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
    </mc:Choice>
  </mc:AlternateContent>
  <bookViews>
    <workbookView xWindow="16410" yWindow="-315" windowWidth="12390" windowHeight="12615" tabRatio="743" firstSheet="1" activeTab="1"/>
  </bookViews>
  <sheets>
    <sheet name="選択肢" sheetId="61" state="hidden" r:id="rId1"/>
    <sheet name="資料一覧" sheetId="14" r:id="rId2"/>
    <sheet name="【共通】" sheetId="15" r:id="rId3"/>
    <sheet name="P1" sheetId="57" r:id="rId4"/>
    <sheet name="P2-1" sheetId="58" r:id="rId5"/>
    <sheet name="P2-2" sheetId="62" r:id="rId6"/>
    <sheet name="P2-3" sheetId="63" r:id="rId7"/>
    <sheet name="P3" sheetId="44" r:id="rId8"/>
    <sheet name="P4" sheetId="36" r:id="rId9"/>
    <sheet name="P5-1" sheetId="43" r:id="rId10"/>
    <sheet name="P5-2" sheetId="39" r:id="rId11"/>
    <sheet name="P5-3" sheetId="54" r:id="rId12"/>
    <sheet name="P6 " sheetId="53" r:id="rId13"/>
    <sheet name="P7" sheetId="11" r:id="rId14"/>
    <sheet name="P8" sheetId="56" r:id="rId15"/>
    <sheet name="P9" sheetId="19" r:id="rId16"/>
    <sheet name="P10" sheetId="52" r:id="rId17"/>
  </sheets>
  <externalReferences>
    <externalReference r:id="rId18"/>
    <externalReference r:id="rId19"/>
    <externalReference r:id="rId20"/>
    <externalReference r:id="rId21"/>
    <externalReference r:id="rId22"/>
  </externalReferences>
  <definedNames>
    <definedName name="_xlnm.Print_Area" localSheetId="2">【共通】!$A$1:$U$47</definedName>
    <definedName name="_xlnm.Print_Area" localSheetId="3">'P1'!$A$1:$AP$58</definedName>
    <definedName name="_xlnm.Print_Area" localSheetId="16">'P10'!$A$1:$H$36</definedName>
    <definedName name="_xlnm.Print_Area" localSheetId="4">'P2-1'!$A$1:$AT$82</definedName>
    <definedName name="_xlnm.Print_Area" localSheetId="5">'P2-2'!$A$1:$AT$82</definedName>
    <definedName name="_xlnm.Print_Area" localSheetId="6">'P2-3'!$A$1:$AT$82</definedName>
    <definedName name="_xlnm.Print_Area" localSheetId="7">'P3'!$A$1:$F$9</definedName>
    <definedName name="_xlnm.Print_Area" localSheetId="8">'P4'!$A$1:$P$30</definedName>
    <definedName name="_xlnm.Print_Area" localSheetId="9">'P5-1'!$A$1:$S$49</definedName>
    <definedName name="_xlnm.Print_Area" localSheetId="10">'P5-2'!$A$1:$S$40</definedName>
    <definedName name="_xlnm.Print_Area" localSheetId="11">'P5-3'!$A$1:$BA$82</definedName>
    <definedName name="_xlnm.Print_Area" localSheetId="12">'P6 '!$A$1:$AE$30</definedName>
    <definedName name="_xlnm.Print_Area" localSheetId="13">'P7'!$A$1:$Q$17</definedName>
    <definedName name="_xlnm.Print_Area" localSheetId="14">'P8'!$A$1:$M$24</definedName>
    <definedName name="_xlnm.Print_Area" localSheetId="15">'P9'!$A$1:$F$18</definedName>
    <definedName name="_xlnm.Print_Area" localSheetId="1">資料一覧!$A$1:$D$74</definedName>
    <definedName name="_xlnm.Print_Titles" localSheetId="12">'P6 '!$1:$5</definedName>
    <definedName name="あるふぁるふぁ">[1]プルダウン・リスト!$C$17:$L$17</definedName>
    <definedName name="なし">選択肢!$B$21:$F$21</definedName>
    <definedName name="医療型障害児入所施設">選択肢!$B$33:$J$33</definedName>
    <definedName name="一般相談支援事業">選択肢!$B$23:$D$23</definedName>
    <definedName name="管理者">選択肢!$C$22:$G$22</definedName>
    <definedName name="機能訓練">選択肢!$B$16:$I$16</definedName>
    <definedName name="居宅介護">選択肢!$B$2:$D$2</definedName>
    <definedName name="居宅介護・重度訪問介護・同行援護・行動援護">選択肢!$B$2:$D$2</definedName>
    <definedName name="居宅訪問型児童発達支援">選択肢!$B$31:$D$31</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選択肢!$B$29:$K$29</definedName>
    <definedName name="児童発達支援・主として重症心身障害児を対象とする場合">選択肢!$B$28:$I$28</definedName>
    <definedName name="児童発達支援・放課後等デイサービス">選択肢!$B$27:$H$27</definedName>
    <definedName name="自立生活援助">選択肢!$B$25:$E$25</definedName>
    <definedName name="就労移行支援">選択肢!$B$19:$G$19</definedName>
    <definedName name="就労継続支援Ａ型">選択肢!$B$21:$G$21</definedName>
    <definedName name="就労継続支援Ｂ型">選択肢!$B$22:$G$22</definedName>
    <definedName name="就労選択支援">選択肢!$B$18:$D$18</definedName>
    <definedName name="就労定着支援">選択肢!$B$24:$E$24</definedName>
    <definedName name="重度障害者等包括支援">選択肢!$B$11:$C$11</definedName>
    <definedName name="重度訪問介護">選択肢!$B$3:$D$3</definedName>
    <definedName name="障害者支援施設">選択肢!$B$15:$L$15</definedName>
    <definedName name="職種">[2]プルダウン・リスト!$C$17:$L$17</definedName>
    <definedName name="生活介護">選択肢!$B$7:$J$7</definedName>
    <definedName name="生活訓練">選択肢!$B$17:$F$17</definedName>
    <definedName name="短期入所・空床利用型">選択肢!$B$9:$C$9</definedName>
    <definedName name="短期入所・単独型">選択肢!$B$10:$C$10</definedName>
    <definedName name="短期入所・併設型">選択肢!$B$8:$C$8</definedName>
    <definedName name="同行援護">選択肢!$B$4:$D$4</definedName>
    <definedName name="特定相談支援・障害児相談支援">選択肢!$B$26:$E$26:'選択肢'!$D$26</definedName>
    <definedName name="認定指定就労移行支援">選択肢!$B$20:$F$200</definedName>
    <definedName name="福祉型障害児入所施設">選択肢!$B$32:$K$32</definedName>
    <definedName name="保育所等訪問支援">選択肢!$B$30:$D$30</definedName>
    <definedName name="曜日" localSheetId="16">#REF!</definedName>
    <definedName name="曜日" localSheetId="5">#REF!</definedName>
    <definedName name="曜日" localSheetId="6">#REF!</definedName>
    <definedName name="曜日" localSheetId="7">[3]P3!$AK$4:$AL$10</definedName>
    <definedName name="曜日" localSheetId="9">#REF!</definedName>
    <definedName name="曜日" localSheetId="11">[4]P3!$AK$4:$AL$10</definedName>
    <definedName name="曜日" localSheetId="12">#REF!</definedName>
    <definedName name="曜日" localSheetId="14">#REF!</definedName>
    <definedName name="曜日">#REF!</definedName>
    <definedName name="療養介護">選択肢!$B$6:$F$6</definedName>
  </definedNames>
  <calcPr calcId="162913"/>
</workbook>
</file>

<file path=xl/calcChain.xml><?xml version="1.0" encoding="utf-8"?>
<calcChain xmlns="http://schemas.openxmlformats.org/spreadsheetml/2006/main">
  <c r="V2" i="63" l="1"/>
  <c r="V2" i="62"/>
  <c r="V2" i="58"/>
  <c r="AM319" i="63"/>
  <c r="AL319" i="63"/>
  <c r="AK319" i="63"/>
  <c r="AJ319" i="63"/>
  <c r="AI319" i="63"/>
  <c r="AH319" i="63"/>
  <c r="AG319" i="63"/>
  <c r="AF319" i="63"/>
  <c r="AE319" i="63"/>
  <c r="AD319" i="63"/>
  <c r="AC319" i="63"/>
  <c r="AB319" i="63"/>
  <c r="AA319" i="63"/>
  <c r="Z319" i="63"/>
  <c r="Y319" i="63"/>
  <c r="X319" i="63"/>
  <c r="W319" i="63"/>
  <c r="V319" i="63"/>
  <c r="U319" i="63"/>
  <c r="T319" i="63"/>
  <c r="S319" i="63"/>
  <c r="R319" i="63"/>
  <c r="Q319" i="63"/>
  <c r="P319" i="63"/>
  <c r="O319" i="63"/>
  <c r="N319" i="63"/>
  <c r="M319" i="63"/>
  <c r="L319" i="63"/>
  <c r="K319" i="63"/>
  <c r="J319" i="63"/>
  <c r="I319" i="63"/>
  <c r="AY318" i="63"/>
  <c r="AX318" i="63"/>
  <c r="AT317" i="63" s="1"/>
  <c r="AM318" i="63"/>
  <c r="AL318" i="63"/>
  <c r="AK318" i="63"/>
  <c r="AJ318" i="63"/>
  <c r="AI318" i="63"/>
  <c r="AH318" i="63"/>
  <c r="AG318" i="63"/>
  <c r="AF318" i="63"/>
  <c r="AE318" i="63"/>
  <c r="AD318" i="63"/>
  <c r="AC318" i="63"/>
  <c r="AB318" i="63"/>
  <c r="AA318" i="63"/>
  <c r="Z318" i="63"/>
  <c r="Y318" i="63"/>
  <c r="X318" i="63"/>
  <c r="W318" i="63"/>
  <c r="V318" i="63"/>
  <c r="U318" i="63"/>
  <c r="T318" i="63"/>
  <c r="S318" i="63"/>
  <c r="R318" i="63"/>
  <c r="Q318" i="63"/>
  <c r="P318" i="63"/>
  <c r="O318" i="63"/>
  <c r="N318" i="63"/>
  <c r="M318" i="63"/>
  <c r="L318" i="63"/>
  <c r="K318" i="63"/>
  <c r="J318" i="63"/>
  <c r="I318" i="63"/>
  <c r="AM316" i="63"/>
  <c r="AL316" i="63"/>
  <c r="AK316" i="63"/>
  <c r="AJ316" i="63"/>
  <c r="AI316" i="63"/>
  <c r="AH316" i="63"/>
  <c r="AG316" i="63"/>
  <c r="AF316" i="63"/>
  <c r="AE316" i="63"/>
  <c r="AD316" i="63"/>
  <c r="AC316" i="63"/>
  <c r="AB316" i="63"/>
  <c r="AA316" i="63"/>
  <c r="Z316" i="63"/>
  <c r="Y316" i="63"/>
  <c r="X316" i="63"/>
  <c r="W316" i="63"/>
  <c r="V316" i="63"/>
  <c r="U316" i="63"/>
  <c r="T316" i="63"/>
  <c r="S316" i="63"/>
  <c r="R316" i="63"/>
  <c r="Q316" i="63"/>
  <c r="P316" i="63"/>
  <c r="O316" i="63"/>
  <c r="N316" i="63"/>
  <c r="M316" i="63"/>
  <c r="L316" i="63"/>
  <c r="K316" i="63"/>
  <c r="J316" i="63"/>
  <c r="I316" i="63"/>
  <c r="AY315" i="63"/>
  <c r="AX315" i="63"/>
  <c r="AT314" i="63" s="1"/>
  <c r="AM315" i="63"/>
  <c r="AL315" i="63"/>
  <c r="AK315" i="63"/>
  <c r="AJ315" i="63"/>
  <c r="AI315" i="63"/>
  <c r="AH315" i="63"/>
  <c r="AG315" i="63"/>
  <c r="AF315" i="63"/>
  <c r="AE315" i="63"/>
  <c r="AD315" i="63"/>
  <c r="AC315" i="63"/>
  <c r="AB315" i="63"/>
  <c r="AA315" i="63"/>
  <c r="Z315" i="63"/>
  <c r="Y315" i="63"/>
  <c r="X315" i="63"/>
  <c r="W315" i="63"/>
  <c r="V315" i="63"/>
  <c r="U315" i="63"/>
  <c r="T315" i="63"/>
  <c r="S315" i="63"/>
  <c r="R315" i="63"/>
  <c r="Q315" i="63"/>
  <c r="P315" i="63"/>
  <c r="O315" i="63"/>
  <c r="N315" i="63"/>
  <c r="M315" i="63"/>
  <c r="L315" i="63"/>
  <c r="K315" i="63"/>
  <c r="J315" i="63"/>
  <c r="I315" i="63"/>
  <c r="AM313" i="63"/>
  <c r="AL313" i="63"/>
  <c r="AK313" i="63"/>
  <c r="AJ313" i="63"/>
  <c r="AI313" i="63"/>
  <c r="AH313" i="63"/>
  <c r="AG313" i="63"/>
  <c r="AF313" i="63"/>
  <c r="AE313" i="63"/>
  <c r="AD313" i="63"/>
  <c r="AC313" i="63"/>
  <c r="AB313" i="63"/>
  <c r="AA313" i="63"/>
  <c r="Z313" i="63"/>
  <c r="Y313" i="63"/>
  <c r="X313" i="63"/>
  <c r="W313" i="63"/>
  <c r="V313" i="63"/>
  <c r="U313" i="63"/>
  <c r="T313" i="63"/>
  <c r="S313" i="63"/>
  <c r="R313" i="63"/>
  <c r="Q313" i="63"/>
  <c r="P313" i="63"/>
  <c r="O313" i="63"/>
  <c r="N313" i="63"/>
  <c r="M313" i="63"/>
  <c r="L313" i="63"/>
  <c r="K313" i="63"/>
  <c r="J313" i="63"/>
  <c r="I313" i="63"/>
  <c r="AY312" i="63"/>
  <c r="AX312" i="63"/>
  <c r="AM312" i="63"/>
  <c r="AL312" i="63"/>
  <c r="AK312" i="63"/>
  <c r="AJ312" i="63"/>
  <c r="AI312" i="63"/>
  <c r="AH312" i="63"/>
  <c r="AG312" i="63"/>
  <c r="AF312" i="63"/>
  <c r="AE312" i="63"/>
  <c r="AD312" i="63"/>
  <c r="AC312" i="63"/>
  <c r="AB312" i="63"/>
  <c r="AA312" i="63"/>
  <c r="Z312" i="63"/>
  <c r="Y312" i="63"/>
  <c r="X312" i="63"/>
  <c r="W312" i="63"/>
  <c r="V312" i="63"/>
  <c r="U312" i="63"/>
  <c r="T312" i="63"/>
  <c r="S312" i="63"/>
  <c r="R312" i="63"/>
  <c r="Q312" i="63"/>
  <c r="P312" i="63"/>
  <c r="O312" i="63"/>
  <c r="N312" i="63"/>
  <c r="M312" i="63"/>
  <c r="L312" i="63"/>
  <c r="K312" i="63"/>
  <c r="J312" i="63"/>
  <c r="I312" i="63"/>
  <c r="AT311" i="63"/>
  <c r="AM310" i="63"/>
  <c r="AL310" i="63"/>
  <c r="AK310" i="63"/>
  <c r="AJ310" i="63"/>
  <c r="AI310" i="63"/>
  <c r="AH310" i="63"/>
  <c r="AG310" i="63"/>
  <c r="AF310" i="63"/>
  <c r="AE310" i="63"/>
  <c r="AD310" i="63"/>
  <c r="AC310" i="63"/>
  <c r="AB310" i="63"/>
  <c r="AA310" i="63"/>
  <c r="Z310" i="63"/>
  <c r="Y310" i="63"/>
  <c r="X310" i="63"/>
  <c r="W310" i="63"/>
  <c r="V310" i="63"/>
  <c r="U310" i="63"/>
  <c r="T310" i="63"/>
  <c r="S310" i="63"/>
  <c r="R310" i="63"/>
  <c r="Q310" i="63"/>
  <c r="P310" i="63"/>
  <c r="O310" i="63"/>
  <c r="N310" i="63"/>
  <c r="M310" i="63"/>
  <c r="L310" i="63"/>
  <c r="K310" i="63"/>
  <c r="J310" i="63"/>
  <c r="I310" i="63"/>
  <c r="AY309" i="63"/>
  <c r="AX309" i="63"/>
  <c r="AM309" i="63"/>
  <c r="AL309" i="63"/>
  <c r="AK309" i="63"/>
  <c r="AJ309" i="63"/>
  <c r="AI309" i="63"/>
  <c r="AH309" i="63"/>
  <c r="AG309" i="63"/>
  <c r="AF309" i="63"/>
  <c r="AE309" i="63"/>
  <c r="AD309" i="63"/>
  <c r="AC309" i="63"/>
  <c r="AB309" i="63"/>
  <c r="AA309" i="63"/>
  <c r="Z309" i="63"/>
  <c r="Y309" i="63"/>
  <c r="X309" i="63"/>
  <c r="W309" i="63"/>
  <c r="V309" i="63"/>
  <c r="U309" i="63"/>
  <c r="T309" i="63"/>
  <c r="S309" i="63"/>
  <c r="R309" i="63"/>
  <c r="Q309" i="63"/>
  <c r="P309" i="63"/>
  <c r="O309" i="63"/>
  <c r="N309" i="63"/>
  <c r="M309" i="63"/>
  <c r="L309" i="63"/>
  <c r="K309" i="63"/>
  <c r="J309" i="63"/>
  <c r="I309" i="63"/>
  <c r="AT308" i="63"/>
  <c r="AM307" i="63"/>
  <c r="AL307" i="63"/>
  <c r="AK307" i="63"/>
  <c r="AJ307" i="63"/>
  <c r="AI307" i="63"/>
  <c r="AH307" i="63"/>
  <c r="AG307" i="63"/>
  <c r="AF307" i="63"/>
  <c r="AE307" i="63"/>
  <c r="AD307" i="63"/>
  <c r="AC307" i="63"/>
  <c r="AB307" i="63"/>
  <c r="AA307" i="63"/>
  <c r="Z307" i="63"/>
  <c r="Y307" i="63"/>
  <c r="X307" i="63"/>
  <c r="W307" i="63"/>
  <c r="V307" i="63"/>
  <c r="U307" i="63"/>
  <c r="T307" i="63"/>
  <c r="S307" i="63"/>
  <c r="R307" i="63"/>
  <c r="Q307" i="63"/>
  <c r="P307" i="63"/>
  <c r="O307" i="63"/>
  <c r="N307" i="63"/>
  <c r="M307" i="63"/>
  <c r="L307" i="63"/>
  <c r="K307" i="63"/>
  <c r="J307" i="63"/>
  <c r="I307" i="63"/>
  <c r="AY306" i="63"/>
  <c r="AX306" i="63"/>
  <c r="AT305" i="63" s="1"/>
  <c r="AM306" i="63"/>
  <c r="AL306" i="63"/>
  <c r="AK306" i="63"/>
  <c r="AJ306" i="63"/>
  <c r="AI306" i="63"/>
  <c r="AH306" i="63"/>
  <c r="AG306" i="63"/>
  <c r="AF306" i="63"/>
  <c r="AE306" i="63"/>
  <c r="AD306" i="63"/>
  <c r="AC306" i="63"/>
  <c r="AB306" i="63"/>
  <c r="AA306" i="63"/>
  <c r="Z306" i="63"/>
  <c r="Y306" i="63"/>
  <c r="X306" i="63"/>
  <c r="W306" i="63"/>
  <c r="V306" i="63"/>
  <c r="U306" i="63"/>
  <c r="T306" i="63"/>
  <c r="S306" i="63"/>
  <c r="R306" i="63"/>
  <c r="Q306" i="63"/>
  <c r="P306" i="63"/>
  <c r="O306" i="63"/>
  <c r="N306" i="63"/>
  <c r="M306" i="63"/>
  <c r="L306" i="63"/>
  <c r="K306" i="63"/>
  <c r="J306" i="63"/>
  <c r="I306" i="63"/>
  <c r="AM304" i="63"/>
  <c r="AL304" i="63"/>
  <c r="AK304" i="63"/>
  <c r="AJ304" i="63"/>
  <c r="AI304" i="63"/>
  <c r="AH304" i="63"/>
  <c r="AG304" i="63"/>
  <c r="AF304" i="63"/>
  <c r="AE304" i="63"/>
  <c r="AD304" i="63"/>
  <c r="AC304" i="63"/>
  <c r="AB304" i="63"/>
  <c r="AA304" i="63"/>
  <c r="Z304" i="63"/>
  <c r="Y304" i="63"/>
  <c r="X304" i="63"/>
  <c r="W304" i="63"/>
  <c r="V304" i="63"/>
  <c r="U304" i="63"/>
  <c r="T304" i="63"/>
  <c r="S304" i="63"/>
  <c r="R304" i="63"/>
  <c r="Q304" i="63"/>
  <c r="P304" i="63"/>
  <c r="O304" i="63"/>
  <c r="N304" i="63"/>
  <c r="M304" i="63"/>
  <c r="L304" i="63"/>
  <c r="K304" i="63"/>
  <c r="J304" i="63"/>
  <c r="I304" i="63"/>
  <c r="AY303" i="63"/>
  <c r="AX303" i="63"/>
  <c r="AT302" i="63" s="1"/>
  <c r="AM303" i="63"/>
  <c r="AL303" i="63"/>
  <c r="AK303" i="63"/>
  <c r="AJ303" i="63"/>
  <c r="AI303" i="63"/>
  <c r="AH303" i="63"/>
  <c r="AG303" i="63"/>
  <c r="AF303" i="63"/>
  <c r="AE303" i="63"/>
  <c r="AD303" i="63"/>
  <c r="AC303" i="63"/>
  <c r="AB303" i="63"/>
  <c r="AA303" i="63"/>
  <c r="Z303" i="63"/>
  <c r="Y303" i="63"/>
  <c r="X303" i="63"/>
  <c r="W303" i="63"/>
  <c r="V303" i="63"/>
  <c r="U303" i="63"/>
  <c r="T303" i="63"/>
  <c r="S303" i="63"/>
  <c r="R303" i="63"/>
  <c r="Q303" i="63"/>
  <c r="P303" i="63"/>
  <c r="O303" i="63"/>
  <c r="N303" i="63"/>
  <c r="M303" i="63"/>
  <c r="L303" i="63"/>
  <c r="K303" i="63"/>
  <c r="J303" i="63"/>
  <c r="I303" i="63"/>
  <c r="AM301" i="63"/>
  <c r="AL301" i="63"/>
  <c r="AK301" i="63"/>
  <c r="AJ301" i="63"/>
  <c r="AI301" i="63"/>
  <c r="AH301" i="63"/>
  <c r="AG301" i="63"/>
  <c r="AF301" i="63"/>
  <c r="AE301" i="63"/>
  <c r="AD301" i="63"/>
  <c r="AC301" i="63"/>
  <c r="AB301" i="63"/>
  <c r="AA301" i="63"/>
  <c r="Z301" i="63"/>
  <c r="Y301" i="63"/>
  <c r="X301" i="63"/>
  <c r="W301" i="63"/>
  <c r="V301" i="63"/>
  <c r="U301" i="63"/>
  <c r="T301" i="63"/>
  <c r="S301" i="63"/>
  <c r="R301" i="63"/>
  <c r="Q301" i="63"/>
  <c r="P301" i="63"/>
  <c r="O301" i="63"/>
  <c r="N301" i="63"/>
  <c r="M301" i="63"/>
  <c r="L301" i="63"/>
  <c r="K301" i="63"/>
  <c r="J301" i="63"/>
  <c r="I301" i="63"/>
  <c r="AY300" i="63"/>
  <c r="AX300" i="63"/>
  <c r="AM300" i="63"/>
  <c r="AL300" i="63"/>
  <c r="AK300" i="63"/>
  <c r="AJ300" i="63"/>
  <c r="AI300" i="63"/>
  <c r="AH300" i="63"/>
  <c r="AG300" i="63"/>
  <c r="AF300" i="63"/>
  <c r="AE300" i="63"/>
  <c r="AD300" i="63"/>
  <c r="AC300" i="63"/>
  <c r="AB300" i="63"/>
  <c r="AA300" i="63"/>
  <c r="Z300" i="63"/>
  <c r="Y300" i="63"/>
  <c r="X300" i="63"/>
  <c r="W300" i="63"/>
  <c r="V300" i="63"/>
  <c r="U300" i="63"/>
  <c r="T300" i="63"/>
  <c r="S300" i="63"/>
  <c r="R300" i="63"/>
  <c r="Q300" i="63"/>
  <c r="P300" i="63"/>
  <c r="O300" i="63"/>
  <c r="N300" i="63"/>
  <c r="M300" i="63"/>
  <c r="L300" i="63"/>
  <c r="K300" i="63"/>
  <c r="J300" i="63"/>
  <c r="I300" i="63"/>
  <c r="AT299" i="63"/>
  <c r="AM298" i="63"/>
  <c r="AL298" i="63"/>
  <c r="AK298" i="63"/>
  <c r="AJ298" i="63"/>
  <c r="AI298" i="63"/>
  <c r="AH298" i="63"/>
  <c r="AG298" i="63"/>
  <c r="AF298" i="63"/>
  <c r="AE298" i="63"/>
  <c r="AD298" i="63"/>
  <c r="AC298" i="63"/>
  <c r="AB298" i="63"/>
  <c r="AA298" i="63"/>
  <c r="Z298" i="63"/>
  <c r="Y298" i="63"/>
  <c r="X298" i="63"/>
  <c r="W298" i="63"/>
  <c r="V298" i="63"/>
  <c r="U298" i="63"/>
  <c r="T298" i="63"/>
  <c r="S298" i="63"/>
  <c r="R298" i="63"/>
  <c r="Q298" i="63"/>
  <c r="P298" i="63"/>
  <c r="O298" i="63"/>
  <c r="N298" i="63"/>
  <c r="M298" i="63"/>
  <c r="L298" i="63"/>
  <c r="K298" i="63"/>
  <c r="J298" i="63"/>
  <c r="I298" i="63"/>
  <c r="AY297" i="63"/>
  <c r="AX297" i="63"/>
  <c r="AM297" i="63"/>
  <c r="AL297" i="63"/>
  <c r="AK297" i="63"/>
  <c r="AJ297" i="63"/>
  <c r="AI297" i="63"/>
  <c r="AH297" i="63"/>
  <c r="AG297" i="63"/>
  <c r="AF297" i="63"/>
  <c r="AE297" i="63"/>
  <c r="AD297" i="63"/>
  <c r="AC297" i="63"/>
  <c r="AB297" i="63"/>
  <c r="AA297" i="63"/>
  <c r="Z297" i="63"/>
  <c r="Y297" i="63"/>
  <c r="X297" i="63"/>
  <c r="W297" i="63"/>
  <c r="V297" i="63"/>
  <c r="U297" i="63"/>
  <c r="T297" i="63"/>
  <c r="S297" i="63"/>
  <c r="R297" i="63"/>
  <c r="Q297" i="63"/>
  <c r="P297" i="63"/>
  <c r="O297" i="63"/>
  <c r="N297" i="63"/>
  <c r="M297" i="63"/>
  <c r="L297" i="63"/>
  <c r="K297" i="63"/>
  <c r="J297" i="63"/>
  <c r="I297" i="63"/>
  <c r="AT296" i="63"/>
  <c r="AM295" i="63"/>
  <c r="AL295" i="63"/>
  <c r="AK295" i="63"/>
  <c r="AJ295" i="63"/>
  <c r="AI295" i="63"/>
  <c r="AH295" i="63"/>
  <c r="AG295" i="63"/>
  <c r="AF295" i="63"/>
  <c r="AE295" i="63"/>
  <c r="AD295" i="63"/>
  <c r="AC295" i="63"/>
  <c r="AB295" i="63"/>
  <c r="AA295" i="63"/>
  <c r="Z295" i="63"/>
  <c r="Y295" i="63"/>
  <c r="X295" i="63"/>
  <c r="W295" i="63"/>
  <c r="V295" i="63"/>
  <c r="U295" i="63"/>
  <c r="T295" i="63"/>
  <c r="S295" i="63"/>
  <c r="R295" i="63"/>
  <c r="Q295" i="63"/>
  <c r="P295" i="63"/>
  <c r="O295" i="63"/>
  <c r="N295" i="63"/>
  <c r="M295" i="63"/>
  <c r="L295" i="63"/>
  <c r="K295" i="63"/>
  <c r="J295" i="63"/>
  <c r="I295" i="63"/>
  <c r="AY294" i="63"/>
  <c r="AX294" i="63"/>
  <c r="AT293" i="63" s="1"/>
  <c r="AM294" i="63"/>
  <c r="AL294" i="63"/>
  <c r="AK294" i="63"/>
  <c r="AJ294" i="63"/>
  <c r="AI294" i="63"/>
  <c r="AH294" i="63"/>
  <c r="AG294" i="63"/>
  <c r="AF294" i="63"/>
  <c r="AE294" i="63"/>
  <c r="AD294" i="63"/>
  <c r="AC294" i="63"/>
  <c r="AB294" i="63"/>
  <c r="AA294" i="63"/>
  <c r="Z294" i="63"/>
  <c r="Y294" i="63"/>
  <c r="X294" i="63"/>
  <c r="W294" i="63"/>
  <c r="V294" i="63"/>
  <c r="U294" i="63"/>
  <c r="T294" i="63"/>
  <c r="S294" i="63"/>
  <c r="R294" i="63"/>
  <c r="Q294" i="63"/>
  <c r="P294" i="63"/>
  <c r="O294" i="63"/>
  <c r="N294" i="63"/>
  <c r="M294" i="63"/>
  <c r="L294" i="63"/>
  <c r="K294" i="63"/>
  <c r="J294" i="63"/>
  <c r="I294" i="63"/>
  <c r="AM292" i="63"/>
  <c r="AL292" i="63"/>
  <c r="AK292" i="63"/>
  <c r="AJ292" i="63"/>
  <c r="AI292" i="63"/>
  <c r="AH292" i="63"/>
  <c r="AG292" i="63"/>
  <c r="AF292" i="63"/>
  <c r="AE292" i="63"/>
  <c r="AD292" i="63"/>
  <c r="AC292" i="63"/>
  <c r="AB292" i="63"/>
  <c r="AA292" i="63"/>
  <c r="Z292" i="63"/>
  <c r="Y292" i="63"/>
  <c r="X292" i="63"/>
  <c r="W292" i="63"/>
  <c r="V292" i="63"/>
  <c r="U292" i="63"/>
  <c r="T292" i="63"/>
  <c r="S292" i="63"/>
  <c r="R292" i="63"/>
  <c r="Q292" i="63"/>
  <c r="P292" i="63"/>
  <c r="O292" i="63"/>
  <c r="N292" i="63"/>
  <c r="M292" i="63"/>
  <c r="L292" i="63"/>
  <c r="K292" i="63"/>
  <c r="J292" i="63"/>
  <c r="I292" i="63"/>
  <c r="AY291" i="63"/>
  <c r="AX291" i="63"/>
  <c r="AT290" i="63" s="1"/>
  <c r="AM291" i="63"/>
  <c r="AL291" i="63"/>
  <c r="AK291" i="63"/>
  <c r="AJ291" i="63"/>
  <c r="AI291" i="63"/>
  <c r="AH291" i="63"/>
  <c r="AG291" i="63"/>
  <c r="AF291" i="63"/>
  <c r="AE291" i="63"/>
  <c r="AD291" i="63"/>
  <c r="AC291" i="63"/>
  <c r="AB291" i="63"/>
  <c r="AA291" i="63"/>
  <c r="Z291" i="63"/>
  <c r="Y291" i="63"/>
  <c r="X291" i="63"/>
  <c r="W291" i="63"/>
  <c r="V291" i="63"/>
  <c r="U291" i="63"/>
  <c r="T291" i="63"/>
  <c r="S291" i="63"/>
  <c r="R291" i="63"/>
  <c r="Q291" i="63"/>
  <c r="P291" i="63"/>
  <c r="O291" i="63"/>
  <c r="N291" i="63"/>
  <c r="M291" i="63"/>
  <c r="L291" i="63"/>
  <c r="K291" i="63"/>
  <c r="J291" i="63"/>
  <c r="I291" i="63"/>
  <c r="AM289" i="63"/>
  <c r="AL289" i="63"/>
  <c r="AK289" i="63"/>
  <c r="AJ289" i="63"/>
  <c r="AI289" i="63"/>
  <c r="AH289" i="63"/>
  <c r="AG289" i="63"/>
  <c r="AF289" i="63"/>
  <c r="AE289" i="63"/>
  <c r="AD289" i="63"/>
  <c r="AC289" i="63"/>
  <c r="AB289" i="63"/>
  <c r="AA289" i="63"/>
  <c r="Z289" i="63"/>
  <c r="Y289" i="63"/>
  <c r="X289" i="63"/>
  <c r="W289" i="63"/>
  <c r="V289" i="63"/>
  <c r="U289" i="63"/>
  <c r="T289" i="63"/>
  <c r="S289" i="63"/>
  <c r="R289" i="63"/>
  <c r="Q289" i="63"/>
  <c r="P289" i="63"/>
  <c r="O289" i="63"/>
  <c r="N289" i="63"/>
  <c r="M289" i="63"/>
  <c r="L289" i="63"/>
  <c r="K289" i="63"/>
  <c r="J289" i="63"/>
  <c r="I289" i="63"/>
  <c r="AY288" i="63"/>
  <c r="AX288" i="63"/>
  <c r="AM288" i="63"/>
  <c r="AL288" i="63"/>
  <c r="AK288" i="63"/>
  <c r="AJ288" i="63"/>
  <c r="AI288" i="63"/>
  <c r="AH288" i="63"/>
  <c r="AG288" i="63"/>
  <c r="AF288" i="63"/>
  <c r="AE288" i="63"/>
  <c r="AD288" i="63"/>
  <c r="AC288" i="63"/>
  <c r="AB288" i="63"/>
  <c r="AA288" i="63"/>
  <c r="Z288" i="63"/>
  <c r="Y288" i="63"/>
  <c r="X288" i="63"/>
  <c r="W288" i="63"/>
  <c r="V288" i="63"/>
  <c r="U288" i="63"/>
  <c r="T288" i="63"/>
  <c r="S288" i="63"/>
  <c r="R288" i="63"/>
  <c r="Q288" i="63"/>
  <c r="P288" i="63"/>
  <c r="O288" i="63"/>
  <c r="N288" i="63"/>
  <c r="M288" i="63"/>
  <c r="L288" i="63"/>
  <c r="K288" i="63"/>
  <c r="J288" i="63"/>
  <c r="I288" i="63"/>
  <c r="AT287" i="63"/>
  <c r="AM286" i="63"/>
  <c r="AL286" i="63"/>
  <c r="AK286" i="63"/>
  <c r="AJ286" i="63"/>
  <c r="AI286" i="63"/>
  <c r="AH286" i="63"/>
  <c r="AG286" i="63"/>
  <c r="AF286" i="63"/>
  <c r="AE286" i="63"/>
  <c r="AD286" i="63"/>
  <c r="AC286" i="63"/>
  <c r="AB286" i="63"/>
  <c r="AA286" i="63"/>
  <c r="Z286" i="63"/>
  <c r="Y286" i="63"/>
  <c r="X286" i="63"/>
  <c r="W286" i="63"/>
  <c r="V286" i="63"/>
  <c r="U286" i="63"/>
  <c r="T286" i="63"/>
  <c r="S286" i="63"/>
  <c r="R286" i="63"/>
  <c r="Q286" i="63"/>
  <c r="P286" i="63"/>
  <c r="O286" i="63"/>
  <c r="N286" i="63"/>
  <c r="M286" i="63"/>
  <c r="L286" i="63"/>
  <c r="K286" i="63"/>
  <c r="J286" i="63"/>
  <c r="I286" i="63"/>
  <c r="AY285" i="63"/>
  <c r="AX285" i="63"/>
  <c r="AM285" i="63"/>
  <c r="AL285" i="63"/>
  <c r="AK285" i="63"/>
  <c r="AJ285" i="63"/>
  <c r="AI285" i="63"/>
  <c r="AH285" i="63"/>
  <c r="AG285" i="63"/>
  <c r="AF285" i="63"/>
  <c r="AE285" i="63"/>
  <c r="AD285" i="63"/>
  <c r="AC285" i="63"/>
  <c r="AB285" i="63"/>
  <c r="AA285" i="63"/>
  <c r="Z285" i="63"/>
  <c r="Y285" i="63"/>
  <c r="X285" i="63"/>
  <c r="W285" i="63"/>
  <c r="V285" i="63"/>
  <c r="U285" i="63"/>
  <c r="T285" i="63"/>
  <c r="S285" i="63"/>
  <c r="R285" i="63"/>
  <c r="Q285" i="63"/>
  <c r="P285" i="63"/>
  <c r="O285" i="63"/>
  <c r="N285" i="63"/>
  <c r="M285" i="63"/>
  <c r="L285" i="63"/>
  <c r="K285" i="63"/>
  <c r="J285" i="63"/>
  <c r="I285" i="63"/>
  <c r="AT284" i="63"/>
  <c r="AM283" i="63"/>
  <c r="AL283" i="63"/>
  <c r="AK283" i="63"/>
  <c r="AJ283" i="63"/>
  <c r="AI283" i="63"/>
  <c r="AH283" i="63"/>
  <c r="AG283" i="63"/>
  <c r="AF283" i="63"/>
  <c r="AE283" i="63"/>
  <c r="AD283" i="63"/>
  <c r="AC283" i="63"/>
  <c r="AB283" i="63"/>
  <c r="AA283" i="63"/>
  <c r="Z283" i="63"/>
  <c r="Y283" i="63"/>
  <c r="X283" i="63"/>
  <c r="W283" i="63"/>
  <c r="V283" i="63"/>
  <c r="U283" i="63"/>
  <c r="T283" i="63"/>
  <c r="S283" i="63"/>
  <c r="R283" i="63"/>
  <c r="Q283" i="63"/>
  <c r="P283" i="63"/>
  <c r="O283" i="63"/>
  <c r="N283" i="63"/>
  <c r="M283" i="63"/>
  <c r="L283" i="63"/>
  <c r="K283" i="63"/>
  <c r="J283" i="63"/>
  <c r="I283" i="63"/>
  <c r="AY282" i="63"/>
  <c r="AX282" i="63"/>
  <c r="AT281" i="63" s="1"/>
  <c r="AM282" i="63"/>
  <c r="AL282" i="63"/>
  <c r="AK282" i="63"/>
  <c r="AJ282" i="63"/>
  <c r="AI282" i="63"/>
  <c r="AH282" i="63"/>
  <c r="AG282" i="63"/>
  <c r="AF282" i="63"/>
  <c r="AE282" i="63"/>
  <c r="AD282" i="63"/>
  <c r="AC282" i="63"/>
  <c r="AB282" i="63"/>
  <c r="AA282" i="63"/>
  <c r="Z282" i="63"/>
  <c r="Y282" i="63"/>
  <c r="X282" i="63"/>
  <c r="W282" i="63"/>
  <c r="V282" i="63"/>
  <c r="U282" i="63"/>
  <c r="T282" i="63"/>
  <c r="S282" i="63"/>
  <c r="R282" i="63"/>
  <c r="Q282" i="63"/>
  <c r="P282" i="63"/>
  <c r="O282" i="63"/>
  <c r="N282" i="63"/>
  <c r="M282" i="63"/>
  <c r="L282" i="63"/>
  <c r="K282" i="63"/>
  <c r="J282" i="63"/>
  <c r="I282" i="63"/>
  <c r="AM280" i="63"/>
  <c r="AL280" i="63"/>
  <c r="AK280" i="63"/>
  <c r="AJ280" i="63"/>
  <c r="AI280" i="63"/>
  <c r="AH280" i="63"/>
  <c r="AG280" i="63"/>
  <c r="AF280" i="63"/>
  <c r="AE280" i="63"/>
  <c r="AD280" i="63"/>
  <c r="AC280" i="63"/>
  <c r="AB280" i="63"/>
  <c r="AA280" i="63"/>
  <c r="Z280" i="63"/>
  <c r="Y280" i="63"/>
  <c r="X280" i="63"/>
  <c r="W280" i="63"/>
  <c r="V280" i="63"/>
  <c r="U280" i="63"/>
  <c r="T280" i="63"/>
  <c r="S280" i="63"/>
  <c r="R280" i="63"/>
  <c r="Q280" i="63"/>
  <c r="P280" i="63"/>
  <c r="O280" i="63"/>
  <c r="N280" i="63"/>
  <c r="M280" i="63"/>
  <c r="L280" i="63"/>
  <c r="K280" i="63"/>
  <c r="J280" i="63"/>
  <c r="I280" i="63"/>
  <c r="AY279" i="63"/>
  <c r="AX279" i="63"/>
  <c r="AT278" i="63" s="1"/>
  <c r="AM279" i="63"/>
  <c r="AL279" i="63"/>
  <c r="AK279" i="63"/>
  <c r="AJ279" i="63"/>
  <c r="AI279" i="63"/>
  <c r="AH279" i="63"/>
  <c r="AG279" i="63"/>
  <c r="AF279" i="63"/>
  <c r="AE279" i="63"/>
  <c r="AD279" i="63"/>
  <c r="AC279" i="63"/>
  <c r="AB279" i="63"/>
  <c r="AA279" i="63"/>
  <c r="Z279" i="63"/>
  <c r="Y279" i="63"/>
  <c r="X279" i="63"/>
  <c r="W279" i="63"/>
  <c r="V279" i="63"/>
  <c r="U279" i="63"/>
  <c r="T279" i="63"/>
  <c r="S279" i="63"/>
  <c r="R279" i="63"/>
  <c r="Q279" i="63"/>
  <c r="P279" i="63"/>
  <c r="O279" i="63"/>
  <c r="N279" i="63"/>
  <c r="M279" i="63"/>
  <c r="L279" i="63"/>
  <c r="K279" i="63"/>
  <c r="J279" i="63"/>
  <c r="I279" i="63"/>
  <c r="AM277" i="63"/>
  <c r="AL277" i="63"/>
  <c r="AK277" i="63"/>
  <c r="AJ277" i="63"/>
  <c r="AI277" i="63"/>
  <c r="AH277" i="63"/>
  <c r="AG277" i="63"/>
  <c r="AF277" i="63"/>
  <c r="AE277" i="63"/>
  <c r="AD277" i="63"/>
  <c r="AC277" i="63"/>
  <c r="AB277" i="63"/>
  <c r="AA277" i="63"/>
  <c r="Z277" i="63"/>
  <c r="Y277" i="63"/>
  <c r="X277" i="63"/>
  <c r="W277" i="63"/>
  <c r="V277" i="63"/>
  <c r="U277" i="63"/>
  <c r="T277" i="63"/>
  <c r="S277" i="63"/>
  <c r="R277" i="63"/>
  <c r="Q277" i="63"/>
  <c r="P277" i="63"/>
  <c r="O277" i="63"/>
  <c r="N277" i="63"/>
  <c r="M277" i="63"/>
  <c r="L277" i="63"/>
  <c r="K277" i="63"/>
  <c r="J277" i="63"/>
  <c r="I277" i="63"/>
  <c r="AY276" i="63"/>
  <c r="AX276" i="63"/>
  <c r="AM276" i="63"/>
  <c r="AL276" i="63"/>
  <c r="AK276" i="63"/>
  <c r="AJ276" i="63"/>
  <c r="AI276" i="63"/>
  <c r="AH276" i="63"/>
  <c r="AG276" i="63"/>
  <c r="AF276" i="63"/>
  <c r="AE276" i="63"/>
  <c r="AD276" i="63"/>
  <c r="AC276" i="63"/>
  <c r="AB276" i="63"/>
  <c r="AA276" i="63"/>
  <c r="Z276" i="63"/>
  <c r="Y276" i="63"/>
  <c r="X276" i="63"/>
  <c r="W276" i="63"/>
  <c r="V276" i="63"/>
  <c r="U276" i="63"/>
  <c r="T276" i="63"/>
  <c r="S276" i="63"/>
  <c r="R276" i="63"/>
  <c r="Q276" i="63"/>
  <c r="P276" i="63"/>
  <c r="O276" i="63"/>
  <c r="N276" i="63"/>
  <c r="M276" i="63"/>
  <c r="L276" i="63"/>
  <c r="K276" i="63"/>
  <c r="J276" i="63"/>
  <c r="I276" i="63"/>
  <c r="AT275" i="63"/>
  <c r="AM274" i="63"/>
  <c r="AL274" i="63"/>
  <c r="AK274" i="63"/>
  <c r="AJ274" i="63"/>
  <c r="AI274" i="63"/>
  <c r="AH274" i="63"/>
  <c r="AG274" i="63"/>
  <c r="AF274" i="63"/>
  <c r="AE274" i="63"/>
  <c r="AD274" i="63"/>
  <c r="AC274" i="63"/>
  <c r="AB274" i="63"/>
  <c r="AA274" i="63"/>
  <c r="Z274" i="63"/>
  <c r="Y274" i="63"/>
  <c r="X274" i="63"/>
  <c r="W274" i="63"/>
  <c r="V274" i="63"/>
  <c r="U274" i="63"/>
  <c r="T274" i="63"/>
  <c r="S274" i="63"/>
  <c r="R274" i="63"/>
  <c r="Q274" i="63"/>
  <c r="P274" i="63"/>
  <c r="O274" i="63"/>
  <c r="N274" i="63"/>
  <c r="M274" i="63"/>
  <c r="L274" i="63"/>
  <c r="K274" i="63"/>
  <c r="J274" i="63"/>
  <c r="I274" i="63"/>
  <c r="AY273" i="63"/>
  <c r="AX273" i="63"/>
  <c r="AM273" i="63"/>
  <c r="AL273" i="63"/>
  <c r="AK273" i="63"/>
  <c r="AJ273" i="63"/>
  <c r="AI273" i="63"/>
  <c r="AH273" i="63"/>
  <c r="AG273" i="63"/>
  <c r="AF273" i="63"/>
  <c r="AE273" i="63"/>
  <c r="AD273" i="63"/>
  <c r="AC273" i="63"/>
  <c r="AB273" i="63"/>
  <c r="AA273" i="63"/>
  <c r="Z273" i="63"/>
  <c r="Y273" i="63"/>
  <c r="X273" i="63"/>
  <c r="W273" i="63"/>
  <c r="V273" i="63"/>
  <c r="U273" i="63"/>
  <c r="T273" i="63"/>
  <c r="S273" i="63"/>
  <c r="R273" i="63"/>
  <c r="Q273" i="63"/>
  <c r="P273" i="63"/>
  <c r="O273" i="63"/>
  <c r="N273" i="63"/>
  <c r="M273" i="63"/>
  <c r="L273" i="63"/>
  <c r="K273" i="63"/>
  <c r="J273" i="63"/>
  <c r="I273" i="63"/>
  <c r="AT272" i="63"/>
  <c r="AM271" i="63"/>
  <c r="AL271" i="63"/>
  <c r="AK271" i="63"/>
  <c r="AJ271" i="63"/>
  <c r="AI271" i="63"/>
  <c r="AH271" i="63"/>
  <c r="AG271" i="63"/>
  <c r="AF271" i="63"/>
  <c r="AE271" i="63"/>
  <c r="AD271" i="63"/>
  <c r="AC271" i="63"/>
  <c r="AB271" i="63"/>
  <c r="AA271" i="63"/>
  <c r="Z271" i="63"/>
  <c r="Y271" i="63"/>
  <c r="X271" i="63"/>
  <c r="W271" i="63"/>
  <c r="V271" i="63"/>
  <c r="U271" i="63"/>
  <c r="T271" i="63"/>
  <c r="S271" i="63"/>
  <c r="R271" i="63"/>
  <c r="Q271" i="63"/>
  <c r="P271" i="63"/>
  <c r="O271" i="63"/>
  <c r="N271" i="63"/>
  <c r="M271" i="63"/>
  <c r="L271" i="63"/>
  <c r="K271" i="63"/>
  <c r="J271" i="63"/>
  <c r="I271" i="63"/>
  <c r="AY270" i="63"/>
  <c r="AX270" i="63"/>
  <c r="AT269" i="63" s="1"/>
  <c r="AM270" i="63"/>
  <c r="AL270" i="63"/>
  <c r="AK270" i="63"/>
  <c r="AJ270" i="63"/>
  <c r="AI270" i="63"/>
  <c r="AH270" i="63"/>
  <c r="AG270" i="63"/>
  <c r="AF270" i="63"/>
  <c r="AE270" i="63"/>
  <c r="AD270" i="63"/>
  <c r="AC270" i="63"/>
  <c r="AB270" i="63"/>
  <c r="AA270" i="63"/>
  <c r="Z270" i="63"/>
  <c r="Y270" i="63"/>
  <c r="X270" i="63"/>
  <c r="W270" i="63"/>
  <c r="V270" i="63"/>
  <c r="U270" i="63"/>
  <c r="T270" i="63"/>
  <c r="S270" i="63"/>
  <c r="R270" i="63"/>
  <c r="Q270" i="63"/>
  <c r="P270" i="63"/>
  <c r="O270" i="63"/>
  <c r="N270" i="63"/>
  <c r="M270" i="63"/>
  <c r="L270" i="63"/>
  <c r="K270" i="63"/>
  <c r="J270" i="63"/>
  <c r="I270" i="63"/>
  <c r="AM268" i="63"/>
  <c r="AL268" i="63"/>
  <c r="AK268" i="63"/>
  <c r="AJ268" i="63"/>
  <c r="AI268" i="63"/>
  <c r="AH268" i="63"/>
  <c r="AG268" i="63"/>
  <c r="AF268" i="63"/>
  <c r="AE268" i="63"/>
  <c r="AD268" i="63"/>
  <c r="AC268" i="63"/>
  <c r="AB268" i="63"/>
  <c r="AA268" i="63"/>
  <c r="Z268" i="63"/>
  <c r="Y268" i="63"/>
  <c r="X268" i="63"/>
  <c r="W268" i="63"/>
  <c r="V268" i="63"/>
  <c r="U268" i="63"/>
  <c r="T268" i="63"/>
  <c r="S268" i="63"/>
  <c r="R268" i="63"/>
  <c r="Q268" i="63"/>
  <c r="P268" i="63"/>
  <c r="O268" i="63"/>
  <c r="N268" i="63"/>
  <c r="M268" i="63"/>
  <c r="L268" i="63"/>
  <c r="K268" i="63"/>
  <c r="J268" i="63"/>
  <c r="I268" i="63"/>
  <c r="AY267" i="63"/>
  <c r="AX267" i="63"/>
  <c r="AT266" i="63" s="1"/>
  <c r="AM267" i="63"/>
  <c r="AL267" i="63"/>
  <c r="AK267" i="63"/>
  <c r="AJ267" i="63"/>
  <c r="AI267" i="63"/>
  <c r="AH267" i="63"/>
  <c r="AG267" i="63"/>
  <c r="AF267" i="63"/>
  <c r="AE267" i="63"/>
  <c r="AD267" i="63"/>
  <c r="AC267" i="63"/>
  <c r="AB267" i="63"/>
  <c r="AA267" i="63"/>
  <c r="Z267" i="63"/>
  <c r="Y267" i="63"/>
  <c r="X267" i="63"/>
  <c r="W267" i="63"/>
  <c r="V267" i="63"/>
  <c r="U267" i="63"/>
  <c r="T267" i="63"/>
  <c r="S267" i="63"/>
  <c r="R267" i="63"/>
  <c r="Q267" i="63"/>
  <c r="P267" i="63"/>
  <c r="O267" i="63"/>
  <c r="N267" i="63"/>
  <c r="M267" i="63"/>
  <c r="L267" i="63"/>
  <c r="K267" i="63"/>
  <c r="J267" i="63"/>
  <c r="I267" i="63"/>
  <c r="AM265" i="63"/>
  <c r="AL265" i="63"/>
  <c r="AK265" i="63"/>
  <c r="AJ265" i="63"/>
  <c r="AI265" i="63"/>
  <c r="AH265" i="63"/>
  <c r="AG265" i="63"/>
  <c r="AF265" i="63"/>
  <c r="AE265" i="63"/>
  <c r="AD265" i="63"/>
  <c r="AC265" i="63"/>
  <c r="AB265" i="63"/>
  <c r="AA265" i="63"/>
  <c r="Z265" i="63"/>
  <c r="Y265" i="63"/>
  <c r="X265" i="63"/>
  <c r="W265" i="63"/>
  <c r="V265" i="63"/>
  <c r="U265" i="63"/>
  <c r="T265" i="63"/>
  <c r="S265" i="63"/>
  <c r="R265" i="63"/>
  <c r="Q265" i="63"/>
  <c r="P265" i="63"/>
  <c r="O265" i="63"/>
  <c r="N265" i="63"/>
  <c r="M265" i="63"/>
  <c r="L265" i="63"/>
  <c r="K265" i="63"/>
  <c r="J265" i="63"/>
  <c r="I265" i="63"/>
  <c r="AY264" i="63"/>
  <c r="AX264" i="63"/>
  <c r="AM264" i="63"/>
  <c r="AL264" i="63"/>
  <c r="AK264" i="63"/>
  <c r="AJ264" i="63"/>
  <c r="AI264" i="63"/>
  <c r="AH264" i="63"/>
  <c r="AG264" i="63"/>
  <c r="AF264" i="63"/>
  <c r="AE264" i="63"/>
  <c r="AD264" i="63"/>
  <c r="AC264" i="63"/>
  <c r="AB264" i="63"/>
  <c r="AA264" i="63"/>
  <c r="Z264" i="63"/>
  <c r="Y264" i="63"/>
  <c r="X264" i="63"/>
  <c r="W264" i="63"/>
  <c r="V264" i="63"/>
  <c r="U264" i="63"/>
  <c r="T264" i="63"/>
  <c r="S264" i="63"/>
  <c r="R264" i="63"/>
  <c r="Q264" i="63"/>
  <c r="P264" i="63"/>
  <c r="O264" i="63"/>
  <c r="N264" i="63"/>
  <c r="M264" i="63"/>
  <c r="L264" i="63"/>
  <c r="K264" i="63"/>
  <c r="J264" i="63"/>
  <c r="I264" i="63"/>
  <c r="AT263" i="63"/>
  <c r="AM262" i="63"/>
  <c r="AL262" i="63"/>
  <c r="AK262" i="63"/>
  <c r="AJ262" i="63"/>
  <c r="AI262" i="63"/>
  <c r="AH262" i="63"/>
  <c r="AG262" i="63"/>
  <c r="AF262" i="63"/>
  <c r="AE262" i="63"/>
  <c r="AD262" i="63"/>
  <c r="AC262" i="63"/>
  <c r="AB262" i="63"/>
  <c r="AA262" i="63"/>
  <c r="Z262" i="63"/>
  <c r="Y262" i="63"/>
  <c r="X262" i="63"/>
  <c r="W262" i="63"/>
  <c r="V262" i="63"/>
  <c r="U262" i="63"/>
  <c r="T262" i="63"/>
  <c r="S262" i="63"/>
  <c r="R262" i="63"/>
  <c r="Q262" i="63"/>
  <c r="P262" i="63"/>
  <c r="O262" i="63"/>
  <c r="N262" i="63"/>
  <c r="M262" i="63"/>
  <c r="L262" i="63"/>
  <c r="K262" i="63"/>
  <c r="J262" i="63"/>
  <c r="I262" i="63"/>
  <c r="AY261" i="63"/>
  <c r="AX261" i="63"/>
  <c r="AM261" i="63"/>
  <c r="AL261" i="63"/>
  <c r="AK261" i="63"/>
  <c r="AJ261" i="63"/>
  <c r="AI261" i="63"/>
  <c r="AH261" i="63"/>
  <c r="AG261" i="63"/>
  <c r="AF261" i="63"/>
  <c r="AE261" i="63"/>
  <c r="AD261" i="63"/>
  <c r="AC261" i="63"/>
  <c r="AB261" i="63"/>
  <c r="AA261" i="63"/>
  <c r="Z261" i="63"/>
  <c r="Y261" i="63"/>
  <c r="X261" i="63"/>
  <c r="W261" i="63"/>
  <c r="V261" i="63"/>
  <c r="U261" i="63"/>
  <c r="T261" i="63"/>
  <c r="S261" i="63"/>
  <c r="R261" i="63"/>
  <c r="Q261" i="63"/>
  <c r="P261" i="63"/>
  <c r="O261" i="63"/>
  <c r="N261" i="63"/>
  <c r="M261" i="63"/>
  <c r="L261" i="63"/>
  <c r="K261" i="63"/>
  <c r="J261" i="63"/>
  <c r="I261" i="63"/>
  <c r="AT260" i="63"/>
  <c r="AM259" i="63"/>
  <c r="AL259" i="63"/>
  <c r="AK259" i="63"/>
  <c r="AJ259" i="63"/>
  <c r="AI259" i="63"/>
  <c r="AH259" i="63"/>
  <c r="AG259" i="63"/>
  <c r="AF259" i="63"/>
  <c r="AE259" i="63"/>
  <c r="AD259" i="63"/>
  <c r="AC259" i="63"/>
  <c r="AB259" i="63"/>
  <c r="AA259" i="63"/>
  <c r="Z259" i="63"/>
  <c r="Y259" i="63"/>
  <c r="X259" i="63"/>
  <c r="W259" i="63"/>
  <c r="V259" i="63"/>
  <c r="U259" i="63"/>
  <c r="T259" i="63"/>
  <c r="S259" i="63"/>
  <c r="R259" i="63"/>
  <c r="Q259" i="63"/>
  <c r="P259" i="63"/>
  <c r="O259" i="63"/>
  <c r="N259" i="63"/>
  <c r="M259" i="63"/>
  <c r="L259" i="63"/>
  <c r="K259" i="63"/>
  <c r="J259" i="63"/>
  <c r="I259" i="63"/>
  <c r="AY258" i="63"/>
  <c r="AX258" i="63"/>
  <c r="AT257" i="63" s="1"/>
  <c r="AM258" i="63"/>
  <c r="AL258" i="63"/>
  <c r="AK258" i="63"/>
  <c r="AJ258" i="63"/>
  <c r="AI258" i="63"/>
  <c r="AH258" i="63"/>
  <c r="AG258" i="63"/>
  <c r="AF258" i="63"/>
  <c r="AE258" i="63"/>
  <c r="AD258" i="63"/>
  <c r="AC258" i="63"/>
  <c r="AB258" i="63"/>
  <c r="AA258" i="63"/>
  <c r="Z258" i="63"/>
  <c r="Y258" i="63"/>
  <c r="X258" i="63"/>
  <c r="W258" i="63"/>
  <c r="V258" i="63"/>
  <c r="U258" i="63"/>
  <c r="T258" i="63"/>
  <c r="S258" i="63"/>
  <c r="R258" i="63"/>
  <c r="Q258" i="63"/>
  <c r="P258" i="63"/>
  <c r="O258" i="63"/>
  <c r="N258" i="63"/>
  <c r="M258" i="63"/>
  <c r="L258" i="63"/>
  <c r="K258" i="63"/>
  <c r="J258" i="63"/>
  <c r="I258" i="63"/>
  <c r="AM256" i="63"/>
  <c r="AL256" i="63"/>
  <c r="AK256" i="63"/>
  <c r="AJ256" i="63"/>
  <c r="AI256" i="63"/>
  <c r="AH256" i="63"/>
  <c r="AG256" i="63"/>
  <c r="AF256" i="63"/>
  <c r="AE256" i="63"/>
  <c r="AD256" i="63"/>
  <c r="AC256" i="63"/>
  <c r="AB256" i="63"/>
  <c r="AA256" i="63"/>
  <c r="Z256" i="63"/>
  <c r="Y256" i="63"/>
  <c r="X256" i="63"/>
  <c r="W256" i="63"/>
  <c r="V256" i="63"/>
  <c r="U256" i="63"/>
  <c r="T256" i="63"/>
  <c r="S256" i="63"/>
  <c r="R256" i="63"/>
  <c r="Q256" i="63"/>
  <c r="P256" i="63"/>
  <c r="O256" i="63"/>
  <c r="N256" i="63"/>
  <c r="M256" i="63"/>
  <c r="L256" i="63"/>
  <c r="K256" i="63"/>
  <c r="J256" i="63"/>
  <c r="I256" i="63"/>
  <c r="AY255" i="63"/>
  <c r="AX255" i="63"/>
  <c r="AT254" i="63" s="1"/>
  <c r="AM255" i="63"/>
  <c r="AL255" i="63"/>
  <c r="AK255" i="63"/>
  <c r="AJ255" i="63"/>
  <c r="AI255" i="63"/>
  <c r="AH255" i="63"/>
  <c r="AG255" i="63"/>
  <c r="AF255" i="63"/>
  <c r="AE255" i="63"/>
  <c r="AD255" i="63"/>
  <c r="AC255" i="63"/>
  <c r="AB255" i="63"/>
  <c r="AA255" i="63"/>
  <c r="Z255" i="63"/>
  <c r="Y255" i="63"/>
  <c r="X255" i="63"/>
  <c r="W255" i="63"/>
  <c r="V255" i="63"/>
  <c r="U255" i="63"/>
  <c r="T255" i="63"/>
  <c r="S255" i="63"/>
  <c r="R255" i="63"/>
  <c r="Q255" i="63"/>
  <c r="P255" i="63"/>
  <c r="O255" i="63"/>
  <c r="N255" i="63"/>
  <c r="M255" i="63"/>
  <c r="L255" i="63"/>
  <c r="K255" i="63"/>
  <c r="J255" i="63"/>
  <c r="I255" i="63"/>
  <c r="AM253" i="63"/>
  <c r="AL253" i="63"/>
  <c r="AK253" i="63"/>
  <c r="AJ253" i="63"/>
  <c r="AI253" i="63"/>
  <c r="AH253" i="63"/>
  <c r="AG253" i="63"/>
  <c r="AF253" i="63"/>
  <c r="AE253" i="63"/>
  <c r="AD253" i="63"/>
  <c r="AC253" i="63"/>
  <c r="AB253" i="63"/>
  <c r="AA253" i="63"/>
  <c r="Z253" i="63"/>
  <c r="Y253" i="63"/>
  <c r="X253" i="63"/>
  <c r="W253" i="63"/>
  <c r="V253" i="63"/>
  <c r="U253" i="63"/>
  <c r="T253" i="63"/>
  <c r="S253" i="63"/>
  <c r="R253" i="63"/>
  <c r="Q253" i="63"/>
  <c r="P253" i="63"/>
  <c r="O253" i="63"/>
  <c r="N253" i="63"/>
  <c r="M253" i="63"/>
  <c r="L253" i="63"/>
  <c r="K253" i="63"/>
  <c r="J253" i="63"/>
  <c r="I253" i="63"/>
  <c r="AY252" i="63"/>
  <c r="AX252" i="63"/>
  <c r="AM252" i="63"/>
  <c r="AL252" i="63"/>
  <c r="AK252" i="63"/>
  <c r="AJ252" i="63"/>
  <c r="AI252" i="63"/>
  <c r="AH252" i="63"/>
  <c r="AG252" i="63"/>
  <c r="AF252" i="63"/>
  <c r="AE252" i="63"/>
  <c r="AD252" i="63"/>
  <c r="AC252" i="63"/>
  <c r="AB252" i="63"/>
  <c r="AA252" i="63"/>
  <c r="Z252" i="63"/>
  <c r="Y252" i="63"/>
  <c r="X252" i="63"/>
  <c r="W252" i="63"/>
  <c r="V252" i="63"/>
  <c r="U252" i="63"/>
  <c r="T252" i="63"/>
  <c r="S252" i="63"/>
  <c r="R252" i="63"/>
  <c r="Q252" i="63"/>
  <c r="P252" i="63"/>
  <c r="O252" i="63"/>
  <c r="N252" i="63"/>
  <c r="M252" i="63"/>
  <c r="L252" i="63"/>
  <c r="K252" i="63"/>
  <c r="J252" i="63"/>
  <c r="I252" i="63"/>
  <c r="AT251" i="63"/>
  <c r="AM250" i="63"/>
  <c r="AL250" i="63"/>
  <c r="AK250" i="63"/>
  <c r="AJ250" i="63"/>
  <c r="AI250" i="63"/>
  <c r="AH250" i="63"/>
  <c r="AG250" i="63"/>
  <c r="AF250" i="63"/>
  <c r="AE250" i="63"/>
  <c r="AD250" i="63"/>
  <c r="AC250" i="63"/>
  <c r="AB250" i="63"/>
  <c r="AA250" i="63"/>
  <c r="Z250" i="63"/>
  <c r="Y250" i="63"/>
  <c r="X250" i="63"/>
  <c r="W250" i="63"/>
  <c r="V250" i="63"/>
  <c r="U250" i="63"/>
  <c r="T250" i="63"/>
  <c r="S250" i="63"/>
  <c r="R250" i="63"/>
  <c r="Q250" i="63"/>
  <c r="P250" i="63"/>
  <c r="O250" i="63"/>
  <c r="N250" i="63"/>
  <c r="M250" i="63"/>
  <c r="L250" i="63"/>
  <c r="K250" i="63"/>
  <c r="J250" i="63"/>
  <c r="I250" i="63"/>
  <c r="AY249" i="63"/>
  <c r="AX249" i="63"/>
  <c r="AM249" i="63"/>
  <c r="AL249" i="63"/>
  <c r="AK249" i="63"/>
  <c r="AJ249" i="63"/>
  <c r="AI249" i="63"/>
  <c r="AH249" i="63"/>
  <c r="AG249" i="63"/>
  <c r="AF249" i="63"/>
  <c r="AE249" i="63"/>
  <c r="AD249" i="63"/>
  <c r="AC249" i="63"/>
  <c r="AB249" i="63"/>
  <c r="AA249" i="63"/>
  <c r="Z249" i="63"/>
  <c r="Y249" i="63"/>
  <c r="X249" i="63"/>
  <c r="W249" i="63"/>
  <c r="V249" i="63"/>
  <c r="U249" i="63"/>
  <c r="T249" i="63"/>
  <c r="S249" i="63"/>
  <c r="R249" i="63"/>
  <c r="Q249" i="63"/>
  <c r="P249" i="63"/>
  <c r="O249" i="63"/>
  <c r="N249" i="63"/>
  <c r="M249" i="63"/>
  <c r="L249" i="63"/>
  <c r="K249" i="63"/>
  <c r="J249" i="63"/>
  <c r="I249" i="63"/>
  <c r="AT248" i="63"/>
  <c r="AM247" i="63"/>
  <c r="AL247" i="63"/>
  <c r="AK247" i="63"/>
  <c r="AJ247" i="63"/>
  <c r="AI247" i="63"/>
  <c r="AH247" i="63"/>
  <c r="AG247" i="63"/>
  <c r="AF247" i="63"/>
  <c r="AE247" i="63"/>
  <c r="AD247" i="63"/>
  <c r="AC247" i="63"/>
  <c r="AB247" i="63"/>
  <c r="AA247" i="63"/>
  <c r="Z247" i="63"/>
  <c r="Y247" i="63"/>
  <c r="X247" i="63"/>
  <c r="W247" i="63"/>
  <c r="V247" i="63"/>
  <c r="U247" i="63"/>
  <c r="T247" i="63"/>
  <c r="S247" i="63"/>
  <c r="R247" i="63"/>
  <c r="Q247" i="63"/>
  <c r="P247" i="63"/>
  <c r="O247" i="63"/>
  <c r="N247" i="63"/>
  <c r="M247" i="63"/>
  <c r="L247" i="63"/>
  <c r="K247" i="63"/>
  <c r="J247" i="63"/>
  <c r="I247" i="63"/>
  <c r="AY246" i="63"/>
  <c r="AX246" i="63"/>
  <c r="AT245" i="63" s="1"/>
  <c r="AM246" i="63"/>
  <c r="AL246" i="63"/>
  <c r="AK246" i="63"/>
  <c r="AJ246" i="63"/>
  <c r="AI246" i="63"/>
  <c r="AH246" i="63"/>
  <c r="AG246" i="63"/>
  <c r="AF246" i="63"/>
  <c r="AE246" i="63"/>
  <c r="AD246" i="63"/>
  <c r="AC246" i="63"/>
  <c r="AB246" i="63"/>
  <c r="AA246" i="63"/>
  <c r="Z246" i="63"/>
  <c r="Y246" i="63"/>
  <c r="X246" i="63"/>
  <c r="W246" i="63"/>
  <c r="V246" i="63"/>
  <c r="U246" i="63"/>
  <c r="T246" i="63"/>
  <c r="S246" i="63"/>
  <c r="R246" i="63"/>
  <c r="Q246" i="63"/>
  <c r="P246" i="63"/>
  <c r="O246" i="63"/>
  <c r="N246" i="63"/>
  <c r="M246" i="63"/>
  <c r="L246" i="63"/>
  <c r="K246" i="63"/>
  <c r="J246" i="63"/>
  <c r="I246" i="63"/>
  <c r="AM244" i="63"/>
  <c r="AL244" i="63"/>
  <c r="AK244" i="63"/>
  <c r="AJ244" i="63"/>
  <c r="AI244" i="63"/>
  <c r="AH244" i="63"/>
  <c r="AG244" i="63"/>
  <c r="AF244" i="63"/>
  <c r="AE244" i="63"/>
  <c r="AD244" i="63"/>
  <c r="AC244" i="63"/>
  <c r="AB244" i="63"/>
  <c r="AA244" i="63"/>
  <c r="Z244" i="63"/>
  <c r="Y244" i="63"/>
  <c r="X244" i="63"/>
  <c r="W244" i="63"/>
  <c r="V244" i="63"/>
  <c r="U244" i="63"/>
  <c r="T244" i="63"/>
  <c r="S244" i="63"/>
  <c r="R244" i="63"/>
  <c r="Q244" i="63"/>
  <c r="P244" i="63"/>
  <c r="O244" i="63"/>
  <c r="N244" i="63"/>
  <c r="M244" i="63"/>
  <c r="L244" i="63"/>
  <c r="K244" i="63"/>
  <c r="J244" i="63"/>
  <c r="I244" i="63"/>
  <c r="AY243" i="63"/>
  <c r="AX243" i="63"/>
  <c r="AT242" i="63" s="1"/>
  <c r="AM243" i="63"/>
  <c r="AL243" i="63"/>
  <c r="AK243" i="63"/>
  <c r="AJ243" i="63"/>
  <c r="AI243" i="63"/>
  <c r="AH243" i="63"/>
  <c r="AG243" i="63"/>
  <c r="AF243" i="63"/>
  <c r="AE243" i="63"/>
  <c r="AD243" i="63"/>
  <c r="AC243" i="63"/>
  <c r="AB243" i="63"/>
  <c r="AA243" i="63"/>
  <c r="Z243" i="63"/>
  <c r="Y243" i="63"/>
  <c r="X243" i="63"/>
  <c r="W243" i="63"/>
  <c r="V243" i="63"/>
  <c r="U243" i="63"/>
  <c r="T243" i="63"/>
  <c r="S243" i="63"/>
  <c r="R243" i="63"/>
  <c r="Q243" i="63"/>
  <c r="P243" i="63"/>
  <c r="O243" i="63"/>
  <c r="N243" i="63"/>
  <c r="M243" i="63"/>
  <c r="L243" i="63"/>
  <c r="K243" i="63"/>
  <c r="J243" i="63"/>
  <c r="I243" i="63"/>
  <c r="AM241" i="63"/>
  <c r="AL241" i="63"/>
  <c r="AK241" i="63"/>
  <c r="AJ241" i="63"/>
  <c r="AI241" i="63"/>
  <c r="AH241" i="63"/>
  <c r="AG241" i="63"/>
  <c r="AF241" i="63"/>
  <c r="AE241" i="63"/>
  <c r="AD241" i="63"/>
  <c r="AC241" i="63"/>
  <c r="AB241" i="63"/>
  <c r="AA241" i="63"/>
  <c r="Z241" i="63"/>
  <c r="Y241" i="63"/>
  <c r="X241" i="63"/>
  <c r="W241" i="63"/>
  <c r="V241" i="63"/>
  <c r="U241" i="63"/>
  <c r="T241" i="63"/>
  <c r="S241" i="63"/>
  <c r="R241" i="63"/>
  <c r="Q241" i="63"/>
  <c r="P241" i="63"/>
  <c r="O241" i="63"/>
  <c r="N241" i="63"/>
  <c r="M241" i="63"/>
  <c r="L241" i="63"/>
  <c r="K241" i="63"/>
  <c r="J241" i="63"/>
  <c r="I241" i="63"/>
  <c r="AY240" i="63"/>
  <c r="AX240" i="63"/>
  <c r="AM240" i="63"/>
  <c r="AL240" i="63"/>
  <c r="AK240" i="63"/>
  <c r="AJ240" i="63"/>
  <c r="AI240" i="63"/>
  <c r="AH240" i="63"/>
  <c r="AG240" i="63"/>
  <c r="AF240" i="63"/>
  <c r="AE240" i="63"/>
  <c r="AD240" i="63"/>
  <c r="AC240" i="63"/>
  <c r="AB240" i="63"/>
  <c r="AA240" i="63"/>
  <c r="Z240" i="63"/>
  <c r="Y240" i="63"/>
  <c r="X240" i="63"/>
  <c r="W240" i="63"/>
  <c r="V240" i="63"/>
  <c r="U240" i="63"/>
  <c r="T240" i="63"/>
  <c r="S240" i="63"/>
  <c r="R240" i="63"/>
  <c r="Q240" i="63"/>
  <c r="P240" i="63"/>
  <c r="O240" i="63"/>
  <c r="N240" i="63"/>
  <c r="M240" i="63"/>
  <c r="L240" i="63"/>
  <c r="K240" i="63"/>
  <c r="J240" i="63"/>
  <c r="I240" i="63"/>
  <c r="AT239" i="63"/>
  <c r="AM238" i="63"/>
  <c r="AL238" i="63"/>
  <c r="AK238" i="63"/>
  <c r="AJ238" i="63"/>
  <c r="AI238" i="63"/>
  <c r="AH238" i="63"/>
  <c r="AG238" i="63"/>
  <c r="AF238" i="63"/>
  <c r="AE238" i="63"/>
  <c r="AD238" i="63"/>
  <c r="AC238" i="63"/>
  <c r="AB238" i="63"/>
  <c r="AA238" i="63"/>
  <c r="Z238" i="63"/>
  <c r="Y238" i="63"/>
  <c r="X238" i="63"/>
  <c r="W238" i="63"/>
  <c r="V238" i="63"/>
  <c r="U238" i="63"/>
  <c r="T238" i="63"/>
  <c r="S238" i="63"/>
  <c r="R238" i="63"/>
  <c r="Q238" i="63"/>
  <c r="P238" i="63"/>
  <c r="O238" i="63"/>
  <c r="N238" i="63"/>
  <c r="M238" i="63"/>
  <c r="L238" i="63"/>
  <c r="K238" i="63"/>
  <c r="J238" i="63"/>
  <c r="I238" i="63"/>
  <c r="AY237" i="63"/>
  <c r="AX237" i="63"/>
  <c r="AM237" i="63"/>
  <c r="AL237" i="63"/>
  <c r="AK237" i="63"/>
  <c r="AJ237" i="63"/>
  <c r="AI237" i="63"/>
  <c r="AH237" i="63"/>
  <c r="AG237" i="63"/>
  <c r="AF237" i="63"/>
  <c r="AE237" i="63"/>
  <c r="AD237" i="63"/>
  <c r="AC237" i="63"/>
  <c r="AB237" i="63"/>
  <c r="AA237" i="63"/>
  <c r="Z237" i="63"/>
  <c r="Y237" i="63"/>
  <c r="X237" i="63"/>
  <c r="W237" i="63"/>
  <c r="V237" i="63"/>
  <c r="U237" i="63"/>
  <c r="T237" i="63"/>
  <c r="S237" i="63"/>
  <c r="R237" i="63"/>
  <c r="Q237" i="63"/>
  <c r="P237" i="63"/>
  <c r="O237" i="63"/>
  <c r="N237" i="63"/>
  <c r="M237" i="63"/>
  <c r="L237" i="63"/>
  <c r="K237" i="63"/>
  <c r="J237" i="63"/>
  <c r="I237" i="63"/>
  <c r="AT236" i="63"/>
  <c r="AM235" i="63"/>
  <c r="AL235" i="63"/>
  <c r="AK235" i="63"/>
  <c r="AJ235" i="63"/>
  <c r="AI235" i="63"/>
  <c r="AH235" i="63"/>
  <c r="AG235" i="63"/>
  <c r="AF235" i="63"/>
  <c r="AE235" i="63"/>
  <c r="AD235" i="63"/>
  <c r="AC235" i="63"/>
  <c r="AB235" i="63"/>
  <c r="AA235" i="63"/>
  <c r="Z235" i="63"/>
  <c r="Y235" i="63"/>
  <c r="X235" i="63"/>
  <c r="W235" i="63"/>
  <c r="V235" i="63"/>
  <c r="U235" i="63"/>
  <c r="T235" i="63"/>
  <c r="S235" i="63"/>
  <c r="R235" i="63"/>
  <c r="Q235" i="63"/>
  <c r="P235" i="63"/>
  <c r="O235" i="63"/>
  <c r="N235" i="63"/>
  <c r="M235" i="63"/>
  <c r="L235" i="63"/>
  <c r="K235" i="63"/>
  <c r="J235" i="63"/>
  <c r="I235" i="63"/>
  <c r="AY234" i="63"/>
  <c r="AX234" i="63"/>
  <c r="AT233" i="63" s="1"/>
  <c r="AM234" i="63"/>
  <c r="AL234" i="63"/>
  <c r="AK234" i="63"/>
  <c r="AJ234" i="63"/>
  <c r="AI234" i="63"/>
  <c r="AH234" i="63"/>
  <c r="AG234" i="63"/>
  <c r="AF234" i="63"/>
  <c r="AE234" i="63"/>
  <c r="AD234" i="63"/>
  <c r="AC234" i="63"/>
  <c r="AB234" i="63"/>
  <c r="AA234" i="63"/>
  <c r="Z234" i="63"/>
  <c r="Y234" i="63"/>
  <c r="X234" i="63"/>
  <c r="W234" i="63"/>
  <c r="V234" i="63"/>
  <c r="U234" i="63"/>
  <c r="T234" i="63"/>
  <c r="S234" i="63"/>
  <c r="R234" i="63"/>
  <c r="Q234" i="63"/>
  <c r="P234" i="63"/>
  <c r="O234" i="63"/>
  <c r="N234" i="63"/>
  <c r="M234" i="63"/>
  <c r="L234" i="63"/>
  <c r="K234" i="63"/>
  <c r="J234" i="63"/>
  <c r="I234" i="63"/>
  <c r="AM232" i="63"/>
  <c r="AL232" i="63"/>
  <c r="AK232" i="63"/>
  <c r="AJ232" i="63"/>
  <c r="AI232" i="63"/>
  <c r="AH232" i="63"/>
  <c r="AG232" i="63"/>
  <c r="AF232" i="63"/>
  <c r="AE232" i="63"/>
  <c r="AD232" i="63"/>
  <c r="AC232" i="63"/>
  <c r="AB232" i="63"/>
  <c r="AA232" i="63"/>
  <c r="Z232" i="63"/>
  <c r="Y232" i="63"/>
  <c r="X232" i="63"/>
  <c r="W232" i="63"/>
  <c r="V232" i="63"/>
  <c r="U232" i="63"/>
  <c r="T232" i="63"/>
  <c r="S232" i="63"/>
  <c r="R232" i="63"/>
  <c r="Q232" i="63"/>
  <c r="P232" i="63"/>
  <c r="O232" i="63"/>
  <c r="N232" i="63"/>
  <c r="M232" i="63"/>
  <c r="L232" i="63"/>
  <c r="K232" i="63"/>
  <c r="J232" i="63"/>
  <c r="I232" i="63"/>
  <c r="AY231" i="63"/>
  <c r="AX231" i="63"/>
  <c r="AT230" i="63" s="1"/>
  <c r="AM231" i="63"/>
  <c r="AL231" i="63"/>
  <c r="AK231" i="63"/>
  <c r="AJ231" i="63"/>
  <c r="AI231" i="63"/>
  <c r="AH231" i="63"/>
  <c r="AG231" i="63"/>
  <c r="AF231" i="63"/>
  <c r="AE231" i="63"/>
  <c r="AD231" i="63"/>
  <c r="AC231" i="63"/>
  <c r="AB231" i="63"/>
  <c r="AA231" i="63"/>
  <c r="Z231" i="63"/>
  <c r="Y231" i="63"/>
  <c r="X231" i="63"/>
  <c r="W231" i="63"/>
  <c r="V231" i="63"/>
  <c r="U231" i="63"/>
  <c r="T231" i="63"/>
  <c r="S231" i="63"/>
  <c r="R231" i="63"/>
  <c r="Q231" i="63"/>
  <c r="P231" i="63"/>
  <c r="O231" i="63"/>
  <c r="N231" i="63"/>
  <c r="M231" i="63"/>
  <c r="L231" i="63"/>
  <c r="K231" i="63"/>
  <c r="J231" i="63"/>
  <c r="I231" i="63"/>
  <c r="AM229" i="63"/>
  <c r="AL229" i="63"/>
  <c r="AK229" i="63"/>
  <c r="AJ229" i="63"/>
  <c r="AI229" i="63"/>
  <c r="AH229" i="63"/>
  <c r="AG229" i="63"/>
  <c r="AF229" i="63"/>
  <c r="AE229" i="63"/>
  <c r="AD229" i="63"/>
  <c r="AC229" i="63"/>
  <c r="AB229" i="63"/>
  <c r="AA229" i="63"/>
  <c r="Z229" i="63"/>
  <c r="Y229" i="63"/>
  <c r="X229" i="63"/>
  <c r="W229" i="63"/>
  <c r="V229" i="63"/>
  <c r="U229" i="63"/>
  <c r="T229" i="63"/>
  <c r="S229" i="63"/>
  <c r="R229" i="63"/>
  <c r="Q229" i="63"/>
  <c r="P229" i="63"/>
  <c r="O229" i="63"/>
  <c r="N229" i="63"/>
  <c r="M229" i="63"/>
  <c r="L229" i="63"/>
  <c r="K229" i="63"/>
  <c r="J229" i="63"/>
  <c r="I229" i="63"/>
  <c r="AY228" i="63"/>
  <c r="AX228" i="63"/>
  <c r="AM228" i="63"/>
  <c r="AL228" i="63"/>
  <c r="AK228" i="63"/>
  <c r="AJ228" i="63"/>
  <c r="AI228" i="63"/>
  <c r="AH228" i="63"/>
  <c r="AG228" i="63"/>
  <c r="AF228" i="63"/>
  <c r="AE228" i="63"/>
  <c r="AD228" i="63"/>
  <c r="AC228" i="63"/>
  <c r="AB228" i="63"/>
  <c r="AA228" i="63"/>
  <c r="Z228" i="63"/>
  <c r="Y228" i="63"/>
  <c r="X228" i="63"/>
  <c r="W228" i="63"/>
  <c r="V228" i="63"/>
  <c r="U228" i="63"/>
  <c r="T228" i="63"/>
  <c r="S228" i="63"/>
  <c r="R228" i="63"/>
  <c r="Q228" i="63"/>
  <c r="P228" i="63"/>
  <c r="O228" i="63"/>
  <c r="N228" i="63"/>
  <c r="M228" i="63"/>
  <c r="L228" i="63"/>
  <c r="K228" i="63"/>
  <c r="J228" i="63"/>
  <c r="I228" i="63"/>
  <c r="AT227" i="63"/>
  <c r="AM226" i="63"/>
  <c r="AL226" i="63"/>
  <c r="AK226" i="63"/>
  <c r="AJ226" i="63"/>
  <c r="AI226" i="63"/>
  <c r="AH226" i="63"/>
  <c r="AG226" i="63"/>
  <c r="AF226" i="63"/>
  <c r="AE226" i="63"/>
  <c r="AD226" i="63"/>
  <c r="AC226" i="63"/>
  <c r="AB226" i="63"/>
  <c r="AA226" i="63"/>
  <c r="Z226" i="63"/>
  <c r="Y226" i="63"/>
  <c r="X226" i="63"/>
  <c r="W226" i="63"/>
  <c r="V226" i="63"/>
  <c r="U226" i="63"/>
  <c r="T226" i="63"/>
  <c r="S226" i="63"/>
  <c r="R226" i="63"/>
  <c r="Q226" i="63"/>
  <c r="P226" i="63"/>
  <c r="O226" i="63"/>
  <c r="N226" i="63"/>
  <c r="M226" i="63"/>
  <c r="L226" i="63"/>
  <c r="K226" i="63"/>
  <c r="J226" i="63"/>
  <c r="I226" i="63"/>
  <c r="AY225" i="63"/>
  <c r="AX225" i="63"/>
  <c r="AM225" i="63"/>
  <c r="AL225" i="63"/>
  <c r="AK225" i="63"/>
  <c r="AJ225" i="63"/>
  <c r="AI225" i="63"/>
  <c r="AH225" i="63"/>
  <c r="AG225" i="63"/>
  <c r="AF225" i="63"/>
  <c r="AE225" i="63"/>
  <c r="AD225" i="63"/>
  <c r="AC225" i="63"/>
  <c r="AB225" i="63"/>
  <c r="AA225" i="63"/>
  <c r="Z225" i="63"/>
  <c r="Y225" i="63"/>
  <c r="X225" i="63"/>
  <c r="W225" i="63"/>
  <c r="V225" i="63"/>
  <c r="U225" i="63"/>
  <c r="T225" i="63"/>
  <c r="S225" i="63"/>
  <c r="R225" i="63"/>
  <c r="Q225" i="63"/>
  <c r="P225" i="63"/>
  <c r="O225" i="63"/>
  <c r="N225" i="63"/>
  <c r="M225" i="63"/>
  <c r="L225" i="63"/>
  <c r="K225" i="63"/>
  <c r="J225" i="63"/>
  <c r="I225" i="63"/>
  <c r="AT224" i="63"/>
  <c r="AM223" i="63"/>
  <c r="AL223" i="63"/>
  <c r="AK223" i="63"/>
  <c r="AJ223" i="63"/>
  <c r="AI223" i="63"/>
  <c r="AH223" i="63"/>
  <c r="AG223" i="63"/>
  <c r="AF223" i="63"/>
  <c r="AE223" i="63"/>
  <c r="AD223" i="63"/>
  <c r="AC223" i="63"/>
  <c r="AB223" i="63"/>
  <c r="AA223" i="63"/>
  <c r="Z223" i="63"/>
  <c r="Y223" i="63"/>
  <c r="X223" i="63"/>
  <c r="W223" i="63"/>
  <c r="V223" i="63"/>
  <c r="U223" i="63"/>
  <c r="T223" i="63"/>
  <c r="S223" i="63"/>
  <c r="R223" i="63"/>
  <c r="Q223" i="63"/>
  <c r="P223" i="63"/>
  <c r="O223" i="63"/>
  <c r="N223" i="63"/>
  <c r="M223" i="63"/>
  <c r="L223" i="63"/>
  <c r="K223" i="63"/>
  <c r="J223" i="63"/>
  <c r="I223" i="63"/>
  <c r="AY222" i="63"/>
  <c r="AX222" i="63"/>
  <c r="AT221" i="63" s="1"/>
  <c r="AM222" i="63"/>
  <c r="AL222" i="63"/>
  <c r="AK222" i="63"/>
  <c r="AJ222" i="63"/>
  <c r="AI222" i="63"/>
  <c r="AH222" i="63"/>
  <c r="AG222" i="63"/>
  <c r="AF222" i="63"/>
  <c r="AE222" i="63"/>
  <c r="AD222" i="63"/>
  <c r="AC222" i="63"/>
  <c r="AB222" i="63"/>
  <c r="AA222" i="63"/>
  <c r="Z222" i="63"/>
  <c r="Y222" i="63"/>
  <c r="X222" i="63"/>
  <c r="W222" i="63"/>
  <c r="V222" i="63"/>
  <c r="U222" i="63"/>
  <c r="T222" i="63"/>
  <c r="S222" i="63"/>
  <c r="R222" i="63"/>
  <c r="Q222" i="63"/>
  <c r="P222" i="63"/>
  <c r="O222" i="63"/>
  <c r="N222" i="63"/>
  <c r="M222" i="63"/>
  <c r="L222" i="63"/>
  <c r="K222" i="63"/>
  <c r="J222" i="63"/>
  <c r="I222" i="63"/>
  <c r="AM220" i="63"/>
  <c r="AL220" i="63"/>
  <c r="AK220" i="63"/>
  <c r="AJ220" i="63"/>
  <c r="AI220" i="63"/>
  <c r="AH220" i="63"/>
  <c r="AG220" i="63"/>
  <c r="AF220" i="63"/>
  <c r="AE220" i="63"/>
  <c r="AD220" i="63"/>
  <c r="AC220" i="63"/>
  <c r="AB220" i="63"/>
  <c r="AA220" i="63"/>
  <c r="Z220" i="63"/>
  <c r="Y220" i="63"/>
  <c r="X220" i="63"/>
  <c r="W220" i="63"/>
  <c r="V220" i="63"/>
  <c r="U220" i="63"/>
  <c r="T220" i="63"/>
  <c r="S220" i="63"/>
  <c r="R220" i="63"/>
  <c r="Q220" i="63"/>
  <c r="P220" i="63"/>
  <c r="O220" i="63"/>
  <c r="N220" i="63"/>
  <c r="M220" i="63"/>
  <c r="L220" i="63"/>
  <c r="K220" i="63"/>
  <c r="J220" i="63"/>
  <c r="I220" i="63"/>
  <c r="AY219" i="63"/>
  <c r="AX219" i="63"/>
  <c r="AT218" i="63" s="1"/>
  <c r="AM219" i="63"/>
  <c r="AL219" i="63"/>
  <c r="AK219" i="63"/>
  <c r="AJ219" i="63"/>
  <c r="AI219" i="63"/>
  <c r="AH219" i="63"/>
  <c r="AG219" i="63"/>
  <c r="AF219" i="63"/>
  <c r="AE219" i="63"/>
  <c r="AD219" i="63"/>
  <c r="AC219" i="63"/>
  <c r="AB219" i="63"/>
  <c r="AA219" i="63"/>
  <c r="Z219" i="63"/>
  <c r="Y219" i="63"/>
  <c r="X219" i="63"/>
  <c r="W219" i="63"/>
  <c r="V219" i="63"/>
  <c r="U219" i="63"/>
  <c r="T219" i="63"/>
  <c r="S219" i="63"/>
  <c r="R219" i="63"/>
  <c r="Q219" i="63"/>
  <c r="P219" i="63"/>
  <c r="O219" i="63"/>
  <c r="N219" i="63"/>
  <c r="M219" i="63"/>
  <c r="L219" i="63"/>
  <c r="K219" i="63"/>
  <c r="J219" i="63"/>
  <c r="I219" i="63"/>
  <c r="AM217" i="63"/>
  <c r="AL217" i="63"/>
  <c r="AK217" i="63"/>
  <c r="AJ217" i="63"/>
  <c r="AI217" i="63"/>
  <c r="AH217" i="63"/>
  <c r="AG217" i="63"/>
  <c r="AF217" i="63"/>
  <c r="AE217" i="63"/>
  <c r="AD217" i="63"/>
  <c r="AC217" i="63"/>
  <c r="AB217" i="63"/>
  <c r="AA217" i="63"/>
  <c r="Z217" i="63"/>
  <c r="Y217" i="63"/>
  <c r="X217" i="63"/>
  <c r="W217" i="63"/>
  <c r="V217" i="63"/>
  <c r="U217" i="63"/>
  <c r="T217" i="63"/>
  <c r="S217" i="63"/>
  <c r="R217" i="63"/>
  <c r="Q217" i="63"/>
  <c r="P217" i="63"/>
  <c r="O217" i="63"/>
  <c r="N217" i="63"/>
  <c r="M217" i="63"/>
  <c r="L217" i="63"/>
  <c r="K217" i="63"/>
  <c r="J217" i="63"/>
  <c r="I217" i="63"/>
  <c r="AY216" i="63"/>
  <c r="AX216" i="63"/>
  <c r="AM216" i="63"/>
  <c r="AL216" i="63"/>
  <c r="AK216" i="63"/>
  <c r="AJ216" i="63"/>
  <c r="AI216" i="63"/>
  <c r="AH216" i="63"/>
  <c r="AG216" i="63"/>
  <c r="AF216" i="63"/>
  <c r="AE216" i="63"/>
  <c r="AD216" i="63"/>
  <c r="AC216" i="63"/>
  <c r="AB216" i="63"/>
  <c r="AA216" i="63"/>
  <c r="Z216" i="63"/>
  <c r="Y216" i="63"/>
  <c r="X216" i="63"/>
  <c r="W216" i="63"/>
  <c r="V216" i="63"/>
  <c r="U216" i="63"/>
  <c r="T216" i="63"/>
  <c r="S216" i="63"/>
  <c r="R216" i="63"/>
  <c r="Q216" i="63"/>
  <c r="P216" i="63"/>
  <c r="O216" i="63"/>
  <c r="N216" i="63"/>
  <c r="M216" i="63"/>
  <c r="L216" i="63"/>
  <c r="K216" i="63"/>
  <c r="J216" i="63"/>
  <c r="I216" i="63"/>
  <c r="AT215" i="63"/>
  <c r="AM214" i="63"/>
  <c r="AL214" i="63"/>
  <c r="AK214" i="63"/>
  <c r="AJ214" i="63"/>
  <c r="AI214" i="63"/>
  <c r="AH214" i="63"/>
  <c r="AG214" i="63"/>
  <c r="AF214" i="63"/>
  <c r="AE214" i="63"/>
  <c r="AD214" i="63"/>
  <c r="AC214" i="63"/>
  <c r="AB214" i="63"/>
  <c r="AA214" i="63"/>
  <c r="Z214" i="63"/>
  <c r="Y214" i="63"/>
  <c r="X214" i="63"/>
  <c r="W214" i="63"/>
  <c r="V214" i="63"/>
  <c r="U214" i="63"/>
  <c r="T214" i="63"/>
  <c r="S214" i="63"/>
  <c r="R214" i="63"/>
  <c r="Q214" i="63"/>
  <c r="P214" i="63"/>
  <c r="O214" i="63"/>
  <c r="N214" i="63"/>
  <c r="M214" i="63"/>
  <c r="L214" i="63"/>
  <c r="K214" i="63"/>
  <c r="J214" i="63"/>
  <c r="I214" i="63"/>
  <c r="AY213" i="63"/>
  <c r="AX213" i="63"/>
  <c r="AM213" i="63"/>
  <c r="AL213" i="63"/>
  <c r="AK213" i="63"/>
  <c r="AJ213" i="63"/>
  <c r="AI213" i="63"/>
  <c r="AH213" i="63"/>
  <c r="AG213" i="63"/>
  <c r="AF213" i="63"/>
  <c r="AE213" i="63"/>
  <c r="AD213" i="63"/>
  <c r="AC213" i="63"/>
  <c r="AB213" i="63"/>
  <c r="AA213" i="63"/>
  <c r="Z213" i="63"/>
  <c r="Y213" i="63"/>
  <c r="X213" i="63"/>
  <c r="W213" i="63"/>
  <c r="V213" i="63"/>
  <c r="U213" i="63"/>
  <c r="T213" i="63"/>
  <c r="S213" i="63"/>
  <c r="R213" i="63"/>
  <c r="Q213" i="63"/>
  <c r="P213" i="63"/>
  <c r="O213" i="63"/>
  <c r="N213" i="63"/>
  <c r="M213" i="63"/>
  <c r="L213" i="63"/>
  <c r="K213" i="63"/>
  <c r="J213" i="63"/>
  <c r="I213" i="63"/>
  <c r="AT212" i="63"/>
  <c r="AM211" i="63"/>
  <c r="AL211" i="63"/>
  <c r="AK211" i="63"/>
  <c r="AJ211" i="63"/>
  <c r="AI211" i="63"/>
  <c r="AH211" i="63"/>
  <c r="AG211" i="63"/>
  <c r="AF211" i="63"/>
  <c r="AE211" i="63"/>
  <c r="AD211" i="63"/>
  <c r="AC211" i="63"/>
  <c r="AB211" i="63"/>
  <c r="AA211" i="63"/>
  <c r="Z211" i="63"/>
  <c r="Y211" i="63"/>
  <c r="X211" i="63"/>
  <c r="W211" i="63"/>
  <c r="V211" i="63"/>
  <c r="U211" i="63"/>
  <c r="T211" i="63"/>
  <c r="S211" i="63"/>
  <c r="R211" i="63"/>
  <c r="Q211" i="63"/>
  <c r="P211" i="63"/>
  <c r="O211" i="63"/>
  <c r="N211" i="63"/>
  <c r="M211" i="63"/>
  <c r="L211" i="63"/>
  <c r="K211" i="63"/>
  <c r="J211" i="63"/>
  <c r="I211" i="63"/>
  <c r="AY210" i="63"/>
  <c r="AX210" i="63"/>
  <c r="AT209" i="63" s="1"/>
  <c r="AM210" i="63"/>
  <c r="AL210" i="63"/>
  <c r="AK210" i="63"/>
  <c r="AJ210" i="63"/>
  <c r="AI210" i="63"/>
  <c r="AH210" i="63"/>
  <c r="AG210" i="63"/>
  <c r="AF210" i="63"/>
  <c r="AE210" i="63"/>
  <c r="AD210" i="63"/>
  <c r="AC210" i="63"/>
  <c r="AB210" i="63"/>
  <c r="AA210" i="63"/>
  <c r="Z210" i="63"/>
  <c r="Y210" i="63"/>
  <c r="X210" i="63"/>
  <c r="W210" i="63"/>
  <c r="V210" i="63"/>
  <c r="U210" i="63"/>
  <c r="T210" i="63"/>
  <c r="S210" i="63"/>
  <c r="R210" i="63"/>
  <c r="Q210" i="63"/>
  <c r="P210" i="63"/>
  <c r="O210" i="63"/>
  <c r="N210" i="63"/>
  <c r="M210" i="63"/>
  <c r="L210" i="63"/>
  <c r="K210" i="63"/>
  <c r="J210" i="63"/>
  <c r="I210" i="63"/>
  <c r="AM208" i="63"/>
  <c r="AL208" i="63"/>
  <c r="AK208" i="63"/>
  <c r="AJ208" i="63"/>
  <c r="AI208" i="63"/>
  <c r="AH208" i="63"/>
  <c r="AG208" i="63"/>
  <c r="AF208" i="63"/>
  <c r="AE208" i="63"/>
  <c r="AD208" i="63"/>
  <c r="AC208" i="63"/>
  <c r="AB208" i="63"/>
  <c r="AA208" i="63"/>
  <c r="Z208" i="63"/>
  <c r="Y208" i="63"/>
  <c r="X208" i="63"/>
  <c r="W208" i="63"/>
  <c r="V208" i="63"/>
  <c r="U208" i="63"/>
  <c r="T208" i="63"/>
  <c r="S208" i="63"/>
  <c r="R208" i="63"/>
  <c r="Q208" i="63"/>
  <c r="P208" i="63"/>
  <c r="O208" i="63"/>
  <c r="N208" i="63"/>
  <c r="M208" i="63"/>
  <c r="L208" i="63"/>
  <c r="K208" i="63"/>
  <c r="J208" i="63"/>
  <c r="I208" i="63"/>
  <c r="AY207" i="63"/>
  <c r="AX207" i="63"/>
  <c r="AT206" i="63" s="1"/>
  <c r="AM207" i="63"/>
  <c r="AL207" i="63"/>
  <c r="AK207" i="63"/>
  <c r="AJ207" i="63"/>
  <c r="AI207" i="63"/>
  <c r="AH207" i="63"/>
  <c r="AG207" i="63"/>
  <c r="AF207" i="63"/>
  <c r="AE207" i="63"/>
  <c r="AD207" i="63"/>
  <c r="AC207" i="63"/>
  <c r="AB207" i="63"/>
  <c r="AA207" i="63"/>
  <c r="Z207" i="63"/>
  <c r="Y207" i="63"/>
  <c r="X207" i="63"/>
  <c r="W207" i="63"/>
  <c r="V207" i="63"/>
  <c r="U207" i="63"/>
  <c r="T207" i="63"/>
  <c r="S207" i="63"/>
  <c r="R207" i="63"/>
  <c r="Q207" i="63"/>
  <c r="P207" i="63"/>
  <c r="O207" i="63"/>
  <c r="N207" i="63"/>
  <c r="M207" i="63"/>
  <c r="L207" i="63"/>
  <c r="K207" i="63"/>
  <c r="J207" i="63"/>
  <c r="I207" i="63"/>
  <c r="AM205" i="63"/>
  <c r="AL205" i="63"/>
  <c r="AK205" i="63"/>
  <c r="AJ205" i="63"/>
  <c r="AI205" i="63"/>
  <c r="AH205" i="63"/>
  <c r="AG205" i="63"/>
  <c r="AF205" i="63"/>
  <c r="AE205" i="63"/>
  <c r="AD205" i="63"/>
  <c r="AC205" i="63"/>
  <c r="AB205" i="63"/>
  <c r="AA205" i="63"/>
  <c r="Z205" i="63"/>
  <c r="Y205" i="63"/>
  <c r="X205" i="63"/>
  <c r="W205" i="63"/>
  <c r="V205" i="63"/>
  <c r="U205" i="63"/>
  <c r="T205" i="63"/>
  <c r="S205" i="63"/>
  <c r="R205" i="63"/>
  <c r="Q205" i="63"/>
  <c r="P205" i="63"/>
  <c r="O205" i="63"/>
  <c r="N205" i="63"/>
  <c r="M205" i="63"/>
  <c r="L205" i="63"/>
  <c r="K205" i="63"/>
  <c r="J205" i="63"/>
  <c r="I205" i="63"/>
  <c r="AY204" i="63"/>
  <c r="AX204" i="63"/>
  <c r="AM204" i="63"/>
  <c r="AL204" i="63"/>
  <c r="AK204" i="63"/>
  <c r="AJ204" i="63"/>
  <c r="AI204" i="63"/>
  <c r="AH204" i="63"/>
  <c r="AG204" i="63"/>
  <c r="AF204" i="63"/>
  <c r="AE204" i="63"/>
  <c r="AD204" i="63"/>
  <c r="AC204" i="63"/>
  <c r="AB204" i="63"/>
  <c r="AA204" i="63"/>
  <c r="Z204" i="63"/>
  <c r="Y204" i="63"/>
  <c r="X204" i="63"/>
  <c r="W204" i="63"/>
  <c r="V204" i="63"/>
  <c r="U204" i="63"/>
  <c r="T204" i="63"/>
  <c r="S204" i="63"/>
  <c r="R204" i="63"/>
  <c r="Q204" i="63"/>
  <c r="P204" i="63"/>
  <c r="O204" i="63"/>
  <c r="N204" i="63"/>
  <c r="M204" i="63"/>
  <c r="L204" i="63"/>
  <c r="K204" i="63"/>
  <c r="J204" i="63"/>
  <c r="I204" i="63"/>
  <c r="AT203" i="63"/>
  <c r="AM202" i="63"/>
  <c r="AL202" i="63"/>
  <c r="AK202" i="63"/>
  <c r="AJ202" i="63"/>
  <c r="AI202" i="63"/>
  <c r="AH202" i="63"/>
  <c r="AG202" i="63"/>
  <c r="AF202" i="63"/>
  <c r="AE202" i="63"/>
  <c r="AD202" i="63"/>
  <c r="AC202" i="63"/>
  <c r="AB202" i="63"/>
  <c r="AA202" i="63"/>
  <c r="Z202" i="63"/>
  <c r="Y202" i="63"/>
  <c r="X202" i="63"/>
  <c r="W202" i="63"/>
  <c r="V202" i="63"/>
  <c r="U202" i="63"/>
  <c r="T202" i="63"/>
  <c r="S202" i="63"/>
  <c r="R202" i="63"/>
  <c r="Q202" i="63"/>
  <c r="P202" i="63"/>
  <c r="O202" i="63"/>
  <c r="N202" i="63"/>
  <c r="M202" i="63"/>
  <c r="L202" i="63"/>
  <c r="K202" i="63"/>
  <c r="J202" i="63"/>
  <c r="I202" i="63"/>
  <c r="AY201" i="63"/>
  <c r="AX201" i="63"/>
  <c r="AM201" i="63"/>
  <c r="AL201" i="63"/>
  <c r="AK201" i="63"/>
  <c r="AJ201" i="63"/>
  <c r="AI201" i="63"/>
  <c r="AH201" i="63"/>
  <c r="AG201" i="63"/>
  <c r="AF201" i="63"/>
  <c r="AE201" i="63"/>
  <c r="AD201" i="63"/>
  <c r="AC201" i="63"/>
  <c r="AB201" i="63"/>
  <c r="AA201" i="63"/>
  <c r="Z201" i="63"/>
  <c r="Y201" i="63"/>
  <c r="X201" i="63"/>
  <c r="W201" i="63"/>
  <c r="V201" i="63"/>
  <c r="U201" i="63"/>
  <c r="T201" i="63"/>
  <c r="S201" i="63"/>
  <c r="R201" i="63"/>
  <c r="Q201" i="63"/>
  <c r="P201" i="63"/>
  <c r="O201" i="63"/>
  <c r="N201" i="63"/>
  <c r="M201" i="63"/>
  <c r="L201" i="63"/>
  <c r="K201" i="63"/>
  <c r="J201" i="63"/>
  <c r="I201" i="63"/>
  <c r="AT200" i="63"/>
  <c r="AM199" i="63"/>
  <c r="AL199" i="63"/>
  <c r="AK199" i="63"/>
  <c r="AJ199" i="63"/>
  <c r="AI199" i="63"/>
  <c r="AH199" i="63"/>
  <c r="AG199" i="63"/>
  <c r="AF199" i="63"/>
  <c r="AE199" i="63"/>
  <c r="AD199" i="63"/>
  <c r="AC199" i="63"/>
  <c r="AB199" i="63"/>
  <c r="AA199" i="63"/>
  <c r="Z199" i="63"/>
  <c r="Y199" i="63"/>
  <c r="X199" i="63"/>
  <c r="W199" i="63"/>
  <c r="V199" i="63"/>
  <c r="U199" i="63"/>
  <c r="T199" i="63"/>
  <c r="S199" i="63"/>
  <c r="R199" i="63"/>
  <c r="Q199" i="63"/>
  <c r="P199" i="63"/>
  <c r="O199" i="63"/>
  <c r="N199" i="63"/>
  <c r="M199" i="63"/>
  <c r="L199" i="63"/>
  <c r="K199" i="63"/>
  <c r="J199" i="63"/>
  <c r="I199" i="63"/>
  <c r="AY198" i="63"/>
  <c r="AX198" i="63"/>
  <c r="AT197" i="63" s="1"/>
  <c r="AM198" i="63"/>
  <c r="AL198" i="63"/>
  <c r="AK198" i="63"/>
  <c r="AJ198" i="63"/>
  <c r="AI198" i="63"/>
  <c r="AH198" i="63"/>
  <c r="AG198" i="63"/>
  <c r="AF198" i="63"/>
  <c r="AE198" i="63"/>
  <c r="AD198" i="63"/>
  <c r="AC198" i="63"/>
  <c r="AB198" i="63"/>
  <c r="AA198" i="63"/>
  <c r="Z198" i="63"/>
  <c r="Y198" i="63"/>
  <c r="X198" i="63"/>
  <c r="W198" i="63"/>
  <c r="V198" i="63"/>
  <c r="U198" i="63"/>
  <c r="T198" i="63"/>
  <c r="S198" i="63"/>
  <c r="R198" i="63"/>
  <c r="Q198" i="63"/>
  <c r="P198" i="63"/>
  <c r="O198" i="63"/>
  <c r="N198" i="63"/>
  <c r="M198" i="63"/>
  <c r="L198" i="63"/>
  <c r="K198" i="63"/>
  <c r="J198" i="63"/>
  <c r="I198" i="63"/>
  <c r="AM196" i="63"/>
  <c r="AL196" i="63"/>
  <c r="AK196" i="63"/>
  <c r="AJ196" i="63"/>
  <c r="AI196" i="63"/>
  <c r="AH196" i="63"/>
  <c r="AG196" i="63"/>
  <c r="AF196" i="63"/>
  <c r="AE196" i="63"/>
  <c r="AD196" i="63"/>
  <c r="AC196" i="63"/>
  <c r="AB196" i="63"/>
  <c r="AA196" i="63"/>
  <c r="Z196" i="63"/>
  <c r="Y196" i="63"/>
  <c r="X196" i="63"/>
  <c r="W196" i="63"/>
  <c r="V196" i="63"/>
  <c r="U196" i="63"/>
  <c r="T196" i="63"/>
  <c r="S196" i="63"/>
  <c r="R196" i="63"/>
  <c r="Q196" i="63"/>
  <c r="P196" i="63"/>
  <c r="O196" i="63"/>
  <c r="N196" i="63"/>
  <c r="M196" i="63"/>
  <c r="L196" i="63"/>
  <c r="K196" i="63"/>
  <c r="J196" i="63"/>
  <c r="I196" i="63"/>
  <c r="AY195" i="63"/>
  <c r="AX195" i="63"/>
  <c r="AT194" i="63" s="1"/>
  <c r="AM195" i="63"/>
  <c r="AL195" i="63"/>
  <c r="AK195" i="63"/>
  <c r="AJ195" i="63"/>
  <c r="AI195" i="63"/>
  <c r="AH195" i="63"/>
  <c r="AG195" i="63"/>
  <c r="AF195" i="63"/>
  <c r="AE195" i="63"/>
  <c r="AD195" i="63"/>
  <c r="AC195" i="63"/>
  <c r="AB195" i="63"/>
  <c r="AA195" i="63"/>
  <c r="Z195" i="63"/>
  <c r="Y195" i="63"/>
  <c r="X195" i="63"/>
  <c r="W195" i="63"/>
  <c r="V195" i="63"/>
  <c r="U195" i="63"/>
  <c r="T195" i="63"/>
  <c r="S195" i="63"/>
  <c r="R195" i="63"/>
  <c r="Q195" i="63"/>
  <c r="P195" i="63"/>
  <c r="O195" i="63"/>
  <c r="N195" i="63"/>
  <c r="M195" i="63"/>
  <c r="L195" i="63"/>
  <c r="K195" i="63"/>
  <c r="J195" i="63"/>
  <c r="I195" i="63"/>
  <c r="AM193" i="63"/>
  <c r="AL193" i="63"/>
  <c r="AK193" i="63"/>
  <c r="AJ193" i="63"/>
  <c r="AI193" i="63"/>
  <c r="AH193" i="63"/>
  <c r="AG193" i="63"/>
  <c r="AF193" i="63"/>
  <c r="AE193" i="63"/>
  <c r="AD193" i="63"/>
  <c r="AC193" i="63"/>
  <c r="AB193" i="63"/>
  <c r="AA193" i="63"/>
  <c r="Z193" i="63"/>
  <c r="Y193" i="63"/>
  <c r="X193" i="63"/>
  <c r="W193" i="63"/>
  <c r="V193" i="63"/>
  <c r="U193" i="63"/>
  <c r="T193" i="63"/>
  <c r="S193" i="63"/>
  <c r="R193" i="63"/>
  <c r="Q193" i="63"/>
  <c r="P193" i="63"/>
  <c r="O193" i="63"/>
  <c r="N193" i="63"/>
  <c r="M193" i="63"/>
  <c r="L193" i="63"/>
  <c r="K193" i="63"/>
  <c r="J193" i="63"/>
  <c r="I193" i="63"/>
  <c r="AY192" i="63"/>
  <c r="AX192" i="63"/>
  <c r="AM192" i="63"/>
  <c r="AL192" i="63"/>
  <c r="AK192" i="63"/>
  <c r="AJ192" i="63"/>
  <c r="AI192" i="63"/>
  <c r="AH192" i="63"/>
  <c r="AG192" i="63"/>
  <c r="AF192" i="63"/>
  <c r="AE192" i="63"/>
  <c r="AD192" i="63"/>
  <c r="AC192" i="63"/>
  <c r="AB192" i="63"/>
  <c r="AA192" i="63"/>
  <c r="Z192" i="63"/>
  <c r="Y192" i="63"/>
  <c r="X192" i="63"/>
  <c r="W192" i="63"/>
  <c r="V192" i="63"/>
  <c r="U192" i="63"/>
  <c r="T192" i="63"/>
  <c r="S192" i="63"/>
  <c r="R192" i="63"/>
  <c r="Q192" i="63"/>
  <c r="P192" i="63"/>
  <c r="O192" i="63"/>
  <c r="N192" i="63"/>
  <c r="M192" i="63"/>
  <c r="L192" i="63"/>
  <c r="K192" i="63"/>
  <c r="J192" i="63"/>
  <c r="I192" i="63"/>
  <c r="AT191" i="63"/>
  <c r="AM190" i="63"/>
  <c r="AL190" i="63"/>
  <c r="AK190" i="63"/>
  <c r="AJ190" i="63"/>
  <c r="AI190" i="63"/>
  <c r="AH190" i="63"/>
  <c r="AG190" i="63"/>
  <c r="AF190" i="63"/>
  <c r="AE190" i="63"/>
  <c r="AD190" i="63"/>
  <c r="AC190" i="63"/>
  <c r="AB190" i="63"/>
  <c r="AA190" i="63"/>
  <c r="Z190" i="63"/>
  <c r="Y190" i="63"/>
  <c r="X190" i="63"/>
  <c r="W190" i="63"/>
  <c r="V190" i="63"/>
  <c r="U190" i="63"/>
  <c r="T190" i="63"/>
  <c r="S190" i="63"/>
  <c r="R190" i="63"/>
  <c r="Q190" i="63"/>
  <c r="P190" i="63"/>
  <c r="O190" i="63"/>
  <c r="N190" i="63"/>
  <c r="M190" i="63"/>
  <c r="L190" i="63"/>
  <c r="K190" i="63"/>
  <c r="J190" i="63"/>
  <c r="I190" i="63"/>
  <c r="AY189" i="63"/>
  <c r="AX189" i="63"/>
  <c r="AM189" i="63"/>
  <c r="AL189" i="63"/>
  <c r="AK189" i="63"/>
  <c r="AJ189" i="63"/>
  <c r="AI189" i="63"/>
  <c r="AH189" i="63"/>
  <c r="AG189" i="63"/>
  <c r="AF189" i="63"/>
  <c r="AE189" i="63"/>
  <c r="AD189" i="63"/>
  <c r="AC189" i="63"/>
  <c r="AB189" i="63"/>
  <c r="AA189" i="63"/>
  <c r="Z189" i="63"/>
  <c r="Y189" i="63"/>
  <c r="X189" i="63"/>
  <c r="W189" i="63"/>
  <c r="V189" i="63"/>
  <c r="U189" i="63"/>
  <c r="T189" i="63"/>
  <c r="S189" i="63"/>
  <c r="R189" i="63"/>
  <c r="Q189" i="63"/>
  <c r="P189" i="63"/>
  <c r="O189" i="63"/>
  <c r="N189" i="63"/>
  <c r="M189" i="63"/>
  <c r="L189" i="63"/>
  <c r="K189" i="63"/>
  <c r="J189" i="63"/>
  <c r="I189" i="63"/>
  <c r="AT188" i="63"/>
  <c r="AM187" i="63"/>
  <c r="AL187" i="63"/>
  <c r="AK187" i="63"/>
  <c r="AJ187" i="63"/>
  <c r="AI187" i="63"/>
  <c r="AH187" i="63"/>
  <c r="AG187" i="63"/>
  <c r="AF187" i="63"/>
  <c r="AE187" i="63"/>
  <c r="AD187" i="63"/>
  <c r="AC187" i="63"/>
  <c r="AB187" i="63"/>
  <c r="AA187" i="63"/>
  <c r="Z187" i="63"/>
  <c r="Y187" i="63"/>
  <c r="X187" i="63"/>
  <c r="W187" i="63"/>
  <c r="V187" i="63"/>
  <c r="U187" i="63"/>
  <c r="T187" i="63"/>
  <c r="S187" i="63"/>
  <c r="R187" i="63"/>
  <c r="Q187" i="63"/>
  <c r="P187" i="63"/>
  <c r="O187" i="63"/>
  <c r="N187" i="63"/>
  <c r="M187" i="63"/>
  <c r="L187" i="63"/>
  <c r="K187" i="63"/>
  <c r="J187" i="63"/>
  <c r="I187" i="63"/>
  <c r="AY186" i="63"/>
  <c r="AT185" i="63" s="1"/>
  <c r="AX186" i="63"/>
  <c r="AM186" i="63"/>
  <c r="AL186" i="63"/>
  <c r="AK186" i="63"/>
  <c r="AJ186" i="63"/>
  <c r="AI186" i="63"/>
  <c r="AH186" i="63"/>
  <c r="AG186" i="63"/>
  <c r="AF186" i="63"/>
  <c r="AE186" i="63"/>
  <c r="AD186" i="63"/>
  <c r="AC186" i="63"/>
  <c r="AB186" i="63"/>
  <c r="AA186" i="63"/>
  <c r="Z186" i="63"/>
  <c r="Y186" i="63"/>
  <c r="X186" i="63"/>
  <c r="W186" i="63"/>
  <c r="V186" i="63"/>
  <c r="U186" i="63"/>
  <c r="T186" i="63"/>
  <c r="S186" i="63"/>
  <c r="R186" i="63"/>
  <c r="Q186" i="63"/>
  <c r="P186" i="63"/>
  <c r="O186" i="63"/>
  <c r="N186" i="63"/>
  <c r="M186" i="63"/>
  <c r="L186" i="63"/>
  <c r="K186" i="63"/>
  <c r="J186" i="63"/>
  <c r="I186" i="63"/>
  <c r="AM184" i="63"/>
  <c r="AL184" i="63"/>
  <c r="AK184" i="63"/>
  <c r="AJ184" i="63"/>
  <c r="AI184" i="63"/>
  <c r="AH184" i="63"/>
  <c r="AG184" i="63"/>
  <c r="AF184" i="63"/>
  <c r="AE184" i="63"/>
  <c r="AD184" i="63"/>
  <c r="AC184" i="63"/>
  <c r="AB184" i="63"/>
  <c r="AA184" i="63"/>
  <c r="Z184" i="63"/>
  <c r="Y184" i="63"/>
  <c r="X184" i="63"/>
  <c r="W184" i="63"/>
  <c r="V184" i="63"/>
  <c r="U184" i="63"/>
  <c r="T184" i="63"/>
  <c r="S184" i="63"/>
  <c r="R184" i="63"/>
  <c r="Q184" i="63"/>
  <c r="P184" i="63"/>
  <c r="O184" i="63"/>
  <c r="N184" i="63"/>
  <c r="M184" i="63"/>
  <c r="L184" i="63"/>
  <c r="K184" i="63"/>
  <c r="J184" i="63"/>
  <c r="I184" i="63"/>
  <c r="AY183" i="63"/>
  <c r="AX183" i="63"/>
  <c r="AT182" i="63" s="1"/>
  <c r="AM183" i="63"/>
  <c r="AL183" i="63"/>
  <c r="AK183" i="63"/>
  <c r="AJ183" i="63"/>
  <c r="AI183" i="63"/>
  <c r="AH183" i="63"/>
  <c r="AG183" i="63"/>
  <c r="AF183" i="63"/>
  <c r="AE183" i="63"/>
  <c r="AD183" i="63"/>
  <c r="AC183" i="63"/>
  <c r="AB183" i="63"/>
  <c r="AA183" i="63"/>
  <c r="Z183" i="63"/>
  <c r="Y183" i="63"/>
  <c r="X183" i="63"/>
  <c r="W183" i="63"/>
  <c r="V183" i="63"/>
  <c r="U183" i="63"/>
  <c r="T183" i="63"/>
  <c r="S183" i="63"/>
  <c r="R183" i="63"/>
  <c r="Q183" i="63"/>
  <c r="P183" i="63"/>
  <c r="O183" i="63"/>
  <c r="N183" i="63"/>
  <c r="M183" i="63"/>
  <c r="L183" i="63"/>
  <c r="K183" i="63"/>
  <c r="J183" i="63"/>
  <c r="I183" i="63"/>
  <c r="AM181" i="63"/>
  <c r="AL181" i="63"/>
  <c r="AK181" i="63"/>
  <c r="AJ181" i="63"/>
  <c r="AI181" i="63"/>
  <c r="AH181" i="63"/>
  <c r="AG181" i="63"/>
  <c r="AF181" i="63"/>
  <c r="AE181" i="63"/>
  <c r="AD181" i="63"/>
  <c r="AC181" i="63"/>
  <c r="AB181" i="63"/>
  <c r="AA181" i="63"/>
  <c r="Z181" i="63"/>
  <c r="Y181" i="63"/>
  <c r="X181" i="63"/>
  <c r="W181" i="63"/>
  <c r="V181" i="63"/>
  <c r="U181" i="63"/>
  <c r="T181" i="63"/>
  <c r="S181" i="63"/>
  <c r="R181" i="63"/>
  <c r="Q181" i="63"/>
  <c r="P181" i="63"/>
  <c r="O181" i="63"/>
  <c r="N181" i="63"/>
  <c r="M181" i="63"/>
  <c r="L181" i="63"/>
  <c r="K181" i="63"/>
  <c r="J181" i="63"/>
  <c r="I181" i="63"/>
  <c r="AY180" i="63"/>
  <c r="AX180" i="63"/>
  <c r="AM180" i="63"/>
  <c r="AL180" i="63"/>
  <c r="AK180" i="63"/>
  <c r="AJ180" i="63"/>
  <c r="AI180" i="63"/>
  <c r="AH180" i="63"/>
  <c r="AG180" i="63"/>
  <c r="AF180" i="63"/>
  <c r="AE180" i="63"/>
  <c r="AD180" i="63"/>
  <c r="AC180" i="63"/>
  <c r="AB180" i="63"/>
  <c r="AA180" i="63"/>
  <c r="Z180" i="63"/>
  <c r="Y180" i="63"/>
  <c r="X180" i="63"/>
  <c r="W180" i="63"/>
  <c r="V180" i="63"/>
  <c r="U180" i="63"/>
  <c r="T180" i="63"/>
  <c r="S180" i="63"/>
  <c r="R180" i="63"/>
  <c r="Q180" i="63"/>
  <c r="P180" i="63"/>
  <c r="O180" i="63"/>
  <c r="N180" i="63"/>
  <c r="M180" i="63"/>
  <c r="L180" i="63"/>
  <c r="K180" i="63"/>
  <c r="J180" i="63"/>
  <c r="I180" i="63"/>
  <c r="AT179" i="63"/>
  <c r="AM178" i="63"/>
  <c r="AL178" i="63"/>
  <c r="AK178" i="63"/>
  <c r="AJ178" i="63"/>
  <c r="AI178" i="63"/>
  <c r="AH178" i="63"/>
  <c r="AG178" i="63"/>
  <c r="AF178" i="63"/>
  <c r="AE178" i="63"/>
  <c r="AD178" i="63"/>
  <c r="AC178" i="63"/>
  <c r="AB178" i="63"/>
  <c r="AA178" i="63"/>
  <c r="Z178" i="63"/>
  <c r="Y178" i="63"/>
  <c r="X178" i="63"/>
  <c r="W178" i="63"/>
  <c r="V178" i="63"/>
  <c r="U178" i="63"/>
  <c r="T178" i="63"/>
  <c r="S178" i="63"/>
  <c r="R178" i="63"/>
  <c r="Q178" i="63"/>
  <c r="P178" i="63"/>
  <c r="O178" i="63"/>
  <c r="N178" i="63"/>
  <c r="M178" i="63"/>
  <c r="L178" i="63"/>
  <c r="K178" i="63"/>
  <c r="J178" i="63"/>
  <c r="I178" i="63"/>
  <c r="AY177" i="63"/>
  <c r="AX177" i="63"/>
  <c r="AM177" i="63"/>
  <c r="AL177" i="63"/>
  <c r="AK177" i="63"/>
  <c r="AJ177" i="63"/>
  <c r="AI177" i="63"/>
  <c r="AH177" i="63"/>
  <c r="AG177" i="63"/>
  <c r="AF177" i="63"/>
  <c r="AE177" i="63"/>
  <c r="AD177" i="63"/>
  <c r="AC177" i="63"/>
  <c r="AB177" i="63"/>
  <c r="AA177" i="63"/>
  <c r="Z177" i="63"/>
  <c r="Y177" i="63"/>
  <c r="X177" i="63"/>
  <c r="W177" i="63"/>
  <c r="V177" i="63"/>
  <c r="U177" i="63"/>
  <c r="T177" i="63"/>
  <c r="S177" i="63"/>
  <c r="R177" i="63"/>
  <c r="Q177" i="63"/>
  <c r="P177" i="63"/>
  <c r="O177" i="63"/>
  <c r="N177" i="63"/>
  <c r="M177" i="63"/>
  <c r="L177" i="63"/>
  <c r="K177" i="63"/>
  <c r="J177" i="63"/>
  <c r="I177" i="63"/>
  <c r="AT176" i="63"/>
  <c r="AM175" i="63"/>
  <c r="AL175" i="63"/>
  <c r="AK175" i="63"/>
  <c r="AJ175" i="63"/>
  <c r="AI175" i="63"/>
  <c r="AH175" i="63"/>
  <c r="AG175" i="63"/>
  <c r="AF175" i="63"/>
  <c r="AE175" i="63"/>
  <c r="AD175" i="63"/>
  <c r="AC175" i="63"/>
  <c r="AB175" i="63"/>
  <c r="AA175" i="63"/>
  <c r="Z175" i="63"/>
  <c r="Y175" i="63"/>
  <c r="X175" i="63"/>
  <c r="W175" i="63"/>
  <c r="V175" i="63"/>
  <c r="U175" i="63"/>
  <c r="T175" i="63"/>
  <c r="S175" i="63"/>
  <c r="R175" i="63"/>
  <c r="Q175" i="63"/>
  <c r="P175" i="63"/>
  <c r="O175" i="63"/>
  <c r="N175" i="63"/>
  <c r="M175" i="63"/>
  <c r="L175" i="63"/>
  <c r="K175" i="63"/>
  <c r="J175" i="63"/>
  <c r="I175" i="63"/>
  <c r="AY174" i="63"/>
  <c r="AT173" i="63" s="1"/>
  <c r="AX174" i="63"/>
  <c r="AM174" i="63"/>
  <c r="AL174" i="63"/>
  <c r="AK174" i="63"/>
  <c r="AJ174" i="63"/>
  <c r="AI174" i="63"/>
  <c r="AH174" i="63"/>
  <c r="AG174" i="63"/>
  <c r="AF174" i="63"/>
  <c r="AE174" i="63"/>
  <c r="AD174" i="63"/>
  <c r="AC174" i="63"/>
  <c r="AB174" i="63"/>
  <c r="AA174" i="63"/>
  <c r="Z174" i="63"/>
  <c r="Y174" i="63"/>
  <c r="X174" i="63"/>
  <c r="W174" i="63"/>
  <c r="V174" i="63"/>
  <c r="U174" i="63"/>
  <c r="T174" i="63"/>
  <c r="S174" i="63"/>
  <c r="R174" i="63"/>
  <c r="Q174" i="63"/>
  <c r="P174" i="63"/>
  <c r="O174" i="63"/>
  <c r="N174" i="63"/>
  <c r="M174" i="63"/>
  <c r="L174" i="63"/>
  <c r="K174" i="63"/>
  <c r="J174" i="63"/>
  <c r="I174" i="63"/>
  <c r="AM172" i="63"/>
  <c r="AL172" i="63"/>
  <c r="AK172" i="63"/>
  <c r="AJ172" i="63"/>
  <c r="AI172" i="63"/>
  <c r="AH172" i="63"/>
  <c r="AG172" i="63"/>
  <c r="AF172" i="63"/>
  <c r="AE172" i="63"/>
  <c r="AD172" i="63"/>
  <c r="AC172" i="63"/>
  <c r="AB172" i="63"/>
  <c r="AA172" i="63"/>
  <c r="Z172" i="63"/>
  <c r="Y172" i="63"/>
  <c r="X172" i="63"/>
  <c r="W172" i="63"/>
  <c r="V172" i="63"/>
  <c r="U172" i="63"/>
  <c r="T172" i="63"/>
  <c r="S172" i="63"/>
  <c r="R172" i="63"/>
  <c r="Q172" i="63"/>
  <c r="P172" i="63"/>
  <c r="O172" i="63"/>
  <c r="N172" i="63"/>
  <c r="M172" i="63"/>
  <c r="L172" i="63"/>
  <c r="K172" i="63"/>
  <c r="J172" i="63"/>
  <c r="I172" i="63"/>
  <c r="AY171" i="63"/>
  <c r="AX171" i="63"/>
  <c r="AT170" i="63" s="1"/>
  <c r="AM171" i="63"/>
  <c r="AL171" i="63"/>
  <c r="AK171" i="63"/>
  <c r="AJ171" i="63"/>
  <c r="AI171" i="63"/>
  <c r="AH171" i="63"/>
  <c r="AG171" i="63"/>
  <c r="AF171" i="63"/>
  <c r="AE171" i="63"/>
  <c r="AD171" i="63"/>
  <c r="AC171" i="63"/>
  <c r="AB171" i="63"/>
  <c r="AA171" i="63"/>
  <c r="Z171" i="63"/>
  <c r="Y171" i="63"/>
  <c r="X171" i="63"/>
  <c r="W171" i="63"/>
  <c r="V171" i="63"/>
  <c r="U171" i="63"/>
  <c r="T171" i="63"/>
  <c r="S171" i="63"/>
  <c r="R171" i="63"/>
  <c r="Q171" i="63"/>
  <c r="P171" i="63"/>
  <c r="O171" i="63"/>
  <c r="N171" i="63"/>
  <c r="M171" i="63"/>
  <c r="L171" i="63"/>
  <c r="K171" i="63"/>
  <c r="J171" i="63"/>
  <c r="I171" i="63"/>
  <c r="AM169" i="63"/>
  <c r="AL169" i="63"/>
  <c r="AK169" i="63"/>
  <c r="AJ169" i="63"/>
  <c r="AI169" i="63"/>
  <c r="AH169" i="63"/>
  <c r="AG169" i="63"/>
  <c r="AF169" i="63"/>
  <c r="AE169" i="63"/>
  <c r="AD169" i="63"/>
  <c r="AC169" i="63"/>
  <c r="AB169" i="63"/>
  <c r="AA169" i="63"/>
  <c r="Z169" i="63"/>
  <c r="Y169" i="63"/>
  <c r="X169" i="63"/>
  <c r="W169" i="63"/>
  <c r="V169" i="63"/>
  <c r="U169" i="63"/>
  <c r="T169" i="63"/>
  <c r="S169" i="63"/>
  <c r="R169" i="63"/>
  <c r="Q169" i="63"/>
  <c r="P169" i="63"/>
  <c r="O169" i="63"/>
  <c r="N169" i="63"/>
  <c r="M169" i="63"/>
  <c r="L169" i="63"/>
  <c r="K169" i="63"/>
  <c r="J169" i="63"/>
  <c r="I169" i="63"/>
  <c r="AY168" i="63"/>
  <c r="AX168" i="63"/>
  <c r="AM168" i="63"/>
  <c r="AL168" i="63"/>
  <c r="AK168" i="63"/>
  <c r="AJ168" i="63"/>
  <c r="AI168" i="63"/>
  <c r="AH168" i="63"/>
  <c r="AG168" i="63"/>
  <c r="AF168" i="63"/>
  <c r="AE168" i="63"/>
  <c r="AD168" i="63"/>
  <c r="AC168" i="63"/>
  <c r="AB168" i="63"/>
  <c r="AA168" i="63"/>
  <c r="Z168" i="63"/>
  <c r="Y168" i="63"/>
  <c r="X168" i="63"/>
  <c r="W168" i="63"/>
  <c r="V168" i="63"/>
  <c r="U168" i="63"/>
  <c r="T168" i="63"/>
  <c r="S168" i="63"/>
  <c r="R168" i="63"/>
  <c r="Q168" i="63"/>
  <c r="P168" i="63"/>
  <c r="O168" i="63"/>
  <c r="N168" i="63"/>
  <c r="M168" i="63"/>
  <c r="L168" i="63"/>
  <c r="K168" i="63"/>
  <c r="J168" i="63"/>
  <c r="I168" i="63"/>
  <c r="AT167" i="63"/>
  <c r="AM166" i="63"/>
  <c r="AL166" i="63"/>
  <c r="AK166" i="63"/>
  <c r="AJ166" i="63"/>
  <c r="AI166" i="63"/>
  <c r="AH166" i="63"/>
  <c r="AG166" i="63"/>
  <c r="AF166" i="63"/>
  <c r="AE166" i="63"/>
  <c r="AD166" i="63"/>
  <c r="AC166" i="63"/>
  <c r="AB166" i="63"/>
  <c r="AA166" i="63"/>
  <c r="Z166" i="63"/>
  <c r="Y166" i="63"/>
  <c r="X166" i="63"/>
  <c r="W166" i="63"/>
  <c r="V166" i="63"/>
  <c r="U166" i="63"/>
  <c r="T166" i="63"/>
  <c r="S166" i="63"/>
  <c r="R166" i="63"/>
  <c r="Q166" i="63"/>
  <c r="P166" i="63"/>
  <c r="O166" i="63"/>
  <c r="N166" i="63"/>
  <c r="M166" i="63"/>
  <c r="L166" i="63"/>
  <c r="K166" i="63"/>
  <c r="J166" i="63"/>
  <c r="I166" i="63"/>
  <c r="AY165" i="63"/>
  <c r="AX165" i="63"/>
  <c r="AM165" i="63"/>
  <c r="AL165" i="63"/>
  <c r="AK165" i="63"/>
  <c r="AJ165" i="63"/>
  <c r="AI165" i="63"/>
  <c r="AH165" i="63"/>
  <c r="AG165" i="63"/>
  <c r="AF165" i="63"/>
  <c r="AE165" i="63"/>
  <c r="AD165" i="63"/>
  <c r="AC165" i="63"/>
  <c r="AB165" i="63"/>
  <c r="AA165" i="63"/>
  <c r="Z165" i="63"/>
  <c r="Y165" i="63"/>
  <c r="X165" i="63"/>
  <c r="W165" i="63"/>
  <c r="V165" i="63"/>
  <c r="U165" i="63"/>
  <c r="T165" i="63"/>
  <c r="S165" i="63"/>
  <c r="R165" i="63"/>
  <c r="Q165" i="63"/>
  <c r="P165" i="63"/>
  <c r="O165" i="63"/>
  <c r="N165" i="63"/>
  <c r="M165" i="63"/>
  <c r="L165" i="63"/>
  <c r="K165" i="63"/>
  <c r="J165" i="63"/>
  <c r="I165" i="63"/>
  <c r="AT164" i="63"/>
  <c r="AM163" i="63"/>
  <c r="AL163" i="63"/>
  <c r="AK163" i="63"/>
  <c r="AJ163" i="63"/>
  <c r="AI163" i="63"/>
  <c r="AH163" i="63"/>
  <c r="AG163" i="63"/>
  <c r="AF163" i="63"/>
  <c r="AE163" i="63"/>
  <c r="AD163" i="63"/>
  <c r="AC163" i="63"/>
  <c r="AB163" i="63"/>
  <c r="AA163" i="63"/>
  <c r="Z163" i="63"/>
  <c r="Y163" i="63"/>
  <c r="X163" i="63"/>
  <c r="W163" i="63"/>
  <c r="V163" i="63"/>
  <c r="U163" i="63"/>
  <c r="T163" i="63"/>
  <c r="S163" i="63"/>
  <c r="R163" i="63"/>
  <c r="Q163" i="63"/>
  <c r="P163" i="63"/>
  <c r="O163" i="63"/>
  <c r="N163" i="63"/>
  <c r="M163" i="63"/>
  <c r="L163" i="63"/>
  <c r="K163" i="63"/>
  <c r="J163" i="63"/>
  <c r="I163" i="63"/>
  <c r="AY162" i="63"/>
  <c r="AX162" i="63"/>
  <c r="AM162" i="63"/>
  <c r="AL162" i="63"/>
  <c r="AK162" i="63"/>
  <c r="AJ162" i="63"/>
  <c r="AI162" i="63"/>
  <c r="AH162" i="63"/>
  <c r="AG162" i="63"/>
  <c r="AF162" i="63"/>
  <c r="AE162" i="63"/>
  <c r="AD162" i="63"/>
  <c r="AC162" i="63"/>
  <c r="AB162" i="63"/>
  <c r="AA162" i="63"/>
  <c r="Z162" i="63"/>
  <c r="Y162" i="63"/>
  <c r="X162" i="63"/>
  <c r="W162" i="63"/>
  <c r="V162" i="63"/>
  <c r="U162" i="63"/>
  <c r="T162" i="63"/>
  <c r="S162" i="63"/>
  <c r="R162" i="63"/>
  <c r="Q162" i="63"/>
  <c r="P162" i="63"/>
  <c r="O162" i="63"/>
  <c r="N162" i="63"/>
  <c r="M162" i="63"/>
  <c r="L162" i="63"/>
  <c r="K162" i="63"/>
  <c r="J162" i="63"/>
  <c r="I162" i="63"/>
  <c r="AT161" i="63"/>
  <c r="AM160" i="63"/>
  <c r="AL160" i="63"/>
  <c r="AK160" i="63"/>
  <c r="AJ160" i="63"/>
  <c r="AI160" i="63"/>
  <c r="AH160" i="63"/>
  <c r="AG160" i="63"/>
  <c r="AF160" i="63"/>
  <c r="AE160" i="63"/>
  <c r="AD160" i="63"/>
  <c r="AC160" i="63"/>
  <c r="AB160" i="63"/>
  <c r="AA160" i="63"/>
  <c r="Z160" i="63"/>
  <c r="Y160" i="63"/>
  <c r="X160" i="63"/>
  <c r="W160" i="63"/>
  <c r="V160" i="63"/>
  <c r="U160" i="63"/>
  <c r="T160" i="63"/>
  <c r="S160" i="63"/>
  <c r="R160" i="63"/>
  <c r="Q160" i="63"/>
  <c r="P160" i="63"/>
  <c r="O160" i="63"/>
  <c r="N160" i="63"/>
  <c r="M160" i="63"/>
  <c r="L160" i="63"/>
  <c r="K160" i="63"/>
  <c r="J160" i="63"/>
  <c r="I160" i="63"/>
  <c r="AY159" i="63"/>
  <c r="AX159" i="63"/>
  <c r="AT158" i="63" s="1"/>
  <c r="AM159" i="63"/>
  <c r="AL159" i="63"/>
  <c r="AK159" i="63"/>
  <c r="AJ159" i="63"/>
  <c r="AI159" i="63"/>
  <c r="AH159" i="63"/>
  <c r="AG159" i="63"/>
  <c r="AF159" i="63"/>
  <c r="AE159" i="63"/>
  <c r="AD159" i="63"/>
  <c r="AC159" i="63"/>
  <c r="AB159" i="63"/>
  <c r="AA159" i="63"/>
  <c r="Z159" i="63"/>
  <c r="Y159" i="63"/>
  <c r="X159" i="63"/>
  <c r="W159" i="63"/>
  <c r="V159" i="63"/>
  <c r="U159" i="63"/>
  <c r="T159" i="63"/>
  <c r="S159" i="63"/>
  <c r="R159" i="63"/>
  <c r="Q159" i="63"/>
  <c r="P159" i="63"/>
  <c r="O159" i="63"/>
  <c r="N159" i="63"/>
  <c r="M159" i="63"/>
  <c r="L159" i="63"/>
  <c r="K159" i="63"/>
  <c r="J159" i="63"/>
  <c r="I159" i="63"/>
  <c r="AM157" i="63"/>
  <c r="AL157" i="63"/>
  <c r="AK157" i="63"/>
  <c r="AJ157" i="63"/>
  <c r="AI157" i="63"/>
  <c r="AH157" i="63"/>
  <c r="AG157" i="63"/>
  <c r="AF157" i="63"/>
  <c r="AE157" i="63"/>
  <c r="AD157" i="63"/>
  <c r="AC157" i="63"/>
  <c r="AB157" i="63"/>
  <c r="AA157" i="63"/>
  <c r="Z157" i="63"/>
  <c r="Y157" i="63"/>
  <c r="X157" i="63"/>
  <c r="W157" i="63"/>
  <c r="V157" i="63"/>
  <c r="U157" i="63"/>
  <c r="T157" i="63"/>
  <c r="S157" i="63"/>
  <c r="R157" i="63"/>
  <c r="Q157" i="63"/>
  <c r="P157" i="63"/>
  <c r="O157" i="63"/>
  <c r="N157" i="63"/>
  <c r="M157" i="63"/>
  <c r="L157" i="63"/>
  <c r="K157" i="63"/>
  <c r="J157" i="63"/>
  <c r="I157" i="63"/>
  <c r="AY156" i="63"/>
  <c r="AX156" i="63"/>
  <c r="AM156" i="63"/>
  <c r="AL156" i="63"/>
  <c r="AK156" i="63"/>
  <c r="AJ156" i="63"/>
  <c r="AI156" i="63"/>
  <c r="AH156" i="63"/>
  <c r="AG156" i="63"/>
  <c r="AF156" i="63"/>
  <c r="AE156" i="63"/>
  <c r="AD156" i="63"/>
  <c r="AC156" i="63"/>
  <c r="AB156" i="63"/>
  <c r="AA156" i="63"/>
  <c r="Z156" i="63"/>
  <c r="Y156" i="63"/>
  <c r="X156" i="63"/>
  <c r="W156" i="63"/>
  <c r="V156" i="63"/>
  <c r="U156" i="63"/>
  <c r="T156" i="63"/>
  <c r="S156" i="63"/>
  <c r="R156" i="63"/>
  <c r="Q156" i="63"/>
  <c r="P156" i="63"/>
  <c r="O156" i="63"/>
  <c r="N156" i="63"/>
  <c r="M156" i="63"/>
  <c r="L156" i="63"/>
  <c r="K156" i="63"/>
  <c r="J156" i="63"/>
  <c r="I156" i="63"/>
  <c r="AT155" i="63"/>
  <c r="AM154" i="63"/>
  <c r="AL154" i="63"/>
  <c r="AK154" i="63"/>
  <c r="AJ154" i="63"/>
  <c r="AI154" i="63"/>
  <c r="AH154" i="63"/>
  <c r="AG154" i="63"/>
  <c r="AF154" i="63"/>
  <c r="AE154" i="63"/>
  <c r="AD154" i="63"/>
  <c r="AC154" i="63"/>
  <c r="AB154" i="63"/>
  <c r="AA154" i="63"/>
  <c r="Z154" i="63"/>
  <c r="Y154" i="63"/>
  <c r="X154" i="63"/>
  <c r="W154" i="63"/>
  <c r="V154" i="63"/>
  <c r="U154" i="63"/>
  <c r="T154" i="63"/>
  <c r="S154" i="63"/>
  <c r="R154" i="63"/>
  <c r="Q154" i="63"/>
  <c r="P154" i="63"/>
  <c r="O154" i="63"/>
  <c r="N154" i="63"/>
  <c r="M154" i="63"/>
  <c r="L154" i="63"/>
  <c r="K154" i="63"/>
  <c r="J154" i="63"/>
  <c r="I154" i="63"/>
  <c r="AY153" i="63"/>
  <c r="AX153" i="63"/>
  <c r="AM153" i="63"/>
  <c r="AL153" i="63"/>
  <c r="AK153" i="63"/>
  <c r="AJ153" i="63"/>
  <c r="AI153" i="63"/>
  <c r="AH153" i="63"/>
  <c r="AG153" i="63"/>
  <c r="AF153" i="63"/>
  <c r="AE153" i="63"/>
  <c r="AD153" i="63"/>
  <c r="AC153" i="63"/>
  <c r="AB153" i="63"/>
  <c r="AA153" i="63"/>
  <c r="Z153" i="63"/>
  <c r="Y153" i="63"/>
  <c r="X153" i="63"/>
  <c r="W153" i="63"/>
  <c r="V153" i="63"/>
  <c r="U153" i="63"/>
  <c r="T153" i="63"/>
  <c r="S153" i="63"/>
  <c r="R153" i="63"/>
  <c r="Q153" i="63"/>
  <c r="P153" i="63"/>
  <c r="O153" i="63"/>
  <c r="N153" i="63"/>
  <c r="M153" i="63"/>
  <c r="L153" i="63"/>
  <c r="K153" i="63"/>
  <c r="J153" i="63"/>
  <c r="I153" i="63"/>
  <c r="AT152" i="63"/>
  <c r="AM151" i="63"/>
  <c r="AL151" i="63"/>
  <c r="AK151" i="63"/>
  <c r="AJ151" i="63"/>
  <c r="AI151" i="63"/>
  <c r="AH151" i="63"/>
  <c r="AG151" i="63"/>
  <c r="AF151" i="63"/>
  <c r="AE151" i="63"/>
  <c r="AD151" i="63"/>
  <c r="AC151" i="63"/>
  <c r="AB151" i="63"/>
  <c r="AA151" i="63"/>
  <c r="Z151" i="63"/>
  <c r="Y151" i="63"/>
  <c r="X151" i="63"/>
  <c r="W151" i="63"/>
  <c r="V151" i="63"/>
  <c r="U151" i="63"/>
  <c r="T151" i="63"/>
  <c r="S151" i="63"/>
  <c r="R151" i="63"/>
  <c r="Q151" i="63"/>
  <c r="P151" i="63"/>
  <c r="O151" i="63"/>
  <c r="N151" i="63"/>
  <c r="M151" i="63"/>
  <c r="L151" i="63"/>
  <c r="K151" i="63"/>
  <c r="J151" i="63"/>
  <c r="I151" i="63"/>
  <c r="AY150" i="63"/>
  <c r="AX150" i="63"/>
  <c r="AM150" i="63"/>
  <c r="AL150" i="63"/>
  <c r="AK150" i="63"/>
  <c r="AJ150" i="63"/>
  <c r="AI150" i="63"/>
  <c r="AH150" i="63"/>
  <c r="AG150" i="63"/>
  <c r="AF150" i="63"/>
  <c r="AE150" i="63"/>
  <c r="AD150" i="63"/>
  <c r="AC150" i="63"/>
  <c r="AB150" i="63"/>
  <c r="AA150" i="63"/>
  <c r="Z150" i="63"/>
  <c r="Y150" i="63"/>
  <c r="X150" i="63"/>
  <c r="W150" i="63"/>
  <c r="V150" i="63"/>
  <c r="U150" i="63"/>
  <c r="T150" i="63"/>
  <c r="S150" i="63"/>
  <c r="R150" i="63"/>
  <c r="Q150" i="63"/>
  <c r="P150" i="63"/>
  <c r="O150" i="63"/>
  <c r="N150" i="63"/>
  <c r="M150" i="63"/>
  <c r="L150" i="63"/>
  <c r="K150" i="63"/>
  <c r="J150" i="63"/>
  <c r="I150" i="63"/>
  <c r="AT149" i="63"/>
  <c r="AM148" i="63"/>
  <c r="AL148" i="63"/>
  <c r="AK148" i="63"/>
  <c r="AJ148" i="63"/>
  <c r="AI148" i="63"/>
  <c r="AH148" i="63"/>
  <c r="AG148" i="63"/>
  <c r="AF148" i="63"/>
  <c r="AE148" i="63"/>
  <c r="AD148" i="63"/>
  <c r="AC148" i="63"/>
  <c r="AB148" i="63"/>
  <c r="AA148" i="63"/>
  <c r="Z148" i="63"/>
  <c r="Y148" i="63"/>
  <c r="X148" i="63"/>
  <c r="W148" i="63"/>
  <c r="V148" i="63"/>
  <c r="U148" i="63"/>
  <c r="T148" i="63"/>
  <c r="S148" i="63"/>
  <c r="R148" i="63"/>
  <c r="Q148" i="63"/>
  <c r="P148" i="63"/>
  <c r="O148" i="63"/>
  <c r="N148" i="63"/>
  <c r="M148" i="63"/>
  <c r="L148" i="63"/>
  <c r="K148" i="63"/>
  <c r="J148" i="63"/>
  <c r="I148" i="63"/>
  <c r="AY147" i="63"/>
  <c r="AX147" i="63"/>
  <c r="AT146" i="63" s="1"/>
  <c r="AM147" i="63"/>
  <c r="AL147" i="63"/>
  <c r="AK147" i="63"/>
  <c r="AJ147" i="63"/>
  <c r="AI147" i="63"/>
  <c r="AH147" i="63"/>
  <c r="AG147" i="63"/>
  <c r="AF147" i="63"/>
  <c r="AE147" i="63"/>
  <c r="AD147" i="63"/>
  <c r="AC147" i="63"/>
  <c r="AB147" i="63"/>
  <c r="AA147" i="63"/>
  <c r="Z147" i="63"/>
  <c r="Y147" i="63"/>
  <c r="X147" i="63"/>
  <c r="W147" i="63"/>
  <c r="V147" i="63"/>
  <c r="U147" i="63"/>
  <c r="T147" i="63"/>
  <c r="S147" i="63"/>
  <c r="R147" i="63"/>
  <c r="Q147" i="63"/>
  <c r="P147" i="63"/>
  <c r="O147" i="63"/>
  <c r="N147" i="63"/>
  <c r="M147" i="63"/>
  <c r="L147" i="63"/>
  <c r="K147" i="63"/>
  <c r="J147" i="63"/>
  <c r="I147" i="63"/>
  <c r="AM145" i="63"/>
  <c r="AL145" i="63"/>
  <c r="AK145" i="63"/>
  <c r="AJ145" i="63"/>
  <c r="AI145" i="63"/>
  <c r="AH145" i="63"/>
  <c r="AG145" i="63"/>
  <c r="AF145" i="63"/>
  <c r="AE145" i="63"/>
  <c r="AD145" i="63"/>
  <c r="AC145" i="63"/>
  <c r="AB145" i="63"/>
  <c r="AA145" i="63"/>
  <c r="Z145" i="63"/>
  <c r="Y145" i="63"/>
  <c r="X145" i="63"/>
  <c r="W145" i="63"/>
  <c r="V145" i="63"/>
  <c r="U145" i="63"/>
  <c r="T145" i="63"/>
  <c r="S145" i="63"/>
  <c r="R145" i="63"/>
  <c r="Q145" i="63"/>
  <c r="P145" i="63"/>
  <c r="O145" i="63"/>
  <c r="N145" i="63"/>
  <c r="M145" i="63"/>
  <c r="L145" i="63"/>
  <c r="K145" i="63"/>
  <c r="J145" i="63"/>
  <c r="I145" i="63"/>
  <c r="AY144" i="63"/>
  <c r="AX144" i="63"/>
  <c r="AM144" i="63"/>
  <c r="AL144" i="63"/>
  <c r="AK144" i="63"/>
  <c r="AJ144" i="63"/>
  <c r="AI144" i="63"/>
  <c r="AH144" i="63"/>
  <c r="AG144" i="63"/>
  <c r="AF144" i="63"/>
  <c r="AE144" i="63"/>
  <c r="AD144" i="63"/>
  <c r="AC144" i="63"/>
  <c r="AB144" i="63"/>
  <c r="AA144" i="63"/>
  <c r="Z144" i="63"/>
  <c r="Y144" i="63"/>
  <c r="X144" i="63"/>
  <c r="W144" i="63"/>
  <c r="V144" i="63"/>
  <c r="U144" i="63"/>
  <c r="T144" i="63"/>
  <c r="S144" i="63"/>
  <c r="R144" i="63"/>
  <c r="Q144" i="63"/>
  <c r="P144" i="63"/>
  <c r="O144" i="63"/>
  <c r="N144" i="63"/>
  <c r="M144" i="63"/>
  <c r="L144" i="63"/>
  <c r="K144" i="63"/>
  <c r="J144" i="63"/>
  <c r="I144" i="63"/>
  <c r="AT143" i="63"/>
  <c r="AM142" i="63"/>
  <c r="AL142" i="63"/>
  <c r="AK142" i="63"/>
  <c r="AJ142" i="63"/>
  <c r="AI142" i="63"/>
  <c r="AH142" i="63"/>
  <c r="AG142" i="63"/>
  <c r="AF142" i="63"/>
  <c r="AE142" i="63"/>
  <c r="AD142" i="63"/>
  <c r="AC142" i="63"/>
  <c r="AB142" i="63"/>
  <c r="AA142" i="63"/>
  <c r="Z142" i="63"/>
  <c r="Y142" i="63"/>
  <c r="X142" i="63"/>
  <c r="W142" i="63"/>
  <c r="V142" i="63"/>
  <c r="U142" i="63"/>
  <c r="T142" i="63"/>
  <c r="S142" i="63"/>
  <c r="R142" i="63"/>
  <c r="Q142" i="63"/>
  <c r="P142" i="63"/>
  <c r="O142" i="63"/>
  <c r="N142" i="63"/>
  <c r="M142" i="63"/>
  <c r="L142" i="63"/>
  <c r="K142" i="63"/>
  <c r="J142" i="63"/>
  <c r="I142" i="63"/>
  <c r="AY141" i="63"/>
  <c r="AX141" i="63"/>
  <c r="AM141" i="63"/>
  <c r="AL141" i="63"/>
  <c r="AK141" i="63"/>
  <c r="AJ141" i="63"/>
  <c r="AI141" i="63"/>
  <c r="AH141" i="63"/>
  <c r="AG141" i="63"/>
  <c r="AF141" i="63"/>
  <c r="AE141" i="63"/>
  <c r="AD141" i="63"/>
  <c r="AC141" i="63"/>
  <c r="AB141" i="63"/>
  <c r="AA141" i="63"/>
  <c r="Z141" i="63"/>
  <c r="Y141" i="63"/>
  <c r="X141" i="63"/>
  <c r="W141" i="63"/>
  <c r="V141" i="63"/>
  <c r="U141" i="63"/>
  <c r="T141" i="63"/>
  <c r="S141" i="63"/>
  <c r="R141" i="63"/>
  <c r="Q141" i="63"/>
  <c r="P141" i="63"/>
  <c r="O141" i="63"/>
  <c r="N141" i="63"/>
  <c r="M141" i="63"/>
  <c r="L141" i="63"/>
  <c r="K141" i="63"/>
  <c r="J141" i="63"/>
  <c r="I141" i="63"/>
  <c r="AT140" i="63"/>
  <c r="AM139" i="63"/>
  <c r="AL139" i="63"/>
  <c r="AK139" i="63"/>
  <c r="AJ139" i="63"/>
  <c r="AI139" i="63"/>
  <c r="AH139" i="63"/>
  <c r="AG139" i="63"/>
  <c r="AF139" i="63"/>
  <c r="AE139" i="63"/>
  <c r="AD139" i="63"/>
  <c r="AC139" i="63"/>
  <c r="AB139" i="63"/>
  <c r="AA139" i="63"/>
  <c r="Z139" i="63"/>
  <c r="Y139" i="63"/>
  <c r="X139" i="63"/>
  <c r="W139" i="63"/>
  <c r="V139" i="63"/>
  <c r="U139" i="63"/>
  <c r="T139" i="63"/>
  <c r="S139" i="63"/>
  <c r="R139" i="63"/>
  <c r="Q139" i="63"/>
  <c r="P139" i="63"/>
  <c r="O139" i="63"/>
  <c r="N139" i="63"/>
  <c r="M139" i="63"/>
  <c r="L139" i="63"/>
  <c r="K139" i="63"/>
  <c r="J139" i="63"/>
  <c r="I139" i="63"/>
  <c r="AY138" i="63"/>
  <c r="AX138" i="63"/>
  <c r="AM138" i="63"/>
  <c r="AL138" i="63"/>
  <c r="AK138" i="63"/>
  <c r="AJ138" i="63"/>
  <c r="AI138" i="63"/>
  <c r="AH138" i="63"/>
  <c r="AG138" i="63"/>
  <c r="AF138" i="63"/>
  <c r="AE138" i="63"/>
  <c r="AD138" i="63"/>
  <c r="AC138" i="63"/>
  <c r="AB138" i="63"/>
  <c r="AA138" i="63"/>
  <c r="Z138" i="63"/>
  <c r="Y138" i="63"/>
  <c r="X138" i="63"/>
  <c r="W138" i="63"/>
  <c r="V138" i="63"/>
  <c r="U138" i="63"/>
  <c r="T138" i="63"/>
  <c r="S138" i="63"/>
  <c r="R138" i="63"/>
  <c r="Q138" i="63"/>
  <c r="P138" i="63"/>
  <c r="O138" i="63"/>
  <c r="N138" i="63"/>
  <c r="M138" i="63"/>
  <c r="L138" i="63"/>
  <c r="K138" i="63"/>
  <c r="J138" i="63"/>
  <c r="I138" i="63"/>
  <c r="AT137" i="63"/>
  <c r="AM136" i="63"/>
  <c r="AL136" i="63"/>
  <c r="AK136" i="63"/>
  <c r="AJ136" i="63"/>
  <c r="AI136" i="63"/>
  <c r="AH136" i="63"/>
  <c r="AG136" i="63"/>
  <c r="AF136" i="63"/>
  <c r="AE136" i="63"/>
  <c r="AD136" i="63"/>
  <c r="AC136" i="63"/>
  <c r="AB136" i="63"/>
  <c r="AA136" i="63"/>
  <c r="Z136" i="63"/>
  <c r="Y136" i="63"/>
  <c r="X136" i="63"/>
  <c r="W136" i="63"/>
  <c r="V136" i="63"/>
  <c r="U136" i="63"/>
  <c r="T136" i="63"/>
  <c r="S136" i="63"/>
  <c r="R136" i="63"/>
  <c r="Q136" i="63"/>
  <c r="P136" i="63"/>
  <c r="O136" i="63"/>
  <c r="N136" i="63"/>
  <c r="M136" i="63"/>
  <c r="L136" i="63"/>
  <c r="K136" i="63"/>
  <c r="J136" i="63"/>
  <c r="I136" i="63"/>
  <c r="AY135" i="63"/>
  <c r="AX135" i="63"/>
  <c r="AT134" i="63" s="1"/>
  <c r="AM135" i="63"/>
  <c r="AL135" i="63"/>
  <c r="AK135" i="63"/>
  <c r="AJ135" i="63"/>
  <c r="AI135" i="63"/>
  <c r="AH135" i="63"/>
  <c r="AG135" i="63"/>
  <c r="AF135" i="63"/>
  <c r="AE135" i="63"/>
  <c r="AD135" i="63"/>
  <c r="AC135" i="63"/>
  <c r="AB135" i="63"/>
  <c r="AA135" i="63"/>
  <c r="Z135" i="63"/>
  <c r="Y135" i="63"/>
  <c r="X135" i="63"/>
  <c r="W135" i="63"/>
  <c r="V135" i="63"/>
  <c r="U135" i="63"/>
  <c r="T135" i="63"/>
  <c r="S135" i="63"/>
  <c r="R135" i="63"/>
  <c r="Q135" i="63"/>
  <c r="P135" i="63"/>
  <c r="O135" i="63"/>
  <c r="N135" i="63"/>
  <c r="M135" i="63"/>
  <c r="L135" i="63"/>
  <c r="K135" i="63"/>
  <c r="J135" i="63"/>
  <c r="I135" i="63"/>
  <c r="AM133" i="63"/>
  <c r="AL133" i="63"/>
  <c r="AK133" i="63"/>
  <c r="AJ133" i="63"/>
  <c r="AI133" i="63"/>
  <c r="AH133" i="63"/>
  <c r="AG133" i="63"/>
  <c r="AF133" i="63"/>
  <c r="AE133" i="63"/>
  <c r="AD133" i="63"/>
  <c r="AC133" i="63"/>
  <c r="AB133" i="63"/>
  <c r="AA133" i="63"/>
  <c r="Z133" i="63"/>
  <c r="Y133" i="63"/>
  <c r="X133" i="63"/>
  <c r="W133" i="63"/>
  <c r="V133" i="63"/>
  <c r="U133" i="63"/>
  <c r="T133" i="63"/>
  <c r="S133" i="63"/>
  <c r="R133" i="63"/>
  <c r="Q133" i="63"/>
  <c r="P133" i="63"/>
  <c r="O133" i="63"/>
  <c r="N133" i="63"/>
  <c r="M133" i="63"/>
  <c r="L133" i="63"/>
  <c r="K133" i="63"/>
  <c r="J133" i="63"/>
  <c r="I133" i="63"/>
  <c r="AY132" i="63"/>
  <c r="AX132" i="63"/>
  <c r="AM132" i="63"/>
  <c r="AL132" i="63"/>
  <c r="AK132" i="63"/>
  <c r="AJ132" i="63"/>
  <c r="AI132" i="63"/>
  <c r="AH132" i="63"/>
  <c r="AG132" i="63"/>
  <c r="AF132" i="63"/>
  <c r="AE132" i="63"/>
  <c r="AD132" i="63"/>
  <c r="AC132" i="63"/>
  <c r="AB132" i="63"/>
  <c r="AA132" i="63"/>
  <c r="Z132" i="63"/>
  <c r="Y132" i="63"/>
  <c r="X132" i="63"/>
  <c r="W132" i="63"/>
  <c r="V132" i="63"/>
  <c r="U132" i="63"/>
  <c r="T132" i="63"/>
  <c r="S132" i="63"/>
  <c r="R132" i="63"/>
  <c r="Q132" i="63"/>
  <c r="P132" i="63"/>
  <c r="O132" i="63"/>
  <c r="N132" i="63"/>
  <c r="M132" i="63"/>
  <c r="L132" i="63"/>
  <c r="K132" i="63"/>
  <c r="J132" i="63"/>
  <c r="I132" i="63"/>
  <c r="AT131" i="63"/>
  <c r="AM130" i="63"/>
  <c r="AL130" i="63"/>
  <c r="AK130" i="63"/>
  <c r="AJ130" i="63"/>
  <c r="AI130" i="63"/>
  <c r="AH130" i="63"/>
  <c r="AG130" i="63"/>
  <c r="AF130" i="63"/>
  <c r="AE130" i="63"/>
  <c r="AD130" i="63"/>
  <c r="AC130" i="63"/>
  <c r="AB130" i="63"/>
  <c r="AA130" i="63"/>
  <c r="Z130" i="63"/>
  <c r="Y130" i="63"/>
  <c r="X130" i="63"/>
  <c r="W130" i="63"/>
  <c r="V130" i="63"/>
  <c r="U130" i="63"/>
  <c r="T130" i="63"/>
  <c r="S130" i="63"/>
  <c r="R130" i="63"/>
  <c r="Q130" i="63"/>
  <c r="P130" i="63"/>
  <c r="O130" i="63"/>
  <c r="N130" i="63"/>
  <c r="M130" i="63"/>
  <c r="L130" i="63"/>
  <c r="K130" i="63"/>
  <c r="J130" i="63"/>
  <c r="I130" i="63"/>
  <c r="AY129" i="63"/>
  <c r="AX129" i="63"/>
  <c r="AM129" i="63"/>
  <c r="AL129" i="63"/>
  <c r="AK129" i="63"/>
  <c r="AJ129" i="63"/>
  <c r="AI129" i="63"/>
  <c r="AH129" i="63"/>
  <c r="AG129" i="63"/>
  <c r="AF129" i="63"/>
  <c r="AE129" i="63"/>
  <c r="AD129" i="63"/>
  <c r="AC129" i="63"/>
  <c r="AB129" i="63"/>
  <c r="AA129" i="63"/>
  <c r="Z129" i="63"/>
  <c r="Y129" i="63"/>
  <c r="X129" i="63"/>
  <c r="W129" i="63"/>
  <c r="V129" i="63"/>
  <c r="U129" i="63"/>
  <c r="T129" i="63"/>
  <c r="S129" i="63"/>
  <c r="R129" i="63"/>
  <c r="Q129" i="63"/>
  <c r="P129" i="63"/>
  <c r="O129" i="63"/>
  <c r="N129" i="63"/>
  <c r="M129" i="63"/>
  <c r="L129" i="63"/>
  <c r="K129" i="63"/>
  <c r="J129" i="63"/>
  <c r="I129" i="63"/>
  <c r="AT128" i="63"/>
  <c r="AM127" i="63"/>
  <c r="AL127" i="63"/>
  <c r="AK127" i="63"/>
  <c r="AJ127" i="63"/>
  <c r="AI127" i="63"/>
  <c r="AH127" i="63"/>
  <c r="AG127" i="63"/>
  <c r="AF127" i="63"/>
  <c r="AE127" i="63"/>
  <c r="AD127" i="63"/>
  <c r="AC127" i="63"/>
  <c r="AB127" i="63"/>
  <c r="AA127" i="63"/>
  <c r="Z127" i="63"/>
  <c r="Y127" i="63"/>
  <c r="X127" i="63"/>
  <c r="W127" i="63"/>
  <c r="V127" i="63"/>
  <c r="U127" i="63"/>
  <c r="T127" i="63"/>
  <c r="S127" i="63"/>
  <c r="R127" i="63"/>
  <c r="Q127" i="63"/>
  <c r="P127" i="63"/>
  <c r="O127" i="63"/>
  <c r="N127" i="63"/>
  <c r="M127" i="63"/>
  <c r="L127" i="63"/>
  <c r="K127" i="63"/>
  <c r="J127" i="63"/>
  <c r="I127" i="63"/>
  <c r="AY126" i="63"/>
  <c r="AX126" i="63"/>
  <c r="AM126" i="63"/>
  <c r="AL126" i="63"/>
  <c r="AK126" i="63"/>
  <c r="AJ126" i="63"/>
  <c r="AI126" i="63"/>
  <c r="AH126" i="63"/>
  <c r="AG126" i="63"/>
  <c r="AF126" i="63"/>
  <c r="AE126" i="63"/>
  <c r="AD126" i="63"/>
  <c r="AC126" i="63"/>
  <c r="AB126" i="63"/>
  <c r="AA126" i="63"/>
  <c r="Z126" i="63"/>
  <c r="Y126" i="63"/>
  <c r="X126" i="63"/>
  <c r="W126" i="63"/>
  <c r="V126" i="63"/>
  <c r="U126" i="63"/>
  <c r="T126" i="63"/>
  <c r="S126" i="63"/>
  <c r="R126" i="63"/>
  <c r="Q126" i="63"/>
  <c r="P126" i="63"/>
  <c r="O126" i="63"/>
  <c r="N126" i="63"/>
  <c r="M126" i="63"/>
  <c r="L126" i="63"/>
  <c r="K126" i="63"/>
  <c r="J126" i="63"/>
  <c r="I126" i="63"/>
  <c r="AT125" i="63"/>
  <c r="AM124" i="63"/>
  <c r="AL124" i="63"/>
  <c r="AK124" i="63"/>
  <c r="AJ124" i="63"/>
  <c r="AI124" i="63"/>
  <c r="AH124" i="63"/>
  <c r="AG124" i="63"/>
  <c r="AF124" i="63"/>
  <c r="AE124" i="63"/>
  <c r="AD124" i="63"/>
  <c r="AC124" i="63"/>
  <c r="AB124" i="63"/>
  <c r="AA124" i="63"/>
  <c r="Z124" i="63"/>
  <c r="Y124" i="63"/>
  <c r="X124" i="63"/>
  <c r="W124" i="63"/>
  <c r="V124" i="63"/>
  <c r="U124" i="63"/>
  <c r="T124" i="63"/>
  <c r="S124" i="63"/>
  <c r="R124" i="63"/>
  <c r="Q124" i="63"/>
  <c r="P124" i="63"/>
  <c r="O124" i="63"/>
  <c r="N124" i="63"/>
  <c r="M124" i="63"/>
  <c r="L124" i="63"/>
  <c r="K124" i="63"/>
  <c r="J124" i="63"/>
  <c r="I124" i="63"/>
  <c r="AY123" i="63"/>
  <c r="AX123" i="63"/>
  <c r="AT122" i="63" s="1"/>
  <c r="AM123" i="63"/>
  <c r="AL123" i="63"/>
  <c r="AK123" i="63"/>
  <c r="AJ123" i="63"/>
  <c r="AI123" i="63"/>
  <c r="AH123" i="63"/>
  <c r="AG123" i="63"/>
  <c r="AF123" i="63"/>
  <c r="AE123" i="63"/>
  <c r="AD123" i="63"/>
  <c r="AC123" i="63"/>
  <c r="AB123" i="63"/>
  <c r="AA123" i="63"/>
  <c r="Z123" i="63"/>
  <c r="Y123" i="63"/>
  <c r="X123" i="63"/>
  <c r="W123" i="63"/>
  <c r="V123" i="63"/>
  <c r="U123" i="63"/>
  <c r="T123" i="63"/>
  <c r="S123" i="63"/>
  <c r="R123" i="63"/>
  <c r="Q123" i="63"/>
  <c r="P123" i="63"/>
  <c r="O123" i="63"/>
  <c r="N123" i="63"/>
  <c r="M123" i="63"/>
  <c r="L123" i="63"/>
  <c r="K123" i="63"/>
  <c r="J123" i="63"/>
  <c r="I123" i="63"/>
  <c r="AM121" i="63"/>
  <c r="AL121" i="63"/>
  <c r="AK121" i="63"/>
  <c r="AJ121" i="63"/>
  <c r="AI121" i="63"/>
  <c r="AH121" i="63"/>
  <c r="AG121" i="63"/>
  <c r="AF121" i="63"/>
  <c r="AE121" i="63"/>
  <c r="AD121" i="63"/>
  <c r="AC121" i="63"/>
  <c r="AB121" i="63"/>
  <c r="AA121" i="63"/>
  <c r="Z121" i="63"/>
  <c r="Y121" i="63"/>
  <c r="X121" i="63"/>
  <c r="W121" i="63"/>
  <c r="V121" i="63"/>
  <c r="U121" i="63"/>
  <c r="T121" i="63"/>
  <c r="S121" i="63"/>
  <c r="R121" i="63"/>
  <c r="Q121" i="63"/>
  <c r="P121" i="63"/>
  <c r="O121" i="63"/>
  <c r="N121" i="63"/>
  <c r="M121" i="63"/>
  <c r="L121" i="63"/>
  <c r="K121" i="63"/>
  <c r="J121" i="63"/>
  <c r="I121" i="63"/>
  <c r="AY120" i="63"/>
  <c r="AX120" i="63"/>
  <c r="AM120" i="63"/>
  <c r="AL120" i="63"/>
  <c r="AK120" i="63"/>
  <c r="AJ120" i="63"/>
  <c r="AI120" i="63"/>
  <c r="AH120" i="63"/>
  <c r="AG120" i="63"/>
  <c r="AF120" i="63"/>
  <c r="AE120" i="63"/>
  <c r="AD120" i="63"/>
  <c r="AC120" i="63"/>
  <c r="AB120" i="63"/>
  <c r="AA120" i="63"/>
  <c r="Z120" i="63"/>
  <c r="Y120" i="63"/>
  <c r="X120" i="63"/>
  <c r="W120" i="63"/>
  <c r="V120" i="63"/>
  <c r="U120" i="63"/>
  <c r="T120" i="63"/>
  <c r="S120" i="63"/>
  <c r="R120" i="63"/>
  <c r="Q120" i="63"/>
  <c r="P120" i="63"/>
  <c r="O120" i="63"/>
  <c r="N120" i="63"/>
  <c r="M120" i="63"/>
  <c r="L120" i="63"/>
  <c r="K120" i="63"/>
  <c r="J120" i="63"/>
  <c r="I120" i="63"/>
  <c r="AT119" i="63"/>
  <c r="AM118" i="63"/>
  <c r="AL118" i="63"/>
  <c r="AK118" i="63"/>
  <c r="AJ118" i="63"/>
  <c r="AI118" i="63"/>
  <c r="AH118" i="63"/>
  <c r="AG118" i="63"/>
  <c r="AF118" i="63"/>
  <c r="AE118" i="63"/>
  <c r="AD118" i="63"/>
  <c r="AC118" i="63"/>
  <c r="AB118" i="63"/>
  <c r="AA118" i="63"/>
  <c r="Z118" i="63"/>
  <c r="Y118" i="63"/>
  <c r="X118" i="63"/>
  <c r="W118" i="63"/>
  <c r="V118" i="63"/>
  <c r="U118" i="63"/>
  <c r="T118" i="63"/>
  <c r="S118" i="63"/>
  <c r="R118" i="63"/>
  <c r="Q118" i="63"/>
  <c r="P118" i="63"/>
  <c r="O118" i="63"/>
  <c r="N118" i="63"/>
  <c r="M118" i="63"/>
  <c r="L118" i="63"/>
  <c r="K118" i="63"/>
  <c r="J118" i="63"/>
  <c r="I118" i="63"/>
  <c r="AY117" i="63"/>
  <c r="AX117" i="63"/>
  <c r="AM117" i="63"/>
  <c r="AL117" i="63"/>
  <c r="AK117" i="63"/>
  <c r="AJ117" i="63"/>
  <c r="AI117" i="63"/>
  <c r="AH117" i="63"/>
  <c r="AG117" i="63"/>
  <c r="AF117" i="63"/>
  <c r="AE117" i="63"/>
  <c r="AD117" i="63"/>
  <c r="AC117" i="63"/>
  <c r="AB117" i="63"/>
  <c r="AA117" i="63"/>
  <c r="Z117" i="63"/>
  <c r="Y117" i="63"/>
  <c r="X117" i="63"/>
  <c r="W117" i="63"/>
  <c r="V117" i="63"/>
  <c r="U117" i="63"/>
  <c r="T117" i="63"/>
  <c r="S117" i="63"/>
  <c r="R117" i="63"/>
  <c r="Q117" i="63"/>
  <c r="P117" i="63"/>
  <c r="O117" i="63"/>
  <c r="N117" i="63"/>
  <c r="M117" i="63"/>
  <c r="L117" i="63"/>
  <c r="K117" i="63"/>
  <c r="J117" i="63"/>
  <c r="I117" i="63"/>
  <c r="AT116" i="63"/>
  <c r="AM115" i="63"/>
  <c r="AL115" i="63"/>
  <c r="AK115" i="63"/>
  <c r="AJ115" i="63"/>
  <c r="AI115" i="63"/>
  <c r="AH115" i="63"/>
  <c r="AG115" i="63"/>
  <c r="AF115" i="63"/>
  <c r="AE115" i="63"/>
  <c r="AD115" i="63"/>
  <c r="AC115" i="63"/>
  <c r="AB115" i="63"/>
  <c r="AA115" i="63"/>
  <c r="Z115" i="63"/>
  <c r="Y115" i="63"/>
  <c r="X115" i="63"/>
  <c r="W115" i="63"/>
  <c r="V115" i="63"/>
  <c r="U115" i="63"/>
  <c r="T115" i="63"/>
  <c r="S115" i="63"/>
  <c r="R115" i="63"/>
  <c r="Q115" i="63"/>
  <c r="P115" i="63"/>
  <c r="O115" i="63"/>
  <c r="N115" i="63"/>
  <c r="M115" i="63"/>
  <c r="L115" i="63"/>
  <c r="K115" i="63"/>
  <c r="J115" i="63"/>
  <c r="I115" i="63"/>
  <c r="AY114" i="63"/>
  <c r="AX114" i="63"/>
  <c r="AM114" i="63"/>
  <c r="AL114" i="63"/>
  <c r="AK114" i="63"/>
  <c r="AJ114" i="63"/>
  <c r="AI114" i="63"/>
  <c r="AH114" i="63"/>
  <c r="AG114" i="63"/>
  <c r="AF114" i="63"/>
  <c r="AE114" i="63"/>
  <c r="AD114" i="63"/>
  <c r="AC114" i="63"/>
  <c r="AB114" i="63"/>
  <c r="AA114" i="63"/>
  <c r="Z114" i="63"/>
  <c r="Y114" i="63"/>
  <c r="X114" i="63"/>
  <c r="W114" i="63"/>
  <c r="V114" i="63"/>
  <c r="U114" i="63"/>
  <c r="T114" i="63"/>
  <c r="S114" i="63"/>
  <c r="R114" i="63"/>
  <c r="Q114" i="63"/>
  <c r="P114" i="63"/>
  <c r="O114" i="63"/>
  <c r="N114" i="63"/>
  <c r="M114" i="63"/>
  <c r="L114" i="63"/>
  <c r="K114" i="63"/>
  <c r="J114" i="63"/>
  <c r="I114" i="63"/>
  <c r="AT113" i="63"/>
  <c r="AM112" i="63"/>
  <c r="AL112" i="63"/>
  <c r="AK112" i="63"/>
  <c r="AJ112" i="63"/>
  <c r="AI112" i="63"/>
  <c r="AH112" i="63"/>
  <c r="AG112" i="63"/>
  <c r="AF112" i="63"/>
  <c r="AE112" i="63"/>
  <c r="AD112" i="63"/>
  <c r="AC112" i="63"/>
  <c r="AB112" i="63"/>
  <c r="AA112" i="63"/>
  <c r="Z112" i="63"/>
  <c r="Y112" i="63"/>
  <c r="X112" i="63"/>
  <c r="W112" i="63"/>
  <c r="V112" i="63"/>
  <c r="U112" i="63"/>
  <c r="T112" i="63"/>
  <c r="S112" i="63"/>
  <c r="R112" i="63"/>
  <c r="Q112" i="63"/>
  <c r="P112" i="63"/>
  <c r="O112" i="63"/>
  <c r="N112" i="63"/>
  <c r="M112" i="63"/>
  <c r="L112" i="63"/>
  <c r="K112" i="63"/>
  <c r="J112" i="63"/>
  <c r="I112" i="63"/>
  <c r="AY111" i="63"/>
  <c r="AX111" i="63"/>
  <c r="AT110" i="63" s="1"/>
  <c r="AM111" i="63"/>
  <c r="AL111" i="63"/>
  <c r="AK111" i="63"/>
  <c r="AJ111" i="63"/>
  <c r="AI111" i="63"/>
  <c r="AH111" i="63"/>
  <c r="AG111" i="63"/>
  <c r="AF111" i="63"/>
  <c r="AE111" i="63"/>
  <c r="AD111" i="63"/>
  <c r="AC111" i="63"/>
  <c r="AB111" i="63"/>
  <c r="AA111" i="63"/>
  <c r="Z111" i="63"/>
  <c r="Y111" i="63"/>
  <c r="X111" i="63"/>
  <c r="W111" i="63"/>
  <c r="V111" i="63"/>
  <c r="U111" i="63"/>
  <c r="T111" i="63"/>
  <c r="S111" i="63"/>
  <c r="R111" i="63"/>
  <c r="Q111" i="63"/>
  <c r="P111" i="63"/>
  <c r="O111" i="63"/>
  <c r="N111" i="63"/>
  <c r="M111" i="63"/>
  <c r="L111" i="63"/>
  <c r="K111" i="63"/>
  <c r="J111" i="63"/>
  <c r="I111" i="63"/>
  <c r="AM109" i="63"/>
  <c r="AL109" i="63"/>
  <c r="AK109" i="63"/>
  <c r="AJ109" i="63"/>
  <c r="AI109" i="63"/>
  <c r="AH109" i="63"/>
  <c r="AG109" i="63"/>
  <c r="AF109" i="63"/>
  <c r="AE109" i="63"/>
  <c r="AD109" i="63"/>
  <c r="AC109" i="63"/>
  <c r="AB109" i="63"/>
  <c r="AA109" i="63"/>
  <c r="Z109" i="63"/>
  <c r="Y109" i="63"/>
  <c r="X109" i="63"/>
  <c r="W109" i="63"/>
  <c r="V109" i="63"/>
  <c r="U109" i="63"/>
  <c r="T109" i="63"/>
  <c r="S109" i="63"/>
  <c r="R109" i="63"/>
  <c r="Q109" i="63"/>
  <c r="P109" i="63"/>
  <c r="O109" i="63"/>
  <c r="N109" i="63"/>
  <c r="M109" i="63"/>
  <c r="L109" i="63"/>
  <c r="K109" i="63"/>
  <c r="J109" i="63"/>
  <c r="I109" i="63"/>
  <c r="AY108" i="63"/>
  <c r="AX108" i="63"/>
  <c r="AM108" i="63"/>
  <c r="AL108" i="63"/>
  <c r="AK108" i="63"/>
  <c r="AJ108" i="63"/>
  <c r="AI108" i="63"/>
  <c r="AH108" i="63"/>
  <c r="AG108" i="63"/>
  <c r="AF108" i="63"/>
  <c r="AE108" i="63"/>
  <c r="AD108" i="63"/>
  <c r="AC108" i="63"/>
  <c r="AB108" i="63"/>
  <c r="AA108" i="63"/>
  <c r="Z108" i="63"/>
  <c r="Y108" i="63"/>
  <c r="X108" i="63"/>
  <c r="W108" i="63"/>
  <c r="V108" i="63"/>
  <c r="U108" i="63"/>
  <c r="T108" i="63"/>
  <c r="S108" i="63"/>
  <c r="R108" i="63"/>
  <c r="Q108" i="63"/>
  <c r="P108" i="63"/>
  <c r="O108" i="63"/>
  <c r="N108" i="63"/>
  <c r="M108" i="63"/>
  <c r="L108" i="63"/>
  <c r="K108" i="63"/>
  <c r="J108" i="63"/>
  <c r="I108" i="63"/>
  <c r="AT107" i="63"/>
  <c r="AM106" i="63"/>
  <c r="AL106" i="63"/>
  <c r="AK106" i="63"/>
  <c r="AJ106" i="63"/>
  <c r="AI106" i="63"/>
  <c r="AH106" i="63"/>
  <c r="AG106" i="63"/>
  <c r="AF106" i="63"/>
  <c r="AE106" i="63"/>
  <c r="AD106" i="63"/>
  <c r="AC106" i="63"/>
  <c r="AB106" i="63"/>
  <c r="AA106" i="63"/>
  <c r="Z106" i="63"/>
  <c r="Y106" i="63"/>
  <c r="X106" i="63"/>
  <c r="W106" i="63"/>
  <c r="V106" i="63"/>
  <c r="U106" i="63"/>
  <c r="T106" i="63"/>
  <c r="S106" i="63"/>
  <c r="R106" i="63"/>
  <c r="Q106" i="63"/>
  <c r="P106" i="63"/>
  <c r="O106" i="63"/>
  <c r="N106" i="63"/>
  <c r="M106" i="63"/>
  <c r="L106" i="63"/>
  <c r="K106" i="63"/>
  <c r="J106" i="63"/>
  <c r="I106" i="63"/>
  <c r="AY105" i="63"/>
  <c r="AX105" i="63"/>
  <c r="AM105" i="63"/>
  <c r="AL105" i="63"/>
  <c r="AK105" i="63"/>
  <c r="AJ105" i="63"/>
  <c r="AI105" i="63"/>
  <c r="AH105" i="63"/>
  <c r="AG105" i="63"/>
  <c r="AF105" i="63"/>
  <c r="AE105" i="63"/>
  <c r="AD105" i="63"/>
  <c r="AC105" i="63"/>
  <c r="AB105" i="63"/>
  <c r="AA105" i="63"/>
  <c r="Z105" i="63"/>
  <c r="Y105" i="63"/>
  <c r="X105" i="63"/>
  <c r="W105" i="63"/>
  <c r="V105" i="63"/>
  <c r="U105" i="63"/>
  <c r="T105" i="63"/>
  <c r="S105" i="63"/>
  <c r="R105" i="63"/>
  <c r="Q105" i="63"/>
  <c r="P105" i="63"/>
  <c r="O105" i="63"/>
  <c r="N105" i="63"/>
  <c r="M105" i="63"/>
  <c r="L105" i="63"/>
  <c r="K105" i="63"/>
  <c r="J105" i="63"/>
  <c r="I105" i="63"/>
  <c r="AT104" i="63"/>
  <c r="AM103" i="63"/>
  <c r="AL103" i="63"/>
  <c r="AK103" i="63"/>
  <c r="AJ103" i="63"/>
  <c r="AI103" i="63"/>
  <c r="AH103" i="63"/>
  <c r="AG103" i="63"/>
  <c r="AF103" i="63"/>
  <c r="AE103" i="63"/>
  <c r="AD103" i="63"/>
  <c r="AC103" i="63"/>
  <c r="AB103" i="63"/>
  <c r="AA103" i="63"/>
  <c r="Z103" i="63"/>
  <c r="Y103" i="63"/>
  <c r="X103" i="63"/>
  <c r="W103" i="63"/>
  <c r="V103" i="63"/>
  <c r="U103" i="63"/>
  <c r="T103" i="63"/>
  <c r="S103" i="63"/>
  <c r="R103" i="63"/>
  <c r="Q103" i="63"/>
  <c r="P103" i="63"/>
  <c r="O103" i="63"/>
  <c r="N103" i="63"/>
  <c r="M103" i="63"/>
  <c r="L103" i="63"/>
  <c r="K103" i="63"/>
  <c r="J103" i="63"/>
  <c r="I103" i="63"/>
  <c r="AY102" i="63"/>
  <c r="AX102" i="63"/>
  <c r="AM102" i="63"/>
  <c r="AL102" i="63"/>
  <c r="AK102" i="63"/>
  <c r="AJ102" i="63"/>
  <c r="AI102" i="63"/>
  <c r="AH102" i="63"/>
  <c r="AG102" i="63"/>
  <c r="AF102" i="63"/>
  <c r="AE102" i="63"/>
  <c r="AD102" i="63"/>
  <c r="AC102" i="63"/>
  <c r="AB102" i="63"/>
  <c r="AA102" i="63"/>
  <c r="Z102" i="63"/>
  <c r="Y102" i="63"/>
  <c r="X102" i="63"/>
  <c r="W102" i="63"/>
  <c r="V102" i="63"/>
  <c r="U102" i="63"/>
  <c r="T102" i="63"/>
  <c r="S102" i="63"/>
  <c r="R102" i="63"/>
  <c r="Q102" i="63"/>
  <c r="P102" i="63"/>
  <c r="O102" i="63"/>
  <c r="N102" i="63"/>
  <c r="M102" i="63"/>
  <c r="L102" i="63"/>
  <c r="K102" i="63"/>
  <c r="J102" i="63"/>
  <c r="I102" i="63"/>
  <c r="AT101" i="63"/>
  <c r="AM100" i="63"/>
  <c r="AL100" i="63"/>
  <c r="AK100" i="63"/>
  <c r="AJ100" i="63"/>
  <c r="AI100" i="63"/>
  <c r="AH100" i="63"/>
  <c r="AG100" i="63"/>
  <c r="AF100" i="63"/>
  <c r="AE100" i="63"/>
  <c r="AD100" i="63"/>
  <c r="AC100" i="63"/>
  <c r="AB100" i="63"/>
  <c r="AA100" i="63"/>
  <c r="Z100" i="63"/>
  <c r="Y100" i="63"/>
  <c r="X100" i="63"/>
  <c r="W100" i="63"/>
  <c r="V100" i="63"/>
  <c r="U100" i="63"/>
  <c r="T100" i="63"/>
  <c r="S100" i="63"/>
  <c r="R100" i="63"/>
  <c r="Q100" i="63"/>
  <c r="P100" i="63"/>
  <c r="O100" i="63"/>
  <c r="N100" i="63"/>
  <c r="M100" i="63"/>
  <c r="L100" i="63"/>
  <c r="K100" i="63"/>
  <c r="J100" i="63"/>
  <c r="I100" i="63"/>
  <c r="AY99" i="63"/>
  <c r="AX99" i="63"/>
  <c r="AT98" i="63" s="1"/>
  <c r="AM99" i="63"/>
  <c r="AL99" i="63"/>
  <c r="AK99" i="63"/>
  <c r="AJ99" i="63"/>
  <c r="AI99" i="63"/>
  <c r="AH99" i="63"/>
  <c r="AG99" i="63"/>
  <c r="AF99" i="63"/>
  <c r="AE99" i="63"/>
  <c r="AD99" i="63"/>
  <c r="AC99" i="63"/>
  <c r="AB99" i="63"/>
  <c r="AA99" i="63"/>
  <c r="Z99" i="63"/>
  <c r="Y99" i="63"/>
  <c r="X99" i="63"/>
  <c r="W99" i="63"/>
  <c r="V99" i="63"/>
  <c r="U99" i="63"/>
  <c r="T99" i="63"/>
  <c r="S99" i="63"/>
  <c r="R99" i="63"/>
  <c r="Q99" i="63"/>
  <c r="P99" i="63"/>
  <c r="O99" i="63"/>
  <c r="N99" i="63"/>
  <c r="M99" i="63"/>
  <c r="L99" i="63"/>
  <c r="K99" i="63"/>
  <c r="J99" i="63"/>
  <c r="I99" i="63"/>
  <c r="AM97" i="63"/>
  <c r="AL97" i="63"/>
  <c r="AK97" i="63"/>
  <c r="AJ97" i="63"/>
  <c r="AI97" i="63"/>
  <c r="AH97" i="63"/>
  <c r="AG97" i="63"/>
  <c r="AF97" i="63"/>
  <c r="AE97" i="63"/>
  <c r="AD97" i="63"/>
  <c r="AC97" i="63"/>
  <c r="AB97" i="63"/>
  <c r="AA97" i="63"/>
  <c r="Z97" i="63"/>
  <c r="Y97" i="63"/>
  <c r="X97" i="63"/>
  <c r="W97" i="63"/>
  <c r="V97" i="63"/>
  <c r="U97" i="63"/>
  <c r="T97" i="63"/>
  <c r="S97" i="63"/>
  <c r="R97" i="63"/>
  <c r="Q97" i="63"/>
  <c r="P97" i="63"/>
  <c r="O97" i="63"/>
  <c r="N97" i="63"/>
  <c r="M97" i="63"/>
  <c r="L97" i="63"/>
  <c r="K97" i="63"/>
  <c r="J97" i="63"/>
  <c r="I97" i="63"/>
  <c r="AY96" i="63"/>
  <c r="AX96" i="63"/>
  <c r="AM96" i="63"/>
  <c r="AL96" i="63"/>
  <c r="AK96" i="63"/>
  <c r="AJ96" i="63"/>
  <c r="AI96" i="63"/>
  <c r="AH96" i="63"/>
  <c r="AG96" i="63"/>
  <c r="AF96" i="63"/>
  <c r="AE96" i="63"/>
  <c r="AD96" i="63"/>
  <c r="AC96" i="63"/>
  <c r="AB96" i="63"/>
  <c r="AA96" i="63"/>
  <c r="Z96" i="63"/>
  <c r="Y96" i="63"/>
  <c r="X96" i="63"/>
  <c r="W96" i="63"/>
  <c r="V96" i="63"/>
  <c r="U96" i="63"/>
  <c r="T96" i="63"/>
  <c r="S96" i="63"/>
  <c r="R96" i="63"/>
  <c r="Q96" i="63"/>
  <c r="P96" i="63"/>
  <c r="O96" i="63"/>
  <c r="N96" i="63"/>
  <c r="M96" i="63"/>
  <c r="L96" i="63"/>
  <c r="K96" i="63"/>
  <c r="J96" i="63"/>
  <c r="I96" i="63"/>
  <c r="AT95" i="63"/>
  <c r="AM94" i="63"/>
  <c r="AL94" i="63"/>
  <c r="AK94" i="63"/>
  <c r="AJ94" i="63"/>
  <c r="AI94" i="63"/>
  <c r="AH94" i="63"/>
  <c r="AG94" i="63"/>
  <c r="AF94" i="63"/>
  <c r="AE94" i="63"/>
  <c r="AD94" i="63"/>
  <c r="AC94" i="63"/>
  <c r="AB94" i="63"/>
  <c r="AA94" i="63"/>
  <c r="Z94" i="63"/>
  <c r="Y94" i="63"/>
  <c r="X94" i="63"/>
  <c r="W94" i="63"/>
  <c r="V94" i="63"/>
  <c r="U94" i="63"/>
  <c r="T94" i="63"/>
  <c r="S94" i="63"/>
  <c r="R94" i="63"/>
  <c r="Q94" i="63"/>
  <c r="P94" i="63"/>
  <c r="O94" i="63"/>
  <c r="N94" i="63"/>
  <c r="M94" i="63"/>
  <c r="L94" i="63"/>
  <c r="K94" i="63"/>
  <c r="J94" i="63"/>
  <c r="I94" i="63"/>
  <c r="AY93" i="63"/>
  <c r="AX93" i="63"/>
  <c r="AM93" i="63"/>
  <c r="AL93" i="63"/>
  <c r="AK93" i="63"/>
  <c r="AJ93" i="63"/>
  <c r="AI93" i="63"/>
  <c r="AH93" i="63"/>
  <c r="AG93" i="63"/>
  <c r="AF93" i="63"/>
  <c r="AE93" i="63"/>
  <c r="AD93" i="63"/>
  <c r="AC93" i="63"/>
  <c r="AB93" i="63"/>
  <c r="AA93" i="63"/>
  <c r="Z93" i="63"/>
  <c r="Y93" i="63"/>
  <c r="X93" i="63"/>
  <c r="W93" i="63"/>
  <c r="V93" i="63"/>
  <c r="U93" i="63"/>
  <c r="T93" i="63"/>
  <c r="S93" i="63"/>
  <c r="R93" i="63"/>
  <c r="Q93" i="63"/>
  <c r="P93" i="63"/>
  <c r="O93" i="63"/>
  <c r="N93" i="63"/>
  <c r="M93" i="63"/>
  <c r="L93" i="63"/>
  <c r="K93" i="63"/>
  <c r="J93" i="63"/>
  <c r="I93" i="63"/>
  <c r="AT92" i="63"/>
  <c r="AM91" i="63"/>
  <c r="AL91" i="63"/>
  <c r="AK91" i="63"/>
  <c r="AJ91" i="63"/>
  <c r="AI91" i="63"/>
  <c r="AH91" i="63"/>
  <c r="AG91" i="63"/>
  <c r="AF91" i="63"/>
  <c r="AE91" i="63"/>
  <c r="AD91" i="63"/>
  <c r="AC91" i="63"/>
  <c r="AB91" i="63"/>
  <c r="AA91" i="63"/>
  <c r="Z91" i="63"/>
  <c r="Y91" i="63"/>
  <c r="X91" i="63"/>
  <c r="W91" i="63"/>
  <c r="V91" i="63"/>
  <c r="U91" i="63"/>
  <c r="T91" i="63"/>
  <c r="S91" i="63"/>
  <c r="R91" i="63"/>
  <c r="Q91" i="63"/>
  <c r="P91" i="63"/>
  <c r="O91" i="63"/>
  <c r="N91" i="63"/>
  <c r="M91" i="63"/>
  <c r="L91" i="63"/>
  <c r="K91" i="63"/>
  <c r="J91" i="63"/>
  <c r="I91" i="63"/>
  <c r="AY90" i="63"/>
  <c r="AX90" i="63"/>
  <c r="AM90" i="63"/>
  <c r="AL90" i="63"/>
  <c r="AK90" i="63"/>
  <c r="AJ90" i="63"/>
  <c r="AI90" i="63"/>
  <c r="AH90" i="63"/>
  <c r="AG90" i="63"/>
  <c r="AF90" i="63"/>
  <c r="AE90" i="63"/>
  <c r="AD90" i="63"/>
  <c r="AC90" i="63"/>
  <c r="AB90" i="63"/>
  <c r="AA90" i="63"/>
  <c r="Z90" i="63"/>
  <c r="Y90" i="63"/>
  <c r="X90" i="63"/>
  <c r="W90" i="63"/>
  <c r="V90" i="63"/>
  <c r="U90" i="63"/>
  <c r="T90" i="63"/>
  <c r="S90" i="63"/>
  <c r="R90" i="63"/>
  <c r="Q90" i="63"/>
  <c r="P90" i="63"/>
  <c r="O90" i="63"/>
  <c r="N90" i="63"/>
  <c r="M90" i="63"/>
  <c r="L90" i="63"/>
  <c r="K90" i="63"/>
  <c r="J90" i="63"/>
  <c r="I90" i="63"/>
  <c r="AT89" i="63"/>
  <c r="AM88" i="63"/>
  <c r="AL88" i="63"/>
  <c r="AK88" i="63"/>
  <c r="AJ88" i="63"/>
  <c r="AI88" i="63"/>
  <c r="AH88" i="63"/>
  <c r="AG88" i="63"/>
  <c r="AF88" i="63"/>
  <c r="AE88" i="63"/>
  <c r="AD88" i="63"/>
  <c r="AC88" i="63"/>
  <c r="AB88" i="63"/>
  <c r="AA88" i="63"/>
  <c r="Z88" i="63"/>
  <c r="Y88" i="63"/>
  <c r="X88" i="63"/>
  <c r="W88" i="63"/>
  <c r="V88" i="63"/>
  <c r="U88" i="63"/>
  <c r="T88" i="63"/>
  <c r="S88" i="63"/>
  <c r="R88" i="63"/>
  <c r="Q88" i="63"/>
  <c r="P88" i="63"/>
  <c r="O88" i="63"/>
  <c r="N88" i="63"/>
  <c r="M88" i="63"/>
  <c r="L88" i="63"/>
  <c r="K88" i="63"/>
  <c r="J88" i="63"/>
  <c r="I88" i="63"/>
  <c r="AY87" i="63"/>
  <c r="AX87" i="63"/>
  <c r="AT86" i="63" s="1"/>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AY84" i="63"/>
  <c r="AX84" i="63"/>
  <c r="AM84" i="63"/>
  <c r="AL84" i="63"/>
  <c r="AK84" i="63"/>
  <c r="AJ84" i="63"/>
  <c r="AI84" i="63"/>
  <c r="AH84" i="63"/>
  <c r="AG84" i="63"/>
  <c r="AF84" i="63"/>
  <c r="AE84" i="63"/>
  <c r="AD84" i="63"/>
  <c r="AC84" i="63"/>
  <c r="AB84" i="63"/>
  <c r="AA84" i="63"/>
  <c r="Z84" i="63"/>
  <c r="Y84" i="63"/>
  <c r="X84" i="63"/>
  <c r="W84" i="63"/>
  <c r="V84" i="63"/>
  <c r="U84" i="63"/>
  <c r="T84" i="63"/>
  <c r="S84" i="63"/>
  <c r="R84" i="63"/>
  <c r="Q84" i="63"/>
  <c r="P84" i="63"/>
  <c r="O84" i="63"/>
  <c r="N84" i="63"/>
  <c r="M84" i="63"/>
  <c r="L84" i="63"/>
  <c r="K84" i="63"/>
  <c r="J84" i="63"/>
  <c r="I84" i="63"/>
  <c r="AT83" i="63"/>
  <c r="AM82" i="63"/>
  <c r="AL82" i="63"/>
  <c r="AK82" i="63"/>
  <c r="AJ82" i="63"/>
  <c r="AI82" i="63"/>
  <c r="AH82" i="63"/>
  <c r="AG82" i="63"/>
  <c r="AF82" i="63"/>
  <c r="AE82" i="63"/>
  <c r="AD82" i="63"/>
  <c r="AC82" i="63"/>
  <c r="AB82" i="63"/>
  <c r="AA82" i="63"/>
  <c r="Z82" i="63"/>
  <c r="Y82" i="63"/>
  <c r="X82" i="63"/>
  <c r="W82" i="63"/>
  <c r="V82" i="63"/>
  <c r="U82" i="63"/>
  <c r="T82" i="63"/>
  <c r="S82" i="63"/>
  <c r="R82" i="63"/>
  <c r="Q82" i="63"/>
  <c r="P82" i="63"/>
  <c r="O82" i="63"/>
  <c r="N82" i="63"/>
  <c r="M82" i="63"/>
  <c r="L82" i="63"/>
  <c r="K82" i="63"/>
  <c r="J82" i="63"/>
  <c r="I82" i="63"/>
  <c r="AY81" i="63"/>
  <c r="AX81" i="63"/>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T80" i="63"/>
  <c r="AM79" i="63"/>
  <c r="AL79" i="63"/>
  <c r="AK79" i="63"/>
  <c r="AJ79" i="63"/>
  <c r="AI79" i="63"/>
  <c r="AH79" i="63"/>
  <c r="AG79" i="63"/>
  <c r="AF79" i="63"/>
  <c r="AE79" i="63"/>
  <c r="AD79" i="63"/>
  <c r="AC79" i="63"/>
  <c r="AB79" i="63"/>
  <c r="AA79" i="63"/>
  <c r="Z79" i="63"/>
  <c r="Y79" i="63"/>
  <c r="X79" i="63"/>
  <c r="W79" i="63"/>
  <c r="V79" i="63"/>
  <c r="U79" i="63"/>
  <c r="T79" i="63"/>
  <c r="S79" i="63"/>
  <c r="R79" i="63"/>
  <c r="Q79" i="63"/>
  <c r="P79" i="63"/>
  <c r="O79" i="63"/>
  <c r="N79" i="63"/>
  <c r="M79" i="63"/>
  <c r="L79" i="63"/>
  <c r="K79" i="63"/>
  <c r="J79" i="63"/>
  <c r="I79" i="63"/>
  <c r="AY78" i="63"/>
  <c r="AX78"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T77" i="63"/>
  <c r="AM76" i="63"/>
  <c r="AL76" i="63"/>
  <c r="AK76" i="63"/>
  <c r="AJ76" i="63"/>
  <c r="AI76" i="63"/>
  <c r="AH76" i="63"/>
  <c r="AG76" i="63"/>
  <c r="AF76" i="63"/>
  <c r="AE76" i="63"/>
  <c r="AD76" i="63"/>
  <c r="AC76" i="63"/>
  <c r="AB76" i="63"/>
  <c r="AA76" i="63"/>
  <c r="Z76" i="63"/>
  <c r="Y76" i="63"/>
  <c r="X76" i="63"/>
  <c r="W76" i="63"/>
  <c r="V76" i="63"/>
  <c r="U76" i="63"/>
  <c r="T76" i="63"/>
  <c r="S76" i="63"/>
  <c r="R76" i="63"/>
  <c r="Q76" i="63"/>
  <c r="P76" i="63"/>
  <c r="O76" i="63"/>
  <c r="N76" i="63"/>
  <c r="M76" i="63"/>
  <c r="L76" i="63"/>
  <c r="K76" i="63"/>
  <c r="J76" i="63"/>
  <c r="I76" i="63"/>
  <c r="AY75" i="63"/>
  <c r="AX75" i="63"/>
  <c r="AT74" i="63" s="1"/>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M73" i="63"/>
  <c r="AL73" i="63"/>
  <c r="AK73" i="63"/>
  <c r="AJ73" i="63"/>
  <c r="AI73" i="63"/>
  <c r="AH73" i="63"/>
  <c r="AG73" i="63"/>
  <c r="AF73" i="63"/>
  <c r="AE73" i="63"/>
  <c r="AD73" i="63"/>
  <c r="AC73" i="63"/>
  <c r="AB73" i="63"/>
  <c r="AA73" i="63"/>
  <c r="Z73" i="63"/>
  <c r="Y73" i="63"/>
  <c r="X73" i="63"/>
  <c r="W73" i="63"/>
  <c r="V73" i="63"/>
  <c r="U73" i="63"/>
  <c r="T73" i="63"/>
  <c r="S73" i="63"/>
  <c r="R73" i="63"/>
  <c r="Q73" i="63"/>
  <c r="P73" i="63"/>
  <c r="O73" i="63"/>
  <c r="N73" i="63"/>
  <c r="M73" i="63"/>
  <c r="L73" i="63"/>
  <c r="K73" i="63"/>
  <c r="J73" i="63"/>
  <c r="I73" i="63"/>
  <c r="AY72" i="63"/>
  <c r="AX72"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T71" i="63"/>
  <c r="AM70" i="63"/>
  <c r="AL70" i="63"/>
  <c r="AK70" i="63"/>
  <c r="AJ70" i="63"/>
  <c r="AI70" i="63"/>
  <c r="AH70" i="63"/>
  <c r="AG70" i="63"/>
  <c r="AF70" i="63"/>
  <c r="AE70" i="63"/>
  <c r="AD70" i="63"/>
  <c r="AC70" i="63"/>
  <c r="AB70" i="63"/>
  <c r="AA70" i="63"/>
  <c r="Z70" i="63"/>
  <c r="Y70" i="63"/>
  <c r="X70" i="63"/>
  <c r="W70" i="63"/>
  <c r="V70" i="63"/>
  <c r="U70" i="63"/>
  <c r="T70" i="63"/>
  <c r="S70" i="63"/>
  <c r="R70" i="63"/>
  <c r="Q70" i="63"/>
  <c r="P70" i="63"/>
  <c r="O70" i="63"/>
  <c r="N70" i="63"/>
  <c r="M70" i="63"/>
  <c r="L70" i="63"/>
  <c r="K70" i="63"/>
  <c r="J70" i="63"/>
  <c r="I70" i="63"/>
  <c r="AY69" i="63"/>
  <c r="AX69" i="63"/>
  <c r="AT68" i="63" s="1"/>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M67" i="63"/>
  <c r="AL67" i="63"/>
  <c r="AK67" i="63"/>
  <c r="AJ67" i="63"/>
  <c r="AI67" i="63"/>
  <c r="AH67" i="63"/>
  <c r="AG67" i="63"/>
  <c r="AF67" i="63"/>
  <c r="AE67" i="63"/>
  <c r="AD67" i="63"/>
  <c r="AC67" i="63"/>
  <c r="AB67" i="63"/>
  <c r="AA67" i="63"/>
  <c r="Z67" i="63"/>
  <c r="Y67" i="63"/>
  <c r="X67" i="63"/>
  <c r="W67" i="63"/>
  <c r="V67" i="63"/>
  <c r="U67" i="63"/>
  <c r="T67" i="63"/>
  <c r="S67" i="63"/>
  <c r="R67" i="63"/>
  <c r="Q67" i="63"/>
  <c r="P67" i="63"/>
  <c r="O67" i="63"/>
  <c r="N67" i="63"/>
  <c r="M67" i="63"/>
  <c r="L67" i="63"/>
  <c r="K67" i="63"/>
  <c r="J67" i="63"/>
  <c r="I67" i="63"/>
  <c r="AY66" i="63"/>
  <c r="AX66"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T65" i="63"/>
  <c r="AM64" i="63"/>
  <c r="AL64" i="63"/>
  <c r="AK64" i="63"/>
  <c r="AJ64" i="63"/>
  <c r="AI64" i="63"/>
  <c r="AH64" i="63"/>
  <c r="AG64" i="63"/>
  <c r="AF64" i="63"/>
  <c r="AE64" i="63"/>
  <c r="AD64" i="63"/>
  <c r="AC64" i="63"/>
  <c r="AB64" i="63"/>
  <c r="AA64" i="63"/>
  <c r="Z64" i="63"/>
  <c r="Y64" i="63"/>
  <c r="X64" i="63"/>
  <c r="W64" i="63"/>
  <c r="V64" i="63"/>
  <c r="U64" i="63"/>
  <c r="T64" i="63"/>
  <c r="S64" i="63"/>
  <c r="R64" i="63"/>
  <c r="Q64" i="63"/>
  <c r="P64" i="63"/>
  <c r="O64" i="63"/>
  <c r="N64" i="63"/>
  <c r="M64" i="63"/>
  <c r="L64" i="63"/>
  <c r="K64" i="63"/>
  <c r="J64" i="63"/>
  <c r="I64" i="63"/>
  <c r="AY63" i="63"/>
  <c r="AX63" i="63"/>
  <c r="AT62" i="63" s="1"/>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M61" i="63"/>
  <c r="AL61" i="63"/>
  <c r="AK61" i="63"/>
  <c r="AJ61" i="63"/>
  <c r="AI61" i="63"/>
  <c r="AH61" i="63"/>
  <c r="AG61" i="63"/>
  <c r="AF61" i="63"/>
  <c r="AE61" i="63"/>
  <c r="AD61" i="63"/>
  <c r="AC61" i="63"/>
  <c r="AB61" i="63"/>
  <c r="AA61" i="63"/>
  <c r="Z61" i="63"/>
  <c r="Y61" i="63"/>
  <c r="X61" i="63"/>
  <c r="W61" i="63"/>
  <c r="V61" i="63"/>
  <c r="U61" i="63"/>
  <c r="T61" i="63"/>
  <c r="S61" i="63"/>
  <c r="R61" i="63"/>
  <c r="Q61" i="63"/>
  <c r="P61" i="63"/>
  <c r="O61" i="63"/>
  <c r="N61" i="63"/>
  <c r="M61" i="63"/>
  <c r="L61" i="63"/>
  <c r="K61" i="63"/>
  <c r="J61" i="63"/>
  <c r="I61" i="63"/>
  <c r="AY60" i="63"/>
  <c r="AX60"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T59" i="63"/>
  <c r="AM58" i="63"/>
  <c r="AL58" i="63"/>
  <c r="AK58" i="63"/>
  <c r="AJ58" i="63"/>
  <c r="AI58" i="63"/>
  <c r="AH58" i="63"/>
  <c r="AG58" i="63"/>
  <c r="AF58" i="63"/>
  <c r="AE58" i="63"/>
  <c r="AD58" i="63"/>
  <c r="AC58" i="63"/>
  <c r="AB58" i="63"/>
  <c r="AA58" i="63"/>
  <c r="Z58" i="63"/>
  <c r="Y58" i="63"/>
  <c r="X58" i="63"/>
  <c r="W58" i="63"/>
  <c r="V58" i="63"/>
  <c r="U58" i="63"/>
  <c r="T58" i="63"/>
  <c r="S58" i="63"/>
  <c r="R58" i="63"/>
  <c r="Q58" i="63"/>
  <c r="P58" i="63"/>
  <c r="O58" i="63"/>
  <c r="N58" i="63"/>
  <c r="M58" i="63"/>
  <c r="L58" i="63"/>
  <c r="K58" i="63"/>
  <c r="J58" i="63"/>
  <c r="I58" i="63"/>
  <c r="AY57" i="63"/>
  <c r="AX57" i="63"/>
  <c r="AT56" i="63" s="1"/>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M55" i="63"/>
  <c r="AL55" i="63"/>
  <c r="AK55" i="63"/>
  <c r="AJ55" i="63"/>
  <c r="AI55" i="63"/>
  <c r="AH55" i="63"/>
  <c r="AG55" i="63"/>
  <c r="AF55" i="63"/>
  <c r="AE55" i="63"/>
  <c r="AD55" i="63"/>
  <c r="AC55" i="63"/>
  <c r="AB55" i="63"/>
  <c r="AA55" i="63"/>
  <c r="Z55" i="63"/>
  <c r="Y55" i="63"/>
  <c r="X55" i="63"/>
  <c r="W55" i="63"/>
  <c r="V55" i="63"/>
  <c r="U55" i="63"/>
  <c r="T55" i="63"/>
  <c r="S55" i="63"/>
  <c r="R55" i="63"/>
  <c r="Q55" i="63"/>
  <c r="P55" i="63"/>
  <c r="O55" i="63"/>
  <c r="N55" i="63"/>
  <c r="M55" i="63"/>
  <c r="L55" i="63"/>
  <c r="K55" i="63"/>
  <c r="J55" i="63"/>
  <c r="I55" i="63"/>
  <c r="AY54" i="63"/>
  <c r="AX54"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T53" i="63"/>
  <c r="AM52" i="63"/>
  <c r="AL52" i="63"/>
  <c r="AK52" i="63"/>
  <c r="AJ52" i="63"/>
  <c r="AI52" i="63"/>
  <c r="AH52" i="63"/>
  <c r="AG52" i="63"/>
  <c r="AF52" i="63"/>
  <c r="AE52" i="63"/>
  <c r="AD52" i="63"/>
  <c r="AC52" i="63"/>
  <c r="AB52" i="63"/>
  <c r="AA52" i="63"/>
  <c r="Z52" i="63"/>
  <c r="Y52" i="63"/>
  <c r="X52" i="63"/>
  <c r="W52" i="63"/>
  <c r="V52" i="63"/>
  <c r="U52" i="63"/>
  <c r="T52" i="63"/>
  <c r="S52" i="63"/>
  <c r="R52" i="63"/>
  <c r="Q52" i="63"/>
  <c r="P52" i="63"/>
  <c r="O52" i="63"/>
  <c r="N52" i="63"/>
  <c r="M52" i="63"/>
  <c r="L52" i="63"/>
  <c r="K52" i="63"/>
  <c r="J52" i="63"/>
  <c r="I52" i="63"/>
  <c r="AY51" i="63"/>
  <c r="AX51" i="63"/>
  <c r="AT50" i="63" s="1"/>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M49" i="63"/>
  <c r="AL49" i="63"/>
  <c r="AK49" i="63"/>
  <c r="AJ49" i="63"/>
  <c r="AI49" i="63"/>
  <c r="AH49" i="63"/>
  <c r="AG49" i="63"/>
  <c r="AF49" i="63"/>
  <c r="AE49" i="63"/>
  <c r="AD49" i="63"/>
  <c r="AC49" i="63"/>
  <c r="AB49" i="63"/>
  <c r="AA49" i="63"/>
  <c r="Z49" i="63"/>
  <c r="Y49" i="63"/>
  <c r="X49" i="63"/>
  <c r="W49" i="63"/>
  <c r="V49" i="63"/>
  <c r="U49" i="63"/>
  <c r="T49" i="63"/>
  <c r="S49" i="63"/>
  <c r="R49" i="63"/>
  <c r="Q49" i="63"/>
  <c r="P49" i="63"/>
  <c r="O49" i="63"/>
  <c r="N49" i="63"/>
  <c r="M49" i="63"/>
  <c r="L49" i="63"/>
  <c r="K49" i="63"/>
  <c r="J49" i="63"/>
  <c r="I49" i="63"/>
  <c r="AY48" i="63"/>
  <c r="AX48"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T47" i="63"/>
  <c r="AM46" i="63"/>
  <c r="AL46" i="63"/>
  <c r="AK46" i="63"/>
  <c r="AJ46" i="63"/>
  <c r="AI46" i="63"/>
  <c r="AH46" i="63"/>
  <c r="AG46" i="63"/>
  <c r="AF46" i="63"/>
  <c r="AE46" i="63"/>
  <c r="AD46" i="63"/>
  <c r="AC46" i="63"/>
  <c r="AB46" i="63"/>
  <c r="AA46" i="63"/>
  <c r="Z46" i="63"/>
  <c r="Y46" i="63"/>
  <c r="X46" i="63"/>
  <c r="W46" i="63"/>
  <c r="V46" i="63"/>
  <c r="U46" i="63"/>
  <c r="T46" i="63"/>
  <c r="S46" i="63"/>
  <c r="R46" i="63"/>
  <c r="Q46" i="63"/>
  <c r="P46" i="63"/>
  <c r="O46" i="63"/>
  <c r="N46" i="63"/>
  <c r="M46" i="63"/>
  <c r="L46" i="63"/>
  <c r="K46" i="63"/>
  <c r="J46" i="63"/>
  <c r="I46" i="63"/>
  <c r="AY45" i="63"/>
  <c r="AX45" i="63"/>
  <c r="AT44" i="63" s="1"/>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M43" i="63"/>
  <c r="AL43" i="63"/>
  <c r="AK43" i="63"/>
  <c r="AJ43" i="63"/>
  <c r="AI43" i="63"/>
  <c r="AH43" i="63"/>
  <c r="AG43" i="63"/>
  <c r="AF43" i="63"/>
  <c r="AE43" i="63"/>
  <c r="AD43" i="63"/>
  <c r="AC43" i="63"/>
  <c r="AB43" i="63"/>
  <c r="AA43" i="63"/>
  <c r="Z43" i="63"/>
  <c r="Y43" i="63"/>
  <c r="X43" i="63"/>
  <c r="W43" i="63"/>
  <c r="V43" i="63"/>
  <c r="U43" i="63"/>
  <c r="T43" i="63"/>
  <c r="S43" i="63"/>
  <c r="R43" i="63"/>
  <c r="Q43" i="63"/>
  <c r="P43" i="63"/>
  <c r="O43" i="63"/>
  <c r="N43" i="63"/>
  <c r="M43" i="63"/>
  <c r="L43" i="63"/>
  <c r="K43" i="63"/>
  <c r="J43" i="63"/>
  <c r="I43" i="63"/>
  <c r="AY42" i="63"/>
  <c r="AX42"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T41" i="63"/>
  <c r="AM40" i="63"/>
  <c r="AL40" i="63"/>
  <c r="AK40" i="63"/>
  <c r="AJ40" i="63"/>
  <c r="AI40" i="63"/>
  <c r="AH40" i="63"/>
  <c r="AG40" i="63"/>
  <c r="AF40" i="63"/>
  <c r="AE40" i="63"/>
  <c r="AD40" i="63"/>
  <c r="AC40" i="63"/>
  <c r="AB40" i="63"/>
  <c r="AA40" i="63"/>
  <c r="Z40" i="63"/>
  <c r="Y40" i="63"/>
  <c r="X40" i="63"/>
  <c r="W40" i="63"/>
  <c r="V40" i="63"/>
  <c r="U40" i="63"/>
  <c r="T40" i="63"/>
  <c r="S40" i="63"/>
  <c r="R40" i="63"/>
  <c r="Q40" i="63"/>
  <c r="P40" i="63"/>
  <c r="O40" i="63"/>
  <c r="N40" i="63"/>
  <c r="M40" i="63"/>
  <c r="L40" i="63"/>
  <c r="K40" i="63"/>
  <c r="J40" i="63"/>
  <c r="I40" i="63"/>
  <c r="AY39" i="63"/>
  <c r="AX39" i="63"/>
  <c r="AT38" i="63" s="1"/>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AY36" i="63"/>
  <c r="AX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T35"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AY33" i="63"/>
  <c r="AX33" i="63"/>
  <c r="AT32" i="63" s="1"/>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AY30" i="63"/>
  <c r="AX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T29"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AY27" i="63"/>
  <c r="AX27" i="63"/>
  <c r="AT26" i="63" s="1"/>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M25" i="63"/>
  <c r="AL25" i="63"/>
  <c r="AK25" i="63"/>
  <c r="AJ25" i="63"/>
  <c r="AI25" i="63"/>
  <c r="AH25" i="63"/>
  <c r="AG25" i="63"/>
  <c r="AF25" i="63"/>
  <c r="AE25" i="63"/>
  <c r="AD25" i="63"/>
  <c r="AC25" i="63"/>
  <c r="AB25" i="63"/>
  <c r="AA25" i="63"/>
  <c r="Z25" i="63"/>
  <c r="Y25" i="63"/>
  <c r="X25" i="63"/>
  <c r="W25" i="63"/>
  <c r="V25" i="63"/>
  <c r="U25" i="63"/>
  <c r="T25" i="63"/>
  <c r="S25" i="63"/>
  <c r="R25" i="63"/>
  <c r="Q25" i="63"/>
  <c r="P25" i="63"/>
  <c r="O25" i="63"/>
  <c r="N25" i="63"/>
  <c r="M25" i="63"/>
  <c r="L25" i="63"/>
  <c r="K25" i="63"/>
  <c r="J25" i="63"/>
  <c r="I25" i="63"/>
  <c r="AY24" i="63"/>
  <c r="AX24"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T23" i="63"/>
  <c r="V15" i="63"/>
  <c r="J15" i="63"/>
  <c r="AQ14" i="63"/>
  <c r="AE14" i="63"/>
  <c r="Y14" i="63"/>
  <c r="F14" i="63"/>
  <c r="AP13" i="63"/>
  <c r="AN13" i="63"/>
  <c r="AE13" i="63"/>
  <c r="V13" i="63"/>
  <c r="P13" i="63"/>
  <c r="J13" i="63"/>
  <c r="E13" i="63"/>
  <c r="AR11" i="63"/>
  <c r="AR15" i="63" s="1"/>
  <c r="AP11" i="63"/>
  <c r="AP15" i="63" s="1"/>
  <c r="AN11" i="63"/>
  <c r="AO14" i="63" s="1"/>
  <c r="AH11" i="63"/>
  <c r="AH13" i="63" s="1"/>
  <c r="AB11" i="63"/>
  <c r="AB13" i="63" s="1"/>
  <c r="V11" i="63"/>
  <c r="Y13" i="63" s="1"/>
  <c r="P11" i="63"/>
  <c r="S14" i="63" s="1"/>
  <c r="J11" i="63"/>
  <c r="M14" i="63" s="1"/>
  <c r="G11" i="63"/>
  <c r="G15" i="63" s="1"/>
  <c r="E11" i="63"/>
  <c r="AR10" i="63"/>
  <c r="AP10" i="63"/>
  <c r="AN10" i="63"/>
  <c r="AH10" i="63"/>
  <c r="AB10" i="63"/>
  <c r="V10" i="63"/>
  <c r="P10" i="63"/>
  <c r="J10" i="63"/>
  <c r="G10" i="63"/>
  <c r="E10" i="63"/>
  <c r="BA3" i="63"/>
  <c r="BA4" i="63" s="1"/>
  <c r="BA5" i="63" s="1"/>
  <c r="BA6" i="63" s="1"/>
  <c r="BA7" i="63" s="1"/>
  <c r="BA8" i="63" s="1"/>
  <c r="AN3" i="63"/>
  <c r="BA2" i="63"/>
  <c r="AZ2" i="63"/>
  <c r="AZ3" i="63" s="1"/>
  <c r="AZ4" i="63" s="1"/>
  <c r="AZ5" i="63" s="1"/>
  <c r="AZ6" i="63" s="1"/>
  <c r="AZ7" i="63" s="1"/>
  <c r="AZ8" i="63" s="1"/>
  <c r="P2" i="63"/>
  <c r="AA22" i="63" s="1"/>
  <c r="AM319" i="62"/>
  <c r="AL319" i="62"/>
  <c r="AK319" i="62"/>
  <c r="AJ319" i="62"/>
  <c r="AI319" i="62"/>
  <c r="AH319" i="62"/>
  <c r="AG319" i="62"/>
  <c r="AF319" i="62"/>
  <c r="AE319" i="62"/>
  <c r="AD319" i="62"/>
  <c r="AC319" i="62"/>
  <c r="AB319" i="62"/>
  <c r="AA319" i="62"/>
  <c r="Z319" i="62"/>
  <c r="Y319" i="62"/>
  <c r="X319" i="62"/>
  <c r="W319" i="62"/>
  <c r="V319" i="62"/>
  <c r="U319" i="62"/>
  <c r="T319" i="62"/>
  <c r="S319" i="62"/>
  <c r="R319" i="62"/>
  <c r="Q319" i="62"/>
  <c r="P319" i="62"/>
  <c r="O319" i="62"/>
  <c r="N319" i="62"/>
  <c r="M319" i="62"/>
  <c r="L319" i="62"/>
  <c r="K319" i="62"/>
  <c r="J319" i="62"/>
  <c r="I319" i="62"/>
  <c r="AY318" i="62"/>
  <c r="AX318" i="62"/>
  <c r="AT317" i="62" s="1"/>
  <c r="AM318" i="62"/>
  <c r="AL318" i="62"/>
  <c r="AK318" i="62"/>
  <c r="AJ318" i="62"/>
  <c r="AI318" i="62"/>
  <c r="AH318" i="62"/>
  <c r="AG318" i="62"/>
  <c r="AF318" i="62"/>
  <c r="AE318" i="62"/>
  <c r="AD318" i="62"/>
  <c r="AC318" i="62"/>
  <c r="AB318" i="62"/>
  <c r="AA318" i="62"/>
  <c r="Z318" i="62"/>
  <c r="Y318" i="62"/>
  <c r="X318" i="62"/>
  <c r="W318" i="62"/>
  <c r="V318" i="62"/>
  <c r="U318" i="62"/>
  <c r="T318" i="62"/>
  <c r="S318" i="62"/>
  <c r="R318" i="62"/>
  <c r="Q318" i="62"/>
  <c r="P318" i="62"/>
  <c r="O318" i="62"/>
  <c r="N318" i="62"/>
  <c r="M318" i="62"/>
  <c r="L318" i="62"/>
  <c r="K318" i="62"/>
  <c r="J318" i="62"/>
  <c r="I318" i="62"/>
  <c r="AM316" i="62"/>
  <c r="AL316" i="62"/>
  <c r="AK316" i="62"/>
  <c r="AJ316" i="62"/>
  <c r="AI316" i="62"/>
  <c r="AH316" i="62"/>
  <c r="AG316" i="62"/>
  <c r="AF316" i="62"/>
  <c r="AE316" i="62"/>
  <c r="AD316" i="62"/>
  <c r="AC316" i="62"/>
  <c r="AB316" i="62"/>
  <c r="AA316" i="62"/>
  <c r="Z316" i="62"/>
  <c r="Y316" i="62"/>
  <c r="X316" i="62"/>
  <c r="W316" i="62"/>
  <c r="V316" i="62"/>
  <c r="U316" i="62"/>
  <c r="T316" i="62"/>
  <c r="S316" i="62"/>
  <c r="R316" i="62"/>
  <c r="Q316" i="62"/>
  <c r="P316" i="62"/>
  <c r="O316" i="62"/>
  <c r="N316" i="62"/>
  <c r="M316" i="62"/>
  <c r="L316" i="62"/>
  <c r="K316" i="62"/>
  <c r="J316" i="62"/>
  <c r="I316" i="62"/>
  <c r="AY315" i="62"/>
  <c r="AX315" i="62"/>
  <c r="AM315" i="62"/>
  <c r="AL315" i="62"/>
  <c r="AK315" i="62"/>
  <c r="AJ315" i="62"/>
  <c r="AI315" i="62"/>
  <c r="AH315" i="62"/>
  <c r="AG315" i="62"/>
  <c r="AF315" i="62"/>
  <c r="AE315" i="62"/>
  <c r="AD315" i="62"/>
  <c r="AC315" i="62"/>
  <c r="AB315" i="62"/>
  <c r="AA315" i="62"/>
  <c r="Z315" i="62"/>
  <c r="Y315" i="62"/>
  <c r="X315" i="62"/>
  <c r="W315" i="62"/>
  <c r="V315" i="62"/>
  <c r="U315" i="62"/>
  <c r="T315" i="62"/>
  <c r="S315" i="62"/>
  <c r="R315" i="62"/>
  <c r="Q315" i="62"/>
  <c r="P315" i="62"/>
  <c r="O315" i="62"/>
  <c r="N315" i="62"/>
  <c r="M315" i="62"/>
  <c r="L315" i="62"/>
  <c r="K315" i="62"/>
  <c r="J315" i="62"/>
  <c r="I315" i="62"/>
  <c r="AT314" i="62"/>
  <c r="AM313" i="62"/>
  <c r="AL313" i="62"/>
  <c r="AK313" i="62"/>
  <c r="AJ313" i="62"/>
  <c r="AI313" i="62"/>
  <c r="AH313" i="62"/>
  <c r="AG313" i="62"/>
  <c r="AF313" i="62"/>
  <c r="AE313" i="62"/>
  <c r="AD313" i="62"/>
  <c r="AC313" i="62"/>
  <c r="AB313" i="62"/>
  <c r="AA313" i="62"/>
  <c r="Z313" i="62"/>
  <c r="Y313" i="62"/>
  <c r="X313" i="62"/>
  <c r="W313" i="62"/>
  <c r="V313" i="62"/>
  <c r="U313" i="62"/>
  <c r="T313" i="62"/>
  <c r="S313" i="62"/>
  <c r="R313" i="62"/>
  <c r="Q313" i="62"/>
  <c r="P313" i="62"/>
  <c r="O313" i="62"/>
  <c r="N313" i="62"/>
  <c r="M313" i="62"/>
  <c r="L313" i="62"/>
  <c r="K313" i="62"/>
  <c r="J313" i="62"/>
  <c r="I313" i="62"/>
  <c r="AY312" i="62"/>
  <c r="AX312" i="62"/>
  <c r="AM312" i="62"/>
  <c r="AL312" i="62"/>
  <c r="AK312" i="62"/>
  <c r="AJ312" i="62"/>
  <c r="AI312" i="62"/>
  <c r="AH312" i="62"/>
  <c r="AG312" i="62"/>
  <c r="AF312" i="62"/>
  <c r="AE312" i="62"/>
  <c r="AD312" i="62"/>
  <c r="AC312" i="62"/>
  <c r="AB312" i="62"/>
  <c r="AA312" i="62"/>
  <c r="Z312" i="62"/>
  <c r="Y312" i="62"/>
  <c r="X312" i="62"/>
  <c r="W312" i="62"/>
  <c r="V312" i="62"/>
  <c r="U312" i="62"/>
  <c r="T312" i="62"/>
  <c r="S312" i="62"/>
  <c r="R312" i="62"/>
  <c r="Q312" i="62"/>
  <c r="P312" i="62"/>
  <c r="O312" i="62"/>
  <c r="N312" i="62"/>
  <c r="M312" i="62"/>
  <c r="L312" i="62"/>
  <c r="K312" i="62"/>
  <c r="J312" i="62"/>
  <c r="I312" i="62"/>
  <c r="AT311" i="62"/>
  <c r="AM310" i="62"/>
  <c r="AL310" i="62"/>
  <c r="AK310" i="62"/>
  <c r="AJ310" i="62"/>
  <c r="AI310" i="62"/>
  <c r="AH310" i="62"/>
  <c r="AG310" i="62"/>
  <c r="AF310" i="62"/>
  <c r="AE310" i="62"/>
  <c r="AD310" i="62"/>
  <c r="AC310" i="62"/>
  <c r="AB310" i="62"/>
  <c r="AA310" i="62"/>
  <c r="Z310" i="62"/>
  <c r="Y310" i="62"/>
  <c r="X310" i="62"/>
  <c r="W310" i="62"/>
  <c r="V310" i="62"/>
  <c r="U310" i="62"/>
  <c r="T310" i="62"/>
  <c r="S310" i="62"/>
  <c r="R310" i="62"/>
  <c r="Q310" i="62"/>
  <c r="P310" i="62"/>
  <c r="O310" i="62"/>
  <c r="N310" i="62"/>
  <c r="M310" i="62"/>
  <c r="L310" i="62"/>
  <c r="K310" i="62"/>
  <c r="J310" i="62"/>
  <c r="I310" i="62"/>
  <c r="AY309" i="62"/>
  <c r="AX309" i="62"/>
  <c r="AT308" i="62" s="1"/>
  <c r="AM309" i="62"/>
  <c r="AL309" i="62"/>
  <c r="AK309" i="62"/>
  <c r="AJ309" i="62"/>
  <c r="AI309" i="62"/>
  <c r="AH309" i="62"/>
  <c r="AG309" i="62"/>
  <c r="AF309" i="62"/>
  <c r="AE309" i="62"/>
  <c r="AD309" i="62"/>
  <c r="AC309" i="62"/>
  <c r="AB309" i="62"/>
  <c r="AA309" i="62"/>
  <c r="Z309" i="62"/>
  <c r="Y309" i="62"/>
  <c r="X309" i="62"/>
  <c r="W309" i="62"/>
  <c r="V309" i="62"/>
  <c r="U309" i="62"/>
  <c r="T309" i="62"/>
  <c r="S309" i="62"/>
  <c r="R309" i="62"/>
  <c r="Q309" i="62"/>
  <c r="P309" i="62"/>
  <c r="O309" i="62"/>
  <c r="N309" i="62"/>
  <c r="M309" i="62"/>
  <c r="L309" i="62"/>
  <c r="K309" i="62"/>
  <c r="J309" i="62"/>
  <c r="I309" i="62"/>
  <c r="AM307" i="62"/>
  <c r="AL307" i="62"/>
  <c r="AK307" i="62"/>
  <c r="AJ307" i="62"/>
  <c r="AI307" i="62"/>
  <c r="AH307" i="62"/>
  <c r="AG307" i="62"/>
  <c r="AF307" i="62"/>
  <c r="AE307" i="62"/>
  <c r="AD307" i="62"/>
  <c r="AC307" i="62"/>
  <c r="AB307" i="62"/>
  <c r="AA307" i="62"/>
  <c r="Z307" i="62"/>
  <c r="Y307" i="62"/>
  <c r="X307" i="62"/>
  <c r="W307" i="62"/>
  <c r="V307" i="62"/>
  <c r="U307" i="62"/>
  <c r="T307" i="62"/>
  <c r="S307" i="62"/>
  <c r="R307" i="62"/>
  <c r="Q307" i="62"/>
  <c r="P307" i="62"/>
  <c r="O307" i="62"/>
  <c r="N307" i="62"/>
  <c r="M307" i="62"/>
  <c r="L307" i="62"/>
  <c r="K307" i="62"/>
  <c r="J307" i="62"/>
  <c r="I307" i="62"/>
  <c r="AY306" i="62"/>
  <c r="AX306" i="62"/>
  <c r="AT305" i="62" s="1"/>
  <c r="AM306" i="62"/>
  <c r="AL306" i="62"/>
  <c r="AK306" i="62"/>
  <c r="AJ306" i="62"/>
  <c r="AI306" i="62"/>
  <c r="AH306" i="62"/>
  <c r="AG306" i="62"/>
  <c r="AF306" i="62"/>
  <c r="AE306" i="62"/>
  <c r="AD306" i="62"/>
  <c r="AC306" i="62"/>
  <c r="AB306" i="62"/>
  <c r="AA306" i="62"/>
  <c r="Z306" i="62"/>
  <c r="Y306" i="62"/>
  <c r="X306" i="62"/>
  <c r="W306" i="62"/>
  <c r="V306" i="62"/>
  <c r="U306" i="62"/>
  <c r="T306" i="62"/>
  <c r="S306" i="62"/>
  <c r="R306" i="62"/>
  <c r="Q306" i="62"/>
  <c r="P306" i="62"/>
  <c r="O306" i="62"/>
  <c r="N306" i="62"/>
  <c r="M306" i="62"/>
  <c r="L306" i="62"/>
  <c r="K306" i="62"/>
  <c r="J306" i="62"/>
  <c r="I306"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AY303" i="62"/>
  <c r="AX303" i="62"/>
  <c r="AM303" i="62"/>
  <c r="AL303" i="62"/>
  <c r="AK303" i="62"/>
  <c r="AJ303" i="62"/>
  <c r="AI303" i="62"/>
  <c r="AH303" i="62"/>
  <c r="AG303" i="62"/>
  <c r="AF303" i="62"/>
  <c r="AE303" i="62"/>
  <c r="AD303" i="62"/>
  <c r="AC303" i="62"/>
  <c r="AB303" i="62"/>
  <c r="AA303" i="62"/>
  <c r="Z303" i="62"/>
  <c r="Y303" i="62"/>
  <c r="X303" i="62"/>
  <c r="W303" i="62"/>
  <c r="V303" i="62"/>
  <c r="U303" i="62"/>
  <c r="T303" i="62"/>
  <c r="S303" i="62"/>
  <c r="R303" i="62"/>
  <c r="Q303" i="62"/>
  <c r="P303" i="62"/>
  <c r="O303" i="62"/>
  <c r="N303" i="62"/>
  <c r="M303" i="62"/>
  <c r="L303" i="62"/>
  <c r="K303" i="62"/>
  <c r="J303" i="62"/>
  <c r="I303" i="62"/>
  <c r="AT302" i="62"/>
  <c r="AM301" i="62"/>
  <c r="AL301" i="62"/>
  <c r="AK301" i="62"/>
  <c r="AJ301" i="62"/>
  <c r="AI301" i="62"/>
  <c r="AH301" i="62"/>
  <c r="AG301" i="62"/>
  <c r="AF301" i="62"/>
  <c r="AE301" i="62"/>
  <c r="AD301" i="62"/>
  <c r="AC301" i="62"/>
  <c r="AB301" i="62"/>
  <c r="AA301" i="62"/>
  <c r="Z301" i="62"/>
  <c r="Y301" i="62"/>
  <c r="X301" i="62"/>
  <c r="W301" i="62"/>
  <c r="V301" i="62"/>
  <c r="U301" i="62"/>
  <c r="T301" i="62"/>
  <c r="S301" i="62"/>
  <c r="R301" i="62"/>
  <c r="Q301" i="62"/>
  <c r="P301" i="62"/>
  <c r="O301" i="62"/>
  <c r="N301" i="62"/>
  <c r="M301" i="62"/>
  <c r="L301" i="62"/>
  <c r="K301" i="62"/>
  <c r="J301" i="62"/>
  <c r="I301" i="62"/>
  <c r="AY300" i="62"/>
  <c r="AX300" i="62"/>
  <c r="AM300" i="62"/>
  <c r="AL300" i="62"/>
  <c r="AK300" i="62"/>
  <c r="AJ300" i="62"/>
  <c r="AI300" i="62"/>
  <c r="AH300" i="62"/>
  <c r="AG300" i="62"/>
  <c r="AF300" i="62"/>
  <c r="AE300" i="62"/>
  <c r="AD300" i="62"/>
  <c r="AC300" i="62"/>
  <c r="AB300" i="62"/>
  <c r="AA300" i="62"/>
  <c r="Z300" i="62"/>
  <c r="Y300" i="62"/>
  <c r="X300" i="62"/>
  <c r="W300" i="62"/>
  <c r="V300" i="62"/>
  <c r="U300" i="62"/>
  <c r="T300" i="62"/>
  <c r="S300" i="62"/>
  <c r="R300" i="62"/>
  <c r="Q300" i="62"/>
  <c r="P300" i="62"/>
  <c r="O300" i="62"/>
  <c r="N300" i="62"/>
  <c r="M300" i="62"/>
  <c r="L300" i="62"/>
  <c r="K300" i="62"/>
  <c r="J300" i="62"/>
  <c r="I300" i="62"/>
  <c r="AT299" i="62"/>
  <c r="AM298" i="62"/>
  <c r="AL298" i="62"/>
  <c r="AK298" i="62"/>
  <c r="AJ298" i="62"/>
  <c r="AI298" i="62"/>
  <c r="AH298" i="62"/>
  <c r="AG298" i="62"/>
  <c r="AF298" i="62"/>
  <c r="AE298" i="62"/>
  <c r="AD298" i="62"/>
  <c r="AC298" i="62"/>
  <c r="AB298" i="62"/>
  <c r="AA298" i="62"/>
  <c r="Z298" i="62"/>
  <c r="Y298" i="62"/>
  <c r="X298" i="62"/>
  <c r="W298" i="62"/>
  <c r="V298" i="62"/>
  <c r="U298" i="62"/>
  <c r="T298" i="62"/>
  <c r="S298" i="62"/>
  <c r="R298" i="62"/>
  <c r="Q298" i="62"/>
  <c r="P298" i="62"/>
  <c r="O298" i="62"/>
  <c r="N298" i="62"/>
  <c r="M298" i="62"/>
  <c r="L298" i="62"/>
  <c r="K298" i="62"/>
  <c r="J298" i="62"/>
  <c r="I298" i="62"/>
  <c r="AY297" i="62"/>
  <c r="AX297" i="62"/>
  <c r="AT296" i="62" s="1"/>
  <c r="AM297" i="62"/>
  <c r="AL297" i="62"/>
  <c r="AK297" i="62"/>
  <c r="AJ297" i="62"/>
  <c r="AI297" i="62"/>
  <c r="AH297" i="62"/>
  <c r="AG297" i="62"/>
  <c r="AF297" i="62"/>
  <c r="AE297" i="62"/>
  <c r="AD297" i="62"/>
  <c r="AC297" i="62"/>
  <c r="AB297" i="62"/>
  <c r="AA297" i="62"/>
  <c r="Z297" i="62"/>
  <c r="Y297" i="62"/>
  <c r="X297" i="62"/>
  <c r="W297" i="62"/>
  <c r="V297" i="62"/>
  <c r="U297" i="62"/>
  <c r="T297" i="62"/>
  <c r="S297" i="62"/>
  <c r="R297" i="62"/>
  <c r="Q297" i="62"/>
  <c r="P297" i="62"/>
  <c r="O297" i="62"/>
  <c r="N297" i="62"/>
  <c r="M297" i="62"/>
  <c r="L297" i="62"/>
  <c r="K297" i="62"/>
  <c r="J297" i="62"/>
  <c r="I297" i="62"/>
  <c r="AM295" i="62"/>
  <c r="AL295" i="62"/>
  <c r="AK295" i="62"/>
  <c r="AJ295" i="62"/>
  <c r="AI295" i="62"/>
  <c r="AH295" i="62"/>
  <c r="AG295" i="62"/>
  <c r="AF295" i="62"/>
  <c r="AE295" i="62"/>
  <c r="AD295" i="62"/>
  <c r="AC295" i="62"/>
  <c r="AB295" i="62"/>
  <c r="AA295" i="62"/>
  <c r="Z295" i="62"/>
  <c r="Y295" i="62"/>
  <c r="X295" i="62"/>
  <c r="W295" i="62"/>
  <c r="V295" i="62"/>
  <c r="U295" i="62"/>
  <c r="T295" i="62"/>
  <c r="S295" i="62"/>
  <c r="R295" i="62"/>
  <c r="Q295" i="62"/>
  <c r="P295" i="62"/>
  <c r="O295" i="62"/>
  <c r="N295" i="62"/>
  <c r="M295" i="62"/>
  <c r="L295" i="62"/>
  <c r="K295" i="62"/>
  <c r="J295" i="62"/>
  <c r="I295" i="62"/>
  <c r="AY294" i="62"/>
  <c r="AX294" i="62"/>
  <c r="AT293" i="62" s="1"/>
  <c r="AM294" i="62"/>
  <c r="AL294" i="62"/>
  <c r="AK294" i="62"/>
  <c r="AJ294" i="62"/>
  <c r="AI294" i="62"/>
  <c r="AH294" i="62"/>
  <c r="AG294" i="62"/>
  <c r="AF294" i="62"/>
  <c r="AE294" i="62"/>
  <c r="AD294" i="62"/>
  <c r="AC294" i="62"/>
  <c r="AB294" i="62"/>
  <c r="AA294" i="62"/>
  <c r="Z294" i="62"/>
  <c r="Y294" i="62"/>
  <c r="X294" i="62"/>
  <c r="W294" i="62"/>
  <c r="V294" i="62"/>
  <c r="U294" i="62"/>
  <c r="T294" i="62"/>
  <c r="S294" i="62"/>
  <c r="R294" i="62"/>
  <c r="Q294" i="62"/>
  <c r="P294" i="62"/>
  <c r="O294" i="62"/>
  <c r="N294" i="62"/>
  <c r="M294" i="62"/>
  <c r="L294" i="62"/>
  <c r="K294" i="62"/>
  <c r="J294" i="62"/>
  <c r="I294"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AY291" i="62"/>
  <c r="AX291" i="62"/>
  <c r="AM291" i="62"/>
  <c r="AL291" i="62"/>
  <c r="AK291" i="62"/>
  <c r="AJ291" i="62"/>
  <c r="AI291" i="62"/>
  <c r="AH291" i="62"/>
  <c r="AG291" i="62"/>
  <c r="AF291" i="62"/>
  <c r="AE291" i="62"/>
  <c r="AD291" i="62"/>
  <c r="AC291" i="62"/>
  <c r="AB291" i="62"/>
  <c r="AA291" i="62"/>
  <c r="Z291" i="62"/>
  <c r="Y291" i="62"/>
  <c r="X291" i="62"/>
  <c r="W291" i="62"/>
  <c r="V291" i="62"/>
  <c r="U291" i="62"/>
  <c r="T291" i="62"/>
  <c r="S291" i="62"/>
  <c r="R291" i="62"/>
  <c r="Q291" i="62"/>
  <c r="P291" i="62"/>
  <c r="O291" i="62"/>
  <c r="N291" i="62"/>
  <c r="M291" i="62"/>
  <c r="L291" i="62"/>
  <c r="K291" i="62"/>
  <c r="J291" i="62"/>
  <c r="I291" i="62"/>
  <c r="AT290" i="62"/>
  <c r="AM289" i="62"/>
  <c r="AL289" i="62"/>
  <c r="AK289" i="62"/>
  <c r="AJ289" i="62"/>
  <c r="AI289" i="62"/>
  <c r="AH289" i="62"/>
  <c r="AG289" i="62"/>
  <c r="AF289" i="62"/>
  <c r="AE289" i="62"/>
  <c r="AD289" i="62"/>
  <c r="AC289" i="62"/>
  <c r="AB289" i="62"/>
  <c r="AA289" i="62"/>
  <c r="Z289" i="62"/>
  <c r="Y289" i="62"/>
  <c r="X289" i="62"/>
  <c r="W289" i="62"/>
  <c r="V289" i="62"/>
  <c r="U289" i="62"/>
  <c r="T289" i="62"/>
  <c r="S289" i="62"/>
  <c r="R289" i="62"/>
  <c r="Q289" i="62"/>
  <c r="P289" i="62"/>
  <c r="O289" i="62"/>
  <c r="N289" i="62"/>
  <c r="M289" i="62"/>
  <c r="L289" i="62"/>
  <c r="K289" i="62"/>
  <c r="J289" i="62"/>
  <c r="I289" i="62"/>
  <c r="AY288" i="62"/>
  <c r="AX288" i="62"/>
  <c r="AM288" i="62"/>
  <c r="AL288" i="62"/>
  <c r="AK288" i="62"/>
  <c r="AJ288" i="62"/>
  <c r="AI288" i="62"/>
  <c r="AH288" i="62"/>
  <c r="AG288" i="62"/>
  <c r="AF288" i="62"/>
  <c r="AE288" i="62"/>
  <c r="AD288" i="62"/>
  <c r="AC288" i="62"/>
  <c r="AB288" i="62"/>
  <c r="AA288" i="62"/>
  <c r="Z288" i="62"/>
  <c r="Y288" i="62"/>
  <c r="X288" i="62"/>
  <c r="W288" i="62"/>
  <c r="V288" i="62"/>
  <c r="U288" i="62"/>
  <c r="T288" i="62"/>
  <c r="S288" i="62"/>
  <c r="R288" i="62"/>
  <c r="Q288" i="62"/>
  <c r="P288" i="62"/>
  <c r="O288" i="62"/>
  <c r="N288" i="62"/>
  <c r="M288" i="62"/>
  <c r="L288" i="62"/>
  <c r="K288" i="62"/>
  <c r="J288" i="62"/>
  <c r="I288" i="62"/>
  <c r="AT287" i="62"/>
  <c r="AM286" i="62"/>
  <c r="AL286" i="62"/>
  <c r="AK286" i="62"/>
  <c r="AJ286" i="62"/>
  <c r="AI286" i="62"/>
  <c r="AH286" i="62"/>
  <c r="AG286" i="62"/>
  <c r="AF286" i="62"/>
  <c r="AE286" i="62"/>
  <c r="AD286" i="62"/>
  <c r="AC286" i="62"/>
  <c r="AB286" i="62"/>
  <c r="AA286" i="62"/>
  <c r="Z286" i="62"/>
  <c r="Y286" i="62"/>
  <c r="X286" i="62"/>
  <c r="W286" i="62"/>
  <c r="V286" i="62"/>
  <c r="U286" i="62"/>
  <c r="T286" i="62"/>
  <c r="S286" i="62"/>
  <c r="R286" i="62"/>
  <c r="Q286" i="62"/>
  <c r="P286" i="62"/>
  <c r="O286" i="62"/>
  <c r="N286" i="62"/>
  <c r="M286" i="62"/>
  <c r="L286" i="62"/>
  <c r="K286" i="62"/>
  <c r="J286" i="62"/>
  <c r="I286" i="62"/>
  <c r="AY285" i="62"/>
  <c r="AX285" i="62"/>
  <c r="AT284" i="62" s="1"/>
  <c r="AM285" i="62"/>
  <c r="AL285" i="62"/>
  <c r="AK285" i="62"/>
  <c r="AJ285" i="62"/>
  <c r="AI285" i="62"/>
  <c r="AH285" i="62"/>
  <c r="AG285" i="62"/>
  <c r="AF285" i="62"/>
  <c r="AE285" i="62"/>
  <c r="AD285" i="62"/>
  <c r="AC285" i="62"/>
  <c r="AB285" i="62"/>
  <c r="AA285" i="62"/>
  <c r="Z285" i="62"/>
  <c r="Y285" i="62"/>
  <c r="X285" i="62"/>
  <c r="W285" i="62"/>
  <c r="V285" i="62"/>
  <c r="U285" i="62"/>
  <c r="T285" i="62"/>
  <c r="S285" i="62"/>
  <c r="R285" i="62"/>
  <c r="Q285" i="62"/>
  <c r="P285" i="62"/>
  <c r="O285" i="62"/>
  <c r="N285" i="62"/>
  <c r="M285" i="62"/>
  <c r="L285" i="62"/>
  <c r="K285" i="62"/>
  <c r="J285" i="62"/>
  <c r="I285" i="62"/>
  <c r="AM283" i="62"/>
  <c r="AL283" i="62"/>
  <c r="AK283" i="62"/>
  <c r="AJ283" i="62"/>
  <c r="AI283" i="62"/>
  <c r="AH283" i="62"/>
  <c r="AG283" i="62"/>
  <c r="AF283" i="62"/>
  <c r="AE283" i="62"/>
  <c r="AD283" i="62"/>
  <c r="AC283" i="62"/>
  <c r="AB283" i="62"/>
  <c r="AA283" i="62"/>
  <c r="Z283" i="62"/>
  <c r="Y283" i="62"/>
  <c r="X283" i="62"/>
  <c r="W283" i="62"/>
  <c r="V283" i="62"/>
  <c r="U283" i="62"/>
  <c r="T283" i="62"/>
  <c r="S283" i="62"/>
  <c r="R283" i="62"/>
  <c r="Q283" i="62"/>
  <c r="P283" i="62"/>
  <c r="O283" i="62"/>
  <c r="N283" i="62"/>
  <c r="M283" i="62"/>
  <c r="L283" i="62"/>
  <c r="K283" i="62"/>
  <c r="J283" i="62"/>
  <c r="I283" i="62"/>
  <c r="AY282" i="62"/>
  <c r="AX282" i="62"/>
  <c r="AT281" i="62" s="1"/>
  <c r="AM282" i="62"/>
  <c r="AL282" i="62"/>
  <c r="AK282" i="62"/>
  <c r="AJ282" i="62"/>
  <c r="AI282" i="62"/>
  <c r="AH282" i="62"/>
  <c r="AG282" i="62"/>
  <c r="AF282" i="62"/>
  <c r="AE282" i="62"/>
  <c r="AD282" i="62"/>
  <c r="AC282" i="62"/>
  <c r="AB282" i="62"/>
  <c r="AA282" i="62"/>
  <c r="Z282" i="62"/>
  <c r="Y282" i="62"/>
  <c r="X282" i="62"/>
  <c r="W282" i="62"/>
  <c r="V282" i="62"/>
  <c r="U282" i="62"/>
  <c r="T282" i="62"/>
  <c r="S282" i="62"/>
  <c r="R282" i="62"/>
  <c r="Q282" i="62"/>
  <c r="P282" i="62"/>
  <c r="O282" i="62"/>
  <c r="N282" i="62"/>
  <c r="M282" i="62"/>
  <c r="L282" i="62"/>
  <c r="K282" i="62"/>
  <c r="J282" i="62"/>
  <c r="I282"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AY279" i="62"/>
  <c r="AX279" i="62"/>
  <c r="AM279" i="62"/>
  <c r="AL279" i="62"/>
  <c r="AK279" i="62"/>
  <c r="AJ279" i="62"/>
  <c r="AI279" i="62"/>
  <c r="AH279" i="62"/>
  <c r="AG279" i="62"/>
  <c r="AF279" i="62"/>
  <c r="AE279" i="62"/>
  <c r="AD279" i="62"/>
  <c r="AC279" i="62"/>
  <c r="AB279" i="62"/>
  <c r="AA279" i="62"/>
  <c r="Z279" i="62"/>
  <c r="Y279" i="62"/>
  <c r="X279" i="62"/>
  <c r="W279" i="62"/>
  <c r="V279" i="62"/>
  <c r="U279" i="62"/>
  <c r="T279" i="62"/>
  <c r="S279" i="62"/>
  <c r="R279" i="62"/>
  <c r="Q279" i="62"/>
  <c r="P279" i="62"/>
  <c r="O279" i="62"/>
  <c r="N279" i="62"/>
  <c r="M279" i="62"/>
  <c r="L279" i="62"/>
  <c r="K279" i="62"/>
  <c r="J279" i="62"/>
  <c r="I279" i="62"/>
  <c r="AT278" i="62"/>
  <c r="AM277" i="62"/>
  <c r="AL277" i="62"/>
  <c r="AK277" i="62"/>
  <c r="AJ277" i="62"/>
  <c r="AI277" i="62"/>
  <c r="AH277" i="62"/>
  <c r="AG277" i="62"/>
  <c r="AF277" i="62"/>
  <c r="AE277" i="62"/>
  <c r="AD277" i="62"/>
  <c r="AC277" i="62"/>
  <c r="AB277" i="62"/>
  <c r="AA277" i="62"/>
  <c r="Z277" i="62"/>
  <c r="Y277" i="62"/>
  <c r="X277" i="62"/>
  <c r="W277" i="62"/>
  <c r="V277" i="62"/>
  <c r="U277" i="62"/>
  <c r="T277" i="62"/>
  <c r="S277" i="62"/>
  <c r="R277" i="62"/>
  <c r="Q277" i="62"/>
  <c r="P277" i="62"/>
  <c r="O277" i="62"/>
  <c r="N277" i="62"/>
  <c r="M277" i="62"/>
  <c r="L277" i="62"/>
  <c r="K277" i="62"/>
  <c r="J277" i="62"/>
  <c r="I277" i="62"/>
  <c r="AY276" i="62"/>
  <c r="AX276" i="62"/>
  <c r="AM276" i="62"/>
  <c r="AL276" i="62"/>
  <c r="AK276" i="62"/>
  <c r="AJ276" i="62"/>
  <c r="AI276" i="62"/>
  <c r="AH276" i="62"/>
  <c r="AG276" i="62"/>
  <c r="AF276" i="62"/>
  <c r="AE276" i="62"/>
  <c r="AD276" i="62"/>
  <c r="AC276" i="62"/>
  <c r="AB276" i="62"/>
  <c r="AA276" i="62"/>
  <c r="Z276" i="62"/>
  <c r="Y276" i="62"/>
  <c r="X276" i="62"/>
  <c r="W276" i="62"/>
  <c r="V276" i="62"/>
  <c r="U276" i="62"/>
  <c r="T276" i="62"/>
  <c r="S276" i="62"/>
  <c r="R276" i="62"/>
  <c r="Q276" i="62"/>
  <c r="P276" i="62"/>
  <c r="O276" i="62"/>
  <c r="N276" i="62"/>
  <c r="M276" i="62"/>
  <c r="L276" i="62"/>
  <c r="K276" i="62"/>
  <c r="J276" i="62"/>
  <c r="I276" i="62"/>
  <c r="AT275" i="62"/>
  <c r="AM274" i="62"/>
  <c r="AL274" i="62"/>
  <c r="AK274" i="62"/>
  <c r="AJ274" i="62"/>
  <c r="AI274" i="62"/>
  <c r="AH274" i="62"/>
  <c r="AG274" i="62"/>
  <c r="AF274" i="62"/>
  <c r="AE274" i="62"/>
  <c r="AD274" i="62"/>
  <c r="AC274" i="62"/>
  <c r="AB274" i="62"/>
  <c r="AA274" i="62"/>
  <c r="Z274" i="62"/>
  <c r="Y274" i="62"/>
  <c r="X274" i="62"/>
  <c r="W274" i="62"/>
  <c r="V274" i="62"/>
  <c r="U274" i="62"/>
  <c r="T274" i="62"/>
  <c r="S274" i="62"/>
  <c r="R274" i="62"/>
  <c r="Q274" i="62"/>
  <c r="P274" i="62"/>
  <c r="O274" i="62"/>
  <c r="N274" i="62"/>
  <c r="M274" i="62"/>
  <c r="L274" i="62"/>
  <c r="K274" i="62"/>
  <c r="J274" i="62"/>
  <c r="I274" i="62"/>
  <c r="AY273" i="62"/>
  <c r="AX273" i="62"/>
  <c r="AT272" i="62" s="1"/>
  <c r="AM273" i="62"/>
  <c r="AL273" i="62"/>
  <c r="AK273" i="62"/>
  <c r="AJ273" i="62"/>
  <c r="AI273" i="62"/>
  <c r="AH273" i="62"/>
  <c r="AG273" i="62"/>
  <c r="AF273" i="62"/>
  <c r="AE273" i="62"/>
  <c r="AD273" i="62"/>
  <c r="AC273" i="62"/>
  <c r="AB273" i="62"/>
  <c r="AA273" i="62"/>
  <c r="Z273" i="62"/>
  <c r="Y273" i="62"/>
  <c r="X273" i="62"/>
  <c r="W273" i="62"/>
  <c r="V273" i="62"/>
  <c r="U273" i="62"/>
  <c r="T273" i="62"/>
  <c r="S273" i="62"/>
  <c r="R273" i="62"/>
  <c r="Q273" i="62"/>
  <c r="P273" i="62"/>
  <c r="O273" i="62"/>
  <c r="N273" i="62"/>
  <c r="M273" i="62"/>
  <c r="L273" i="62"/>
  <c r="K273" i="62"/>
  <c r="J273" i="62"/>
  <c r="I273" i="62"/>
  <c r="AM271" i="62"/>
  <c r="AL271" i="62"/>
  <c r="AK271" i="62"/>
  <c r="AJ271" i="62"/>
  <c r="AI271" i="62"/>
  <c r="AH271" i="62"/>
  <c r="AG271" i="62"/>
  <c r="AF271" i="62"/>
  <c r="AE271" i="62"/>
  <c r="AD271" i="62"/>
  <c r="AC271" i="62"/>
  <c r="AB271" i="62"/>
  <c r="AA271" i="62"/>
  <c r="Z271" i="62"/>
  <c r="Y271" i="62"/>
  <c r="X271" i="62"/>
  <c r="W271" i="62"/>
  <c r="V271" i="62"/>
  <c r="U271" i="62"/>
  <c r="T271" i="62"/>
  <c r="S271" i="62"/>
  <c r="R271" i="62"/>
  <c r="Q271" i="62"/>
  <c r="P271" i="62"/>
  <c r="O271" i="62"/>
  <c r="N271" i="62"/>
  <c r="M271" i="62"/>
  <c r="L271" i="62"/>
  <c r="K271" i="62"/>
  <c r="J271" i="62"/>
  <c r="I271" i="62"/>
  <c r="AY270" i="62"/>
  <c r="AX270" i="62"/>
  <c r="AT269" i="62" s="1"/>
  <c r="AM270" i="62"/>
  <c r="AL270" i="62"/>
  <c r="AK270" i="62"/>
  <c r="AJ270" i="62"/>
  <c r="AI270" i="62"/>
  <c r="AH270" i="62"/>
  <c r="AG270" i="62"/>
  <c r="AF270" i="62"/>
  <c r="AE270" i="62"/>
  <c r="AD270" i="62"/>
  <c r="AC270" i="62"/>
  <c r="AB270" i="62"/>
  <c r="AA270" i="62"/>
  <c r="Z270" i="62"/>
  <c r="Y270" i="62"/>
  <c r="X270" i="62"/>
  <c r="W270" i="62"/>
  <c r="V270" i="62"/>
  <c r="U270" i="62"/>
  <c r="T270" i="62"/>
  <c r="S270" i="62"/>
  <c r="R270" i="62"/>
  <c r="Q270" i="62"/>
  <c r="P270" i="62"/>
  <c r="O270" i="62"/>
  <c r="N270" i="62"/>
  <c r="M270" i="62"/>
  <c r="L270" i="62"/>
  <c r="K270" i="62"/>
  <c r="J270" i="62"/>
  <c r="I270" i="62"/>
  <c r="AM268" i="62"/>
  <c r="AL268" i="62"/>
  <c r="AK268" i="62"/>
  <c r="AJ268" i="62"/>
  <c r="AI268" i="62"/>
  <c r="AH268" i="62"/>
  <c r="AG268" i="62"/>
  <c r="AF268" i="62"/>
  <c r="AE268" i="62"/>
  <c r="AD268" i="62"/>
  <c r="AC268" i="62"/>
  <c r="AB268" i="62"/>
  <c r="AA268" i="62"/>
  <c r="Z268" i="62"/>
  <c r="Y268" i="62"/>
  <c r="X268" i="62"/>
  <c r="W268" i="62"/>
  <c r="V268" i="62"/>
  <c r="U268" i="62"/>
  <c r="T268" i="62"/>
  <c r="S268" i="62"/>
  <c r="R268" i="62"/>
  <c r="Q268" i="62"/>
  <c r="P268" i="62"/>
  <c r="O268" i="62"/>
  <c r="N268" i="62"/>
  <c r="M268" i="62"/>
  <c r="L268" i="62"/>
  <c r="K268" i="62"/>
  <c r="J268" i="62"/>
  <c r="I268" i="62"/>
  <c r="AY267" i="62"/>
  <c r="AX267" i="62"/>
  <c r="AM267" i="62"/>
  <c r="AL267" i="62"/>
  <c r="AK267" i="62"/>
  <c r="AJ267" i="62"/>
  <c r="AI267" i="62"/>
  <c r="AH267" i="62"/>
  <c r="AG267" i="62"/>
  <c r="AF267" i="62"/>
  <c r="AE267" i="62"/>
  <c r="AD267" i="62"/>
  <c r="AC267" i="62"/>
  <c r="AB267" i="62"/>
  <c r="AA267" i="62"/>
  <c r="Z267" i="62"/>
  <c r="Y267" i="62"/>
  <c r="X267" i="62"/>
  <c r="W267" i="62"/>
  <c r="V267" i="62"/>
  <c r="U267" i="62"/>
  <c r="T267" i="62"/>
  <c r="S267" i="62"/>
  <c r="R267" i="62"/>
  <c r="Q267" i="62"/>
  <c r="P267" i="62"/>
  <c r="O267" i="62"/>
  <c r="N267" i="62"/>
  <c r="M267" i="62"/>
  <c r="L267" i="62"/>
  <c r="K267" i="62"/>
  <c r="J267" i="62"/>
  <c r="I267" i="62"/>
  <c r="AT266" i="62"/>
  <c r="AM265" i="62"/>
  <c r="AL265" i="62"/>
  <c r="AK265" i="62"/>
  <c r="AJ265" i="62"/>
  <c r="AI265" i="62"/>
  <c r="AH265" i="62"/>
  <c r="AG265" i="62"/>
  <c r="AF265" i="62"/>
  <c r="AE265" i="62"/>
  <c r="AD265" i="62"/>
  <c r="AC265" i="62"/>
  <c r="AB265" i="62"/>
  <c r="AA265" i="62"/>
  <c r="Z265" i="62"/>
  <c r="Y265" i="62"/>
  <c r="X265" i="62"/>
  <c r="W265" i="62"/>
  <c r="V265" i="62"/>
  <c r="U265" i="62"/>
  <c r="T265" i="62"/>
  <c r="S265" i="62"/>
  <c r="R265" i="62"/>
  <c r="Q265" i="62"/>
  <c r="P265" i="62"/>
  <c r="O265" i="62"/>
  <c r="N265" i="62"/>
  <c r="M265" i="62"/>
  <c r="L265" i="62"/>
  <c r="K265" i="62"/>
  <c r="J265" i="62"/>
  <c r="I265" i="62"/>
  <c r="AY264" i="62"/>
  <c r="AX264" i="62"/>
  <c r="AM264" i="62"/>
  <c r="AL264" i="62"/>
  <c r="AK264" i="62"/>
  <c r="AJ264" i="62"/>
  <c r="AI264" i="62"/>
  <c r="AH264" i="62"/>
  <c r="AG264" i="62"/>
  <c r="AF264" i="62"/>
  <c r="AE264" i="62"/>
  <c r="AD264" i="62"/>
  <c r="AC264" i="62"/>
  <c r="AB264" i="62"/>
  <c r="AA264" i="62"/>
  <c r="Z264" i="62"/>
  <c r="Y264" i="62"/>
  <c r="X264" i="62"/>
  <c r="W264" i="62"/>
  <c r="V264" i="62"/>
  <c r="U264" i="62"/>
  <c r="T264" i="62"/>
  <c r="S264" i="62"/>
  <c r="R264" i="62"/>
  <c r="Q264" i="62"/>
  <c r="P264" i="62"/>
  <c r="O264" i="62"/>
  <c r="N264" i="62"/>
  <c r="M264" i="62"/>
  <c r="L264" i="62"/>
  <c r="K264" i="62"/>
  <c r="J264" i="62"/>
  <c r="I264" i="62"/>
  <c r="AT263" i="62"/>
  <c r="AM262" i="62"/>
  <c r="AL262" i="62"/>
  <c r="AK262" i="62"/>
  <c r="AJ262" i="62"/>
  <c r="AI262" i="62"/>
  <c r="AH262" i="62"/>
  <c r="AG262" i="62"/>
  <c r="AF262" i="62"/>
  <c r="AE262" i="62"/>
  <c r="AD262" i="62"/>
  <c r="AC262" i="62"/>
  <c r="AB262" i="62"/>
  <c r="AA262" i="62"/>
  <c r="Z262" i="62"/>
  <c r="Y262" i="62"/>
  <c r="X262" i="62"/>
  <c r="W262" i="62"/>
  <c r="V262" i="62"/>
  <c r="U262" i="62"/>
  <c r="T262" i="62"/>
  <c r="S262" i="62"/>
  <c r="R262" i="62"/>
  <c r="Q262" i="62"/>
  <c r="P262" i="62"/>
  <c r="O262" i="62"/>
  <c r="N262" i="62"/>
  <c r="M262" i="62"/>
  <c r="L262" i="62"/>
  <c r="K262" i="62"/>
  <c r="J262" i="62"/>
  <c r="I262" i="62"/>
  <c r="AY261" i="62"/>
  <c r="AX261" i="62"/>
  <c r="AT260" i="62" s="1"/>
  <c r="AM261" i="62"/>
  <c r="AL261" i="62"/>
  <c r="AK261" i="62"/>
  <c r="AJ261" i="62"/>
  <c r="AI261" i="62"/>
  <c r="AH261" i="62"/>
  <c r="AG261" i="62"/>
  <c r="AF261" i="62"/>
  <c r="AE261" i="62"/>
  <c r="AD261" i="62"/>
  <c r="AC261" i="62"/>
  <c r="AB261" i="62"/>
  <c r="AA261" i="62"/>
  <c r="Z261" i="62"/>
  <c r="Y261" i="62"/>
  <c r="X261" i="62"/>
  <c r="W261" i="62"/>
  <c r="V261" i="62"/>
  <c r="U261" i="62"/>
  <c r="T261" i="62"/>
  <c r="S261" i="62"/>
  <c r="R261" i="62"/>
  <c r="Q261" i="62"/>
  <c r="P261" i="62"/>
  <c r="O261" i="62"/>
  <c r="N261" i="62"/>
  <c r="M261" i="62"/>
  <c r="L261" i="62"/>
  <c r="K261" i="62"/>
  <c r="J261" i="62"/>
  <c r="I261" i="62"/>
  <c r="AM259" i="62"/>
  <c r="AL259" i="62"/>
  <c r="AK259" i="62"/>
  <c r="AJ259" i="62"/>
  <c r="AI259" i="62"/>
  <c r="AH259" i="62"/>
  <c r="AG259" i="62"/>
  <c r="AF259" i="62"/>
  <c r="AE259" i="62"/>
  <c r="AD259" i="62"/>
  <c r="AC259" i="62"/>
  <c r="AB259" i="62"/>
  <c r="AA259" i="62"/>
  <c r="Z259" i="62"/>
  <c r="Y259" i="62"/>
  <c r="X259" i="62"/>
  <c r="W259" i="62"/>
  <c r="V259" i="62"/>
  <c r="U259" i="62"/>
  <c r="T259" i="62"/>
  <c r="S259" i="62"/>
  <c r="R259" i="62"/>
  <c r="Q259" i="62"/>
  <c r="P259" i="62"/>
  <c r="O259" i="62"/>
  <c r="N259" i="62"/>
  <c r="M259" i="62"/>
  <c r="L259" i="62"/>
  <c r="K259" i="62"/>
  <c r="J259" i="62"/>
  <c r="I259" i="62"/>
  <c r="AY258" i="62"/>
  <c r="AX258" i="62"/>
  <c r="AT257" i="62" s="1"/>
  <c r="AM258" i="62"/>
  <c r="AL258" i="62"/>
  <c r="AK258" i="62"/>
  <c r="AJ258" i="62"/>
  <c r="AI258" i="62"/>
  <c r="AH258" i="62"/>
  <c r="AG258" i="62"/>
  <c r="AF258" i="62"/>
  <c r="AE258" i="62"/>
  <c r="AD258" i="62"/>
  <c r="AC258" i="62"/>
  <c r="AB258" i="62"/>
  <c r="AA258" i="62"/>
  <c r="Z258" i="62"/>
  <c r="Y258" i="62"/>
  <c r="X258" i="62"/>
  <c r="W258" i="62"/>
  <c r="V258" i="62"/>
  <c r="U258" i="62"/>
  <c r="T258" i="62"/>
  <c r="S258" i="62"/>
  <c r="R258" i="62"/>
  <c r="Q258" i="62"/>
  <c r="P258" i="62"/>
  <c r="O258" i="62"/>
  <c r="N258" i="62"/>
  <c r="M258" i="62"/>
  <c r="L258" i="62"/>
  <c r="K258" i="62"/>
  <c r="J258" i="62"/>
  <c r="I258" i="62"/>
  <c r="AM256" i="62"/>
  <c r="AL256" i="62"/>
  <c r="AK256" i="62"/>
  <c r="AJ256" i="62"/>
  <c r="AI256" i="62"/>
  <c r="AH256" i="62"/>
  <c r="AG256" i="62"/>
  <c r="AF256" i="62"/>
  <c r="AE256" i="62"/>
  <c r="AD256" i="62"/>
  <c r="AC256" i="62"/>
  <c r="AB256" i="62"/>
  <c r="AA256" i="62"/>
  <c r="Z256" i="62"/>
  <c r="Y256" i="62"/>
  <c r="X256" i="62"/>
  <c r="W256" i="62"/>
  <c r="V256" i="62"/>
  <c r="U256" i="62"/>
  <c r="T256" i="62"/>
  <c r="S256" i="62"/>
  <c r="R256" i="62"/>
  <c r="Q256" i="62"/>
  <c r="P256" i="62"/>
  <c r="O256" i="62"/>
  <c r="N256" i="62"/>
  <c r="M256" i="62"/>
  <c r="L256" i="62"/>
  <c r="K256" i="62"/>
  <c r="J256" i="62"/>
  <c r="I256" i="62"/>
  <c r="AY255" i="62"/>
  <c r="AX255" i="62"/>
  <c r="AM255" i="62"/>
  <c r="AL255" i="62"/>
  <c r="AK255" i="62"/>
  <c r="AJ255" i="62"/>
  <c r="AI255" i="62"/>
  <c r="AH255" i="62"/>
  <c r="AG255" i="62"/>
  <c r="AF255" i="62"/>
  <c r="AE255" i="62"/>
  <c r="AD255" i="62"/>
  <c r="AC255" i="62"/>
  <c r="AB255" i="62"/>
  <c r="AA255" i="62"/>
  <c r="Z255" i="62"/>
  <c r="Y255" i="62"/>
  <c r="X255" i="62"/>
  <c r="W255" i="62"/>
  <c r="V255" i="62"/>
  <c r="U255" i="62"/>
  <c r="T255" i="62"/>
  <c r="S255" i="62"/>
  <c r="R255" i="62"/>
  <c r="Q255" i="62"/>
  <c r="P255" i="62"/>
  <c r="O255" i="62"/>
  <c r="N255" i="62"/>
  <c r="M255" i="62"/>
  <c r="L255" i="62"/>
  <c r="K255" i="62"/>
  <c r="J255" i="62"/>
  <c r="I255" i="62"/>
  <c r="AT254" i="62"/>
  <c r="AM253" i="62"/>
  <c r="AL253" i="62"/>
  <c r="AK253" i="62"/>
  <c r="AJ253" i="62"/>
  <c r="AI253" i="62"/>
  <c r="AH253" i="62"/>
  <c r="AG253" i="62"/>
  <c r="AF253" i="62"/>
  <c r="AE253" i="62"/>
  <c r="AD253" i="62"/>
  <c r="AC253" i="62"/>
  <c r="AB253" i="62"/>
  <c r="AA253" i="62"/>
  <c r="Z253" i="62"/>
  <c r="Y253" i="62"/>
  <c r="X253" i="62"/>
  <c r="W253" i="62"/>
  <c r="V253" i="62"/>
  <c r="U253" i="62"/>
  <c r="T253" i="62"/>
  <c r="S253" i="62"/>
  <c r="R253" i="62"/>
  <c r="Q253" i="62"/>
  <c r="P253" i="62"/>
  <c r="O253" i="62"/>
  <c r="N253" i="62"/>
  <c r="M253" i="62"/>
  <c r="L253" i="62"/>
  <c r="K253" i="62"/>
  <c r="J253" i="62"/>
  <c r="I253" i="62"/>
  <c r="AY252" i="62"/>
  <c r="AX252" i="62"/>
  <c r="AM252" i="62"/>
  <c r="AL252" i="62"/>
  <c r="AK252" i="62"/>
  <c r="AJ252" i="62"/>
  <c r="AI252" i="62"/>
  <c r="AH252" i="62"/>
  <c r="AG252" i="62"/>
  <c r="AF252" i="62"/>
  <c r="AE252" i="62"/>
  <c r="AD252" i="62"/>
  <c r="AC252" i="62"/>
  <c r="AB252" i="62"/>
  <c r="AA252" i="62"/>
  <c r="Z252" i="62"/>
  <c r="Y252" i="62"/>
  <c r="X252" i="62"/>
  <c r="W252" i="62"/>
  <c r="V252" i="62"/>
  <c r="U252" i="62"/>
  <c r="T252" i="62"/>
  <c r="S252" i="62"/>
  <c r="R252" i="62"/>
  <c r="Q252" i="62"/>
  <c r="P252" i="62"/>
  <c r="O252" i="62"/>
  <c r="N252" i="62"/>
  <c r="M252" i="62"/>
  <c r="L252" i="62"/>
  <c r="K252" i="62"/>
  <c r="J252" i="62"/>
  <c r="I252" i="62"/>
  <c r="AT251" i="62"/>
  <c r="AM250" i="62"/>
  <c r="AL250" i="62"/>
  <c r="AK250" i="62"/>
  <c r="AJ250" i="62"/>
  <c r="AI250" i="62"/>
  <c r="AH250" i="62"/>
  <c r="AG250" i="62"/>
  <c r="AF250" i="62"/>
  <c r="AE250" i="62"/>
  <c r="AD250" i="62"/>
  <c r="AC250" i="62"/>
  <c r="AB250" i="62"/>
  <c r="AA250" i="62"/>
  <c r="Z250" i="62"/>
  <c r="Y250" i="62"/>
  <c r="X250" i="62"/>
  <c r="W250" i="62"/>
  <c r="V250" i="62"/>
  <c r="U250" i="62"/>
  <c r="T250" i="62"/>
  <c r="S250" i="62"/>
  <c r="R250" i="62"/>
  <c r="Q250" i="62"/>
  <c r="P250" i="62"/>
  <c r="O250" i="62"/>
  <c r="N250" i="62"/>
  <c r="M250" i="62"/>
  <c r="L250" i="62"/>
  <c r="K250" i="62"/>
  <c r="J250" i="62"/>
  <c r="I250" i="62"/>
  <c r="AY249" i="62"/>
  <c r="AX249" i="62"/>
  <c r="AT248" i="62" s="1"/>
  <c r="AM249" i="62"/>
  <c r="AL249" i="62"/>
  <c r="AK249" i="62"/>
  <c r="AJ249" i="62"/>
  <c r="AI249" i="62"/>
  <c r="AH249" i="62"/>
  <c r="AG249" i="62"/>
  <c r="AF249" i="62"/>
  <c r="AE249" i="62"/>
  <c r="AD249" i="62"/>
  <c r="AC249" i="62"/>
  <c r="AB249" i="62"/>
  <c r="AA249" i="62"/>
  <c r="Z249" i="62"/>
  <c r="Y249" i="62"/>
  <c r="X249" i="62"/>
  <c r="W249" i="62"/>
  <c r="V249" i="62"/>
  <c r="U249" i="62"/>
  <c r="T249" i="62"/>
  <c r="S249" i="62"/>
  <c r="R249" i="62"/>
  <c r="Q249" i="62"/>
  <c r="P249" i="62"/>
  <c r="O249" i="62"/>
  <c r="N249" i="62"/>
  <c r="M249" i="62"/>
  <c r="L249" i="62"/>
  <c r="K249" i="62"/>
  <c r="J249" i="62"/>
  <c r="I249" i="62"/>
  <c r="AM247" i="62"/>
  <c r="AL247" i="62"/>
  <c r="AK247" i="62"/>
  <c r="AJ247" i="62"/>
  <c r="AI247" i="62"/>
  <c r="AH247" i="62"/>
  <c r="AG247" i="62"/>
  <c r="AF247" i="62"/>
  <c r="AE247" i="62"/>
  <c r="AD247" i="62"/>
  <c r="AC247" i="62"/>
  <c r="AB247" i="62"/>
  <c r="AA247" i="62"/>
  <c r="Z247" i="62"/>
  <c r="Y247" i="62"/>
  <c r="X247" i="62"/>
  <c r="W247" i="62"/>
  <c r="V247" i="62"/>
  <c r="U247" i="62"/>
  <c r="T247" i="62"/>
  <c r="S247" i="62"/>
  <c r="R247" i="62"/>
  <c r="Q247" i="62"/>
  <c r="P247" i="62"/>
  <c r="O247" i="62"/>
  <c r="N247" i="62"/>
  <c r="M247" i="62"/>
  <c r="L247" i="62"/>
  <c r="K247" i="62"/>
  <c r="J247" i="62"/>
  <c r="I247" i="62"/>
  <c r="AY246" i="62"/>
  <c r="AX246" i="62"/>
  <c r="AT245" i="62" s="1"/>
  <c r="AM246" i="62"/>
  <c r="AL246" i="62"/>
  <c r="AK246" i="62"/>
  <c r="AJ246" i="62"/>
  <c r="AI246" i="62"/>
  <c r="AH246" i="62"/>
  <c r="AG246" i="62"/>
  <c r="AF246" i="62"/>
  <c r="AE246" i="62"/>
  <c r="AD246" i="62"/>
  <c r="AC246" i="62"/>
  <c r="AB246" i="62"/>
  <c r="AA246" i="62"/>
  <c r="Z246" i="62"/>
  <c r="Y246" i="62"/>
  <c r="X246" i="62"/>
  <c r="W246" i="62"/>
  <c r="V246" i="62"/>
  <c r="U246" i="62"/>
  <c r="T246" i="62"/>
  <c r="S246" i="62"/>
  <c r="R246" i="62"/>
  <c r="Q246" i="62"/>
  <c r="P246" i="62"/>
  <c r="O246" i="62"/>
  <c r="N246" i="62"/>
  <c r="M246" i="62"/>
  <c r="L246" i="62"/>
  <c r="K246" i="62"/>
  <c r="J246" i="62"/>
  <c r="I246" i="62"/>
  <c r="AM244" i="62"/>
  <c r="AL244" i="62"/>
  <c r="AK244" i="62"/>
  <c r="AJ244" i="62"/>
  <c r="AI244" i="62"/>
  <c r="AH244" i="62"/>
  <c r="AG244" i="62"/>
  <c r="AF244" i="62"/>
  <c r="AE244" i="62"/>
  <c r="AD244" i="62"/>
  <c r="AC244" i="62"/>
  <c r="AB244" i="62"/>
  <c r="AA244" i="62"/>
  <c r="Z244" i="62"/>
  <c r="Y244" i="62"/>
  <c r="X244" i="62"/>
  <c r="W244" i="62"/>
  <c r="V244" i="62"/>
  <c r="U244" i="62"/>
  <c r="T244" i="62"/>
  <c r="S244" i="62"/>
  <c r="R244" i="62"/>
  <c r="Q244" i="62"/>
  <c r="P244" i="62"/>
  <c r="O244" i="62"/>
  <c r="N244" i="62"/>
  <c r="M244" i="62"/>
  <c r="L244" i="62"/>
  <c r="K244" i="62"/>
  <c r="J244" i="62"/>
  <c r="I244" i="62"/>
  <c r="AY243" i="62"/>
  <c r="AX243" i="62"/>
  <c r="AM243" i="62"/>
  <c r="AL243" i="62"/>
  <c r="AK243" i="62"/>
  <c r="AJ243" i="62"/>
  <c r="AI243" i="62"/>
  <c r="AH243" i="62"/>
  <c r="AG243" i="62"/>
  <c r="AF243" i="62"/>
  <c r="AE243" i="62"/>
  <c r="AD243" i="62"/>
  <c r="AC243" i="62"/>
  <c r="AB243" i="62"/>
  <c r="AA243" i="62"/>
  <c r="Z243" i="62"/>
  <c r="Y243" i="62"/>
  <c r="X243" i="62"/>
  <c r="W243" i="62"/>
  <c r="V243" i="62"/>
  <c r="U243" i="62"/>
  <c r="T243" i="62"/>
  <c r="S243" i="62"/>
  <c r="R243" i="62"/>
  <c r="Q243" i="62"/>
  <c r="P243" i="62"/>
  <c r="O243" i="62"/>
  <c r="N243" i="62"/>
  <c r="M243" i="62"/>
  <c r="L243" i="62"/>
  <c r="K243" i="62"/>
  <c r="J243" i="62"/>
  <c r="I243" i="62"/>
  <c r="AT242" i="62"/>
  <c r="AM241" i="62"/>
  <c r="AL241" i="62"/>
  <c r="AK241" i="62"/>
  <c r="AJ241" i="62"/>
  <c r="AI241" i="62"/>
  <c r="AH241" i="62"/>
  <c r="AG241" i="62"/>
  <c r="AF241" i="62"/>
  <c r="AE241" i="62"/>
  <c r="AD241" i="62"/>
  <c r="AC241" i="62"/>
  <c r="AB241" i="62"/>
  <c r="AA241" i="62"/>
  <c r="Z241" i="62"/>
  <c r="Y241" i="62"/>
  <c r="X241" i="62"/>
  <c r="W241" i="62"/>
  <c r="V241" i="62"/>
  <c r="U241" i="62"/>
  <c r="T241" i="62"/>
  <c r="S241" i="62"/>
  <c r="R241" i="62"/>
  <c r="Q241" i="62"/>
  <c r="P241" i="62"/>
  <c r="O241" i="62"/>
  <c r="N241" i="62"/>
  <c r="M241" i="62"/>
  <c r="L241" i="62"/>
  <c r="K241" i="62"/>
  <c r="J241" i="62"/>
  <c r="I241" i="62"/>
  <c r="AY240" i="62"/>
  <c r="AX240" i="62"/>
  <c r="AM240" i="62"/>
  <c r="AL240" i="62"/>
  <c r="AK240" i="62"/>
  <c r="AJ240" i="62"/>
  <c r="AI240" i="62"/>
  <c r="AH240" i="62"/>
  <c r="AG240" i="62"/>
  <c r="AF240" i="62"/>
  <c r="AE240" i="62"/>
  <c r="AD240" i="62"/>
  <c r="AC240" i="62"/>
  <c r="AB240" i="62"/>
  <c r="AA240" i="62"/>
  <c r="Z240" i="62"/>
  <c r="Y240" i="62"/>
  <c r="X240" i="62"/>
  <c r="W240" i="62"/>
  <c r="V240" i="62"/>
  <c r="U240" i="62"/>
  <c r="T240" i="62"/>
  <c r="S240" i="62"/>
  <c r="R240" i="62"/>
  <c r="Q240" i="62"/>
  <c r="P240" i="62"/>
  <c r="O240" i="62"/>
  <c r="N240" i="62"/>
  <c r="M240" i="62"/>
  <c r="L240" i="62"/>
  <c r="K240" i="62"/>
  <c r="J240" i="62"/>
  <c r="I240" i="62"/>
  <c r="AT239" i="62"/>
  <c r="AM238" i="62"/>
  <c r="AL238" i="62"/>
  <c r="AK238" i="62"/>
  <c r="AJ238" i="62"/>
  <c r="AI238" i="62"/>
  <c r="AH238" i="62"/>
  <c r="AG238" i="62"/>
  <c r="AF238" i="62"/>
  <c r="AE238" i="62"/>
  <c r="AD238" i="62"/>
  <c r="AC238" i="62"/>
  <c r="AB238" i="62"/>
  <c r="AA238" i="62"/>
  <c r="Z238" i="62"/>
  <c r="Y238" i="62"/>
  <c r="X238" i="62"/>
  <c r="W238" i="62"/>
  <c r="V238" i="62"/>
  <c r="U238" i="62"/>
  <c r="T238" i="62"/>
  <c r="S238" i="62"/>
  <c r="R238" i="62"/>
  <c r="Q238" i="62"/>
  <c r="P238" i="62"/>
  <c r="O238" i="62"/>
  <c r="N238" i="62"/>
  <c r="M238" i="62"/>
  <c r="L238" i="62"/>
  <c r="K238" i="62"/>
  <c r="J238" i="62"/>
  <c r="I238" i="62"/>
  <c r="AY237" i="62"/>
  <c r="AX237" i="62"/>
  <c r="AT236" i="62" s="1"/>
  <c r="AM237" i="62"/>
  <c r="AL237" i="62"/>
  <c r="AK237" i="62"/>
  <c r="AJ237" i="62"/>
  <c r="AI237" i="62"/>
  <c r="AH237" i="62"/>
  <c r="AG237" i="62"/>
  <c r="AF237" i="62"/>
  <c r="AE237" i="62"/>
  <c r="AD237" i="62"/>
  <c r="AC237" i="62"/>
  <c r="AB237" i="62"/>
  <c r="AA237" i="62"/>
  <c r="Z237" i="62"/>
  <c r="Y237" i="62"/>
  <c r="X237" i="62"/>
  <c r="W237" i="62"/>
  <c r="V237" i="62"/>
  <c r="U237" i="62"/>
  <c r="T237" i="62"/>
  <c r="S237" i="62"/>
  <c r="R237" i="62"/>
  <c r="Q237" i="62"/>
  <c r="P237" i="62"/>
  <c r="O237" i="62"/>
  <c r="N237" i="62"/>
  <c r="M237" i="62"/>
  <c r="L237" i="62"/>
  <c r="K237" i="62"/>
  <c r="J237" i="62"/>
  <c r="I237" i="62"/>
  <c r="AM235" i="62"/>
  <c r="AL235" i="62"/>
  <c r="AK235" i="62"/>
  <c r="AJ235" i="62"/>
  <c r="AI235" i="62"/>
  <c r="AH235" i="62"/>
  <c r="AG235" i="62"/>
  <c r="AF235" i="62"/>
  <c r="AE235" i="62"/>
  <c r="AD235" i="62"/>
  <c r="AC235" i="62"/>
  <c r="AB235" i="62"/>
  <c r="AA235" i="62"/>
  <c r="Z235" i="62"/>
  <c r="Y235" i="62"/>
  <c r="X235" i="62"/>
  <c r="W235" i="62"/>
  <c r="V235" i="62"/>
  <c r="U235" i="62"/>
  <c r="T235" i="62"/>
  <c r="S235" i="62"/>
  <c r="R235" i="62"/>
  <c r="Q235" i="62"/>
  <c r="P235" i="62"/>
  <c r="O235" i="62"/>
  <c r="N235" i="62"/>
  <c r="M235" i="62"/>
  <c r="L235" i="62"/>
  <c r="K235" i="62"/>
  <c r="J235" i="62"/>
  <c r="I235" i="62"/>
  <c r="AY234" i="62"/>
  <c r="AX234" i="62"/>
  <c r="AT233" i="62" s="1"/>
  <c r="AM234" i="62"/>
  <c r="AL234" i="62"/>
  <c r="AK234" i="62"/>
  <c r="AJ234" i="62"/>
  <c r="AI234" i="62"/>
  <c r="AH234" i="62"/>
  <c r="AG234" i="62"/>
  <c r="AF234" i="62"/>
  <c r="AE234" i="62"/>
  <c r="AD234" i="62"/>
  <c r="AC234" i="62"/>
  <c r="AB234" i="62"/>
  <c r="AA234" i="62"/>
  <c r="Z234" i="62"/>
  <c r="Y234" i="62"/>
  <c r="X234" i="62"/>
  <c r="W234" i="62"/>
  <c r="V234" i="62"/>
  <c r="U234" i="62"/>
  <c r="T234" i="62"/>
  <c r="S234" i="62"/>
  <c r="R234" i="62"/>
  <c r="Q234" i="62"/>
  <c r="P234" i="62"/>
  <c r="O234" i="62"/>
  <c r="N234" i="62"/>
  <c r="M234" i="62"/>
  <c r="L234" i="62"/>
  <c r="K234" i="62"/>
  <c r="J234" i="62"/>
  <c r="I234" i="62"/>
  <c r="AM232" i="62"/>
  <c r="AL232" i="62"/>
  <c r="AK232" i="62"/>
  <c r="AJ232" i="62"/>
  <c r="AI232" i="62"/>
  <c r="AH232" i="62"/>
  <c r="AG232" i="62"/>
  <c r="AF232" i="62"/>
  <c r="AE232" i="62"/>
  <c r="AD232" i="62"/>
  <c r="AC232" i="62"/>
  <c r="AB232" i="62"/>
  <c r="AA232" i="62"/>
  <c r="Z232" i="62"/>
  <c r="Y232" i="62"/>
  <c r="X232" i="62"/>
  <c r="W232" i="62"/>
  <c r="V232" i="62"/>
  <c r="U232" i="62"/>
  <c r="T232" i="62"/>
  <c r="S232" i="62"/>
  <c r="R232" i="62"/>
  <c r="Q232" i="62"/>
  <c r="P232" i="62"/>
  <c r="O232" i="62"/>
  <c r="N232" i="62"/>
  <c r="M232" i="62"/>
  <c r="L232" i="62"/>
  <c r="K232" i="62"/>
  <c r="J232" i="62"/>
  <c r="I232" i="62"/>
  <c r="AY231" i="62"/>
  <c r="AX231" i="62"/>
  <c r="AM231" i="62"/>
  <c r="AL231" i="62"/>
  <c r="AK231" i="62"/>
  <c r="AJ231" i="62"/>
  <c r="AI231" i="62"/>
  <c r="AH231" i="62"/>
  <c r="AG231" i="62"/>
  <c r="AF231" i="62"/>
  <c r="AE231" i="62"/>
  <c r="AD231" i="62"/>
  <c r="AC231" i="62"/>
  <c r="AB231" i="62"/>
  <c r="AA231" i="62"/>
  <c r="Z231" i="62"/>
  <c r="Y231" i="62"/>
  <c r="X231" i="62"/>
  <c r="W231" i="62"/>
  <c r="V231" i="62"/>
  <c r="U231" i="62"/>
  <c r="T231" i="62"/>
  <c r="S231" i="62"/>
  <c r="R231" i="62"/>
  <c r="Q231" i="62"/>
  <c r="P231" i="62"/>
  <c r="O231" i="62"/>
  <c r="N231" i="62"/>
  <c r="M231" i="62"/>
  <c r="L231" i="62"/>
  <c r="K231" i="62"/>
  <c r="J231" i="62"/>
  <c r="I231" i="62"/>
  <c r="AT230" i="62"/>
  <c r="AM229" i="62"/>
  <c r="AL229" i="62"/>
  <c r="AK229" i="62"/>
  <c r="AJ229" i="62"/>
  <c r="AI229" i="62"/>
  <c r="AH229" i="62"/>
  <c r="AG229" i="62"/>
  <c r="AF229" i="62"/>
  <c r="AE229" i="62"/>
  <c r="AD229" i="62"/>
  <c r="AC229" i="62"/>
  <c r="AB229" i="62"/>
  <c r="AA229" i="62"/>
  <c r="Z229" i="62"/>
  <c r="Y229" i="62"/>
  <c r="X229" i="62"/>
  <c r="W229" i="62"/>
  <c r="V229" i="62"/>
  <c r="U229" i="62"/>
  <c r="T229" i="62"/>
  <c r="S229" i="62"/>
  <c r="R229" i="62"/>
  <c r="Q229" i="62"/>
  <c r="P229" i="62"/>
  <c r="O229" i="62"/>
  <c r="N229" i="62"/>
  <c r="M229" i="62"/>
  <c r="L229" i="62"/>
  <c r="K229" i="62"/>
  <c r="J229" i="62"/>
  <c r="I229" i="62"/>
  <c r="AY228" i="62"/>
  <c r="AX228" i="62"/>
  <c r="AM228" i="62"/>
  <c r="AL228" i="62"/>
  <c r="AK228" i="62"/>
  <c r="AJ228" i="62"/>
  <c r="AI228" i="62"/>
  <c r="AH228" i="62"/>
  <c r="AG228" i="62"/>
  <c r="AF228" i="62"/>
  <c r="AE228" i="62"/>
  <c r="AD228" i="62"/>
  <c r="AC228" i="62"/>
  <c r="AB228" i="62"/>
  <c r="AA228" i="62"/>
  <c r="Z228" i="62"/>
  <c r="Y228" i="62"/>
  <c r="X228" i="62"/>
  <c r="W228" i="62"/>
  <c r="V228" i="62"/>
  <c r="U228" i="62"/>
  <c r="T228" i="62"/>
  <c r="S228" i="62"/>
  <c r="R228" i="62"/>
  <c r="Q228" i="62"/>
  <c r="P228" i="62"/>
  <c r="O228" i="62"/>
  <c r="N228" i="62"/>
  <c r="M228" i="62"/>
  <c r="L228" i="62"/>
  <c r="K228" i="62"/>
  <c r="J228" i="62"/>
  <c r="I228" i="62"/>
  <c r="AT227" i="62"/>
  <c r="AM226" i="62"/>
  <c r="AL226" i="62"/>
  <c r="AK226" i="62"/>
  <c r="AJ226" i="62"/>
  <c r="AI226" i="62"/>
  <c r="AH226" i="62"/>
  <c r="AG226" i="62"/>
  <c r="AF226" i="62"/>
  <c r="AE226" i="62"/>
  <c r="AD226" i="62"/>
  <c r="AC226" i="62"/>
  <c r="AB226" i="62"/>
  <c r="AA226" i="62"/>
  <c r="Z226" i="62"/>
  <c r="Y226" i="62"/>
  <c r="X226" i="62"/>
  <c r="W226" i="62"/>
  <c r="V226" i="62"/>
  <c r="U226" i="62"/>
  <c r="T226" i="62"/>
  <c r="S226" i="62"/>
  <c r="R226" i="62"/>
  <c r="Q226" i="62"/>
  <c r="P226" i="62"/>
  <c r="O226" i="62"/>
  <c r="N226" i="62"/>
  <c r="M226" i="62"/>
  <c r="L226" i="62"/>
  <c r="K226" i="62"/>
  <c r="J226" i="62"/>
  <c r="I226" i="62"/>
  <c r="AY225" i="62"/>
  <c r="AX225" i="62"/>
  <c r="AT224" i="62" s="1"/>
  <c r="AM225" i="62"/>
  <c r="AL225" i="62"/>
  <c r="AK225" i="62"/>
  <c r="AJ225" i="62"/>
  <c r="AI225" i="62"/>
  <c r="AH225" i="62"/>
  <c r="AG225" i="62"/>
  <c r="AF225" i="62"/>
  <c r="AE225" i="62"/>
  <c r="AD225" i="62"/>
  <c r="AC225" i="62"/>
  <c r="AB225" i="62"/>
  <c r="AA225" i="62"/>
  <c r="Z225" i="62"/>
  <c r="Y225" i="62"/>
  <c r="X225" i="62"/>
  <c r="W225" i="62"/>
  <c r="V225" i="62"/>
  <c r="U225" i="62"/>
  <c r="T225" i="62"/>
  <c r="S225" i="62"/>
  <c r="R225" i="62"/>
  <c r="Q225" i="62"/>
  <c r="P225" i="62"/>
  <c r="O225" i="62"/>
  <c r="N225" i="62"/>
  <c r="M225" i="62"/>
  <c r="L225" i="62"/>
  <c r="K225" i="62"/>
  <c r="J225" i="62"/>
  <c r="I225" i="62"/>
  <c r="AM223" i="62"/>
  <c r="AL223" i="62"/>
  <c r="AK223" i="62"/>
  <c r="AJ223" i="62"/>
  <c r="AI223" i="62"/>
  <c r="AH223" i="62"/>
  <c r="AG223" i="62"/>
  <c r="AF223" i="62"/>
  <c r="AE223" i="62"/>
  <c r="AD223" i="62"/>
  <c r="AC223" i="62"/>
  <c r="AB223" i="62"/>
  <c r="AA223" i="62"/>
  <c r="Z223" i="62"/>
  <c r="Y223" i="62"/>
  <c r="X223" i="62"/>
  <c r="W223" i="62"/>
  <c r="V223" i="62"/>
  <c r="U223" i="62"/>
  <c r="T223" i="62"/>
  <c r="S223" i="62"/>
  <c r="R223" i="62"/>
  <c r="Q223" i="62"/>
  <c r="P223" i="62"/>
  <c r="O223" i="62"/>
  <c r="N223" i="62"/>
  <c r="M223" i="62"/>
  <c r="L223" i="62"/>
  <c r="K223" i="62"/>
  <c r="J223" i="62"/>
  <c r="I223" i="62"/>
  <c r="AY222" i="62"/>
  <c r="AX222" i="62"/>
  <c r="AT221" i="62" s="1"/>
  <c r="AM222" i="62"/>
  <c r="AL222" i="62"/>
  <c r="AK222" i="62"/>
  <c r="AJ222" i="62"/>
  <c r="AI222" i="62"/>
  <c r="AH222" i="62"/>
  <c r="AG222" i="62"/>
  <c r="AF222" i="62"/>
  <c r="AE222" i="62"/>
  <c r="AD222" i="62"/>
  <c r="AC222" i="62"/>
  <c r="AB222" i="62"/>
  <c r="AA222" i="62"/>
  <c r="Z222" i="62"/>
  <c r="Y222" i="62"/>
  <c r="X222" i="62"/>
  <c r="W222" i="62"/>
  <c r="V222" i="62"/>
  <c r="U222" i="62"/>
  <c r="T222" i="62"/>
  <c r="S222" i="62"/>
  <c r="R222" i="62"/>
  <c r="Q222" i="62"/>
  <c r="P222" i="62"/>
  <c r="O222" i="62"/>
  <c r="N222" i="62"/>
  <c r="M222" i="62"/>
  <c r="L222" i="62"/>
  <c r="K222" i="62"/>
  <c r="J222" i="62"/>
  <c r="I222" i="62"/>
  <c r="AM220" i="62"/>
  <c r="AL220" i="62"/>
  <c r="AK220" i="62"/>
  <c r="AJ220" i="62"/>
  <c r="AI220" i="62"/>
  <c r="AH220" i="62"/>
  <c r="AG220" i="62"/>
  <c r="AF220" i="62"/>
  <c r="AE220" i="62"/>
  <c r="AD220" i="62"/>
  <c r="AC220" i="62"/>
  <c r="AB220" i="62"/>
  <c r="AA220" i="62"/>
  <c r="Z220" i="62"/>
  <c r="Y220" i="62"/>
  <c r="X220" i="62"/>
  <c r="W220" i="62"/>
  <c r="V220" i="62"/>
  <c r="U220" i="62"/>
  <c r="T220" i="62"/>
  <c r="S220" i="62"/>
  <c r="R220" i="62"/>
  <c r="Q220" i="62"/>
  <c r="P220" i="62"/>
  <c r="O220" i="62"/>
  <c r="N220" i="62"/>
  <c r="M220" i="62"/>
  <c r="L220" i="62"/>
  <c r="K220" i="62"/>
  <c r="J220" i="62"/>
  <c r="I220" i="62"/>
  <c r="AY219" i="62"/>
  <c r="AX219" i="62"/>
  <c r="AT218" i="62" s="1"/>
  <c r="AM219" i="62"/>
  <c r="AL219" i="62"/>
  <c r="AK219" i="62"/>
  <c r="AJ219" i="62"/>
  <c r="AI219" i="62"/>
  <c r="AH219" i="62"/>
  <c r="AG219" i="62"/>
  <c r="AF219" i="62"/>
  <c r="AE219" i="62"/>
  <c r="AD219" i="62"/>
  <c r="AC219" i="62"/>
  <c r="AB219" i="62"/>
  <c r="AA219" i="62"/>
  <c r="Z219" i="62"/>
  <c r="Y219" i="62"/>
  <c r="X219" i="62"/>
  <c r="W219" i="62"/>
  <c r="V219" i="62"/>
  <c r="U219" i="62"/>
  <c r="T219" i="62"/>
  <c r="S219" i="62"/>
  <c r="R219" i="62"/>
  <c r="Q219" i="62"/>
  <c r="P219" i="62"/>
  <c r="O219" i="62"/>
  <c r="N219" i="62"/>
  <c r="M219" i="62"/>
  <c r="L219" i="62"/>
  <c r="K219" i="62"/>
  <c r="J219" i="62"/>
  <c r="I219" i="62"/>
  <c r="AM217" i="62"/>
  <c r="AL217" i="62"/>
  <c r="AK217" i="62"/>
  <c r="AJ217" i="62"/>
  <c r="AI217" i="62"/>
  <c r="AH217" i="62"/>
  <c r="AG217" i="62"/>
  <c r="AF217" i="62"/>
  <c r="AE217" i="62"/>
  <c r="AD217" i="62"/>
  <c r="AC217" i="62"/>
  <c r="AB217" i="62"/>
  <c r="AA217" i="62"/>
  <c r="Z217" i="62"/>
  <c r="Y217" i="62"/>
  <c r="X217" i="62"/>
  <c r="W217" i="62"/>
  <c r="V217" i="62"/>
  <c r="U217" i="62"/>
  <c r="T217" i="62"/>
  <c r="S217" i="62"/>
  <c r="R217" i="62"/>
  <c r="Q217" i="62"/>
  <c r="P217" i="62"/>
  <c r="O217" i="62"/>
  <c r="N217" i="62"/>
  <c r="M217" i="62"/>
  <c r="L217" i="62"/>
  <c r="K217" i="62"/>
  <c r="J217" i="62"/>
  <c r="I217" i="62"/>
  <c r="AY216" i="62"/>
  <c r="AX216" i="62"/>
  <c r="AM216" i="62"/>
  <c r="AL216" i="62"/>
  <c r="AK216" i="62"/>
  <c r="AJ216" i="62"/>
  <c r="AI216" i="62"/>
  <c r="AH216" i="62"/>
  <c r="AG216" i="62"/>
  <c r="AF216" i="62"/>
  <c r="AE216" i="62"/>
  <c r="AD216" i="62"/>
  <c r="AC216" i="62"/>
  <c r="AB216" i="62"/>
  <c r="AA216" i="62"/>
  <c r="Z216" i="62"/>
  <c r="Y216" i="62"/>
  <c r="X216" i="62"/>
  <c r="W216" i="62"/>
  <c r="V216" i="62"/>
  <c r="U216" i="62"/>
  <c r="T216" i="62"/>
  <c r="S216" i="62"/>
  <c r="R216" i="62"/>
  <c r="Q216" i="62"/>
  <c r="P216" i="62"/>
  <c r="O216" i="62"/>
  <c r="N216" i="62"/>
  <c r="M216" i="62"/>
  <c r="L216" i="62"/>
  <c r="K216" i="62"/>
  <c r="J216" i="62"/>
  <c r="I216" i="62"/>
  <c r="AT215" i="62"/>
  <c r="AM214" i="62"/>
  <c r="AL214" i="62"/>
  <c r="AK214" i="62"/>
  <c r="AJ214" i="62"/>
  <c r="AI214" i="62"/>
  <c r="AH214" i="62"/>
  <c r="AG214" i="62"/>
  <c r="AF214" i="62"/>
  <c r="AE214" i="62"/>
  <c r="AD214" i="62"/>
  <c r="AC214" i="62"/>
  <c r="AB214" i="62"/>
  <c r="AA214" i="62"/>
  <c r="Z214" i="62"/>
  <c r="Y214" i="62"/>
  <c r="X214" i="62"/>
  <c r="W214" i="62"/>
  <c r="V214" i="62"/>
  <c r="U214" i="62"/>
  <c r="T214" i="62"/>
  <c r="S214" i="62"/>
  <c r="R214" i="62"/>
  <c r="Q214" i="62"/>
  <c r="P214" i="62"/>
  <c r="O214" i="62"/>
  <c r="N214" i="62"/>
  <c r="M214" i="62"/>
  <c r="L214" i="62"/>
  <c r="K214" i="62"/>
  <c r="J214" i="62"/>
  <c r="I214" i="62"/>
  <c r="AY213" i="62"/>
  <c r="AX213" i="62"/>
  <c r="AT212" i="62" s="1"/>
  <c r="AM213" i="62"/>
  <c r="AL213" i="62"/>
  <c r="AK213" i="62"/>
  <c r="AJ213" i="62"/>
  <c r="AI213" i="62"/>
  <c r="AH213" i="62"/>
  <c r="AG213" i="62"/>
  <c r="AF213" i="62"/>
  <c r="AE213" i="62"/>
  <c r="AD213" i="62"/>
  <c r="AC213" i="62"/>
  <c r="AB213" i="62"/>
  <c r="AA213" i="62"/>
  <c r="Z213" i="62"/>
  <c r="Y213" i="62"/>
  <c r="X213" i="62"/>
  <c r="W213" i="62"/>
  <c r="V213" i="62"/>
  <c r="U213" i="62"/>
  <c r="T213" i="62"/>
  <c r="S213" i="62"/>
  <c r="R213" i="62"/>
  <c r="Q213" i="62"/>
  <c r="P213" i="62"/>
  <c r="O213" i="62"/>
  <c r="N213" i="62"/>
  <c r="M213" i="62"/>
  <c r="L213" i="62"/>
  <c r="K213" i="62"/>
  <c r="J213" i="62"/>
  <c r="I213" i="62"/>
  <c r="AM211" i="62"/>
  <c r="AL211" i="62"/>
  <c r="AK211" i="62"/>
  <c r="AJ211" i="62"/>
  <c r="AI211" i="62"/>
  <c r="AH211" i="62"/>
  <c r="AG211" i="62"/>
  <c r="AF211" i="62"/>
  <c r="AE211" i="62"/>
  <c r="AD211" i="62"/>
  <c r="AC211" i="62"/>
  <c r="AB211" i="62"/>
  <c r="AA211" i="62"/>
  <c r="Z211" i="62"/>
  <c r="Y211" i="62"/>
  <c r="X211" i="62"/>
  <c r="W211" i="62"/>
  <c r="V211" i="62"/>
  <c r="U211" i="62"/>
  <c r="T211" i="62"/>
  <c r="S211" i="62"/>
  <c r="R211" i="62"/>
  <c r="Q211" i="62"/>
  <c r="P211" i="62"/>
  <c r="O211" i="62"/>
  <c r="N211" i="62"/>
  <c r="M211" i="62"/>
  <c r="L211" i="62"/>
  <c r="K211" i="62"/>
  <c r="J211" i="62"/>
  <c r="I211" i="62"/>
  <c r="AY210" i="62"/>
  <c r="AX210" i="62"/>
  <c r="AT209" i="62" s="1"/>
  <c r="AM210" i="62"/>
  <c r="AL210" i="62"/>
  <c r="AK210" i="62"/>
  <c r="AJ210" i="62"/>
  <c r="AI210" i="62"/>
  <c r="AH210" i="62"/>
  <c r="AG210" i="62"/>
  <c r="AF210" i="62"/>
  <c r="AE210" i="62"/>
  <c r="AD210" i="62"/>
  <c r="AC210" i="62"/>
  <c r="AB210" i="62"/>
  <c r="AA210" i="62"/>
  <c r="Z210" i="62"/>
  <c r="Y210" i="62"/>
  <c r="X210" i="62"/>
  <c r="W210" i="62"/>
  <c r="V210" i="62"/>
  <c r="U210" i="62"/>
  <c r="T210" i="62"/>
  <c r="S210" i="62"/>
  <c r="R210" i="62"/>
  <c r="Q210" i="62"/>
  <c r="P210" i="62"/>
  <c r="O210" i="62"/>
  <c r="N210" i="62"/>
  <c r="M210" i="62"/>
  <c r="L210" i="62"/>
  <c r="K210" i="62"/>
  <c r="J210" i="62"/>
  <c r="I210" i="62"/>
  <c r="AM208" i="62"/>
  <c r="AL208" i="62"/>
  <c r="AK208" i="62"/>
  <c r="AJ208" i="62"/>
  <c r="AI208" i="62"/>
  <c r="AH208" i="62"/>
  <c r="AG208" i="62"/>
  <c r="AF208" i="62"/>
  <c r="AE208" i="62"/>
  <c r="AD208" i="62"/>
  <c r="AC208" i="62"/>
  <c r="AB208" i="62"/>
  <c r="AA208" i="62"/>
  <c r="Z208" i="62"/>
  <c r="Y208" i="62"/>
  <c r="X208" i="62"/>
  <c r="W208" i="62"/>
  <c r="V208" i="62"/>
  <c r="U208" i="62"/>
  <c r="T208" i="62"/>
  <c r="S208" i="62"/>
  <c r="R208" i="62"/>
  <c r="Q208" i="62"/>
  <c r="P208" i="62"/>
  <c r="O208" i="62"/>
  <c r="N208" i="62"/>
  <c r="M208" i="62"/>
  <c r="L208" i="62"/>
  <c r="K208" i="62"/>
  <c r="J208" i="62"/>
  <c r="I208" i="62"/>
  <c r="AY207" i="62"/>
  <c r="AX207" i="62"/>
  <c r="AT206" i="62" s="1"/>
  <c r="AM207" i="62"/>
  <c r="AL207" i="62"/>
  <c r="AK207" i="62"/>
  <c r="AJ207" i="62"/>
  <c r="AI207" i="62"/>
  <c r="AH207" i="62"/>
  <c r="AG207" i="62"/>
  <c r="AF207" i="62"/>
  <c r="AE207" i="62"/>
  <c r="AD207" i="62"/>
  <c r="AC207" i="62"/>
  <c r="AB207" i="62"/>
  <c r="AA207" i="62"/>
  <c r="Z207" i="62"/>
  <c r="Y207" i="62"/>
  <c r="X207" i="62"/>
  <c r="W207" i="62"/>
  <c r="V207" i="62"/>
  <c r="U207" i="62"/>
  <c r="T207" i="62"/>
  <c r="S207" i="62"/>
  <c r="R207" i="62"/>
  <c r="Q207" i="62"/>
  <c r="P207" i="62"/>
  <c r="O207" i="62"/>
  <c r="N207" i="62"/>
  <c r="M207" i="62"/>
  <c r="L207" i="62"/>
  <c r="K207" i="62"/>
  <c r="J207" i="62"/>
  <c r="I207" i="62"/>
  <c r="AM205" i="62"/>
  <c r="AL205" i="62"/>
  <c r="AK205" i="62"/>
  <c r="AJ205" i="62"/>
  <c r="AI205" i="62"/>
  <c r="AH205" i="62"/>
  <c r="AG205" i="62"/>
  <c r="AF205" i="62"/>
  <c r="AE205" i="62"/>
  <c r="AD205" i="62"/>
  <c r="AC205" i="62"/>
  <c r="AB205" i="62"/>
  <c r="AA205" i="62"/>
  <c r="Z205" i="62"/>
  <c r="Y205" i="62"/>
  <c r="X205" i="62"/>
  <c r="W205" i="62"/>
  <c r="V205" i="62"/>
  <c r="U205" i="62"/>
  <c r="T205" i="62"/>
  <c r="S205" i="62"/>
  <c r="R205" i="62"/>
  <c r="Q205" i="62"/>
  <c r="P205" i="62"/>
  <c r="O205" i="62"/>
  <c r="N205" i="62"/>
  <c r="M205" i="62"/>
  <c r="L205" i="62"/>
  <c r="K205" i="62"/>
  <c r="J205" i="62"/>
  <c r="I205" i="62"/>
  <c r="AY204" i="62"/>
  <c r="AX204" i="62"/>
  <c r="AM204" i="62"/>
  <c r="AL204" i="62"/>
  <c r="AK204" i="62"/>
  <c r="AJ204" i="62"/>
  <c r="AI204" i="62"/>
  <c r="AH204" i="62"/>
  <c r="AG204" i="62"/>
  <c r="AF204" i="62"/>
  <c r="AE204" i="62"/>
  <c r="AD204" i="62"/>
  <c r="AC204" i="62"/>
  <c r="AB204" i="62"/>
  <c r="AA204" i="62"/>
  <c r="Z204" i="62"/>
  <c r="Y204" i="62"/>
  <c r="X204" i="62"/>
  <c r="W204" i="62"/>
  <c r="V204" i="62"/>
  <c r="U204" i="62"/>
  <c r="T204" i="62"/>
  <c r="S204" i="62"/>
  <c r="R204" i="62"/>
  <c r="Q204" i="62"/>
  <c r="P204" i="62"/>
  <c r="O204" i="62"/>
  <c r="N204" i="62"/>
  <c r="M204" i="62"/>
  <c r="L204" i="62"/>
  <c r="K204" i="62"/>
  <c r="J204" i="62"/>
  <c r="I204" i="62"/>
  <c r="AT203" i="62"/>
  <c r="AM202" i="62"/>
  <c r="AL202" i="62"/>
  <c r="AK202" i="62"/>
  <c r="AJ202" i="62"/>
  <c r="AI202" i="62"/>
  <c r="AH202" i="62"/>
  <c r="AG202" i="62"/>
  <c r="AF202" i="62"/>
  <c r="AE202" i="62"/>
  <c r="AD202" i="62"/>
  <c r="AC202" i="62"/>
  <c r="AB202" i="62"/>
  <c r="AA202" i="62"/>
  <c r="Z202" i="62"/>
  <c r="Y202" i="62"/>
  <c r="X202" i="62"/>
  <c r="W202" i="62"/>
  <c r="V202" i="62"/>
  <c r="U202" i="62"/>
  <c r="T202" i="62"/>
  <c r="S202" i="62"/>
  <c r="R202" i="62"/>
  <c r="Q202" i="62"/>
  <c r="P202" i="62"/>
  <c r="O202" i="62"/>
  <c r="N202" i="62"/>
  <c r="M202" i="62"/>
  <c r="L202" i="62"/>
  <c r="K202" i="62"/>
  <c r="J202" i="62"/>
  <c r="I202" i="62"/>
  <c r="AY201" i="62"/>
  <c r="AX201" i="62"/>
  <c r="AT200" i="62" s="1"/>
  <c r="AM201" i="62"/>
  <c r="AL201" i="62"/>
  <c r="AK201" i="62"/>
  <c r="AJ201" i="62"/>
  <c r="AI201" i="62"/>
  <c r="AH201" i="62"/>
  <c r="AG201" i="62"/>
  <c r="AF201" i="62"/>
  <c r="AE201" i="62"/>
  <c r="AD201" i="62"/>
  <c r="AC201" i="62"/>
  <c r="AB201" i="62"/>
  <c r="AA201" i="62"/>
  <c r="Z201" i="62"/>
  <c r="Y201" i="62"/>
  <c r="X201" i="62"/>
  <c r="W201" i="62"/>
  <c r="V201" i="62"/>
  <c r="U201" i="62"/>
  <c r="T201" i="62"/>
  <c r="S201" i="62"/>
  <c r="R201" i="62"/>
  <c r="Q201" i="62"/>
  <c r="P201" i="62"/>
  <c r="O201" i="62"/>
  <c r="N201" i="62"/>
  <c r="M201" i="62"/>
  <c r="L201" i="62"/>
  <c r="K201" i="62"/>
  <c r="J201" i="62"/>
  <c r="I201" i="62"/>
  <c r="AM199" i="62"/>
  <c r="AL199" i="62"/>
  <c r="AK199" i="62"/>
  <c r="AJ199" i="62"/>
  <c r="AI199" i="62"/>
  <c r="AH199" i="62"/>
  <c r="AG199" i="62"/>
  <c r="AF199" i="62"/>
  <c r="AE199" i="62"/>
  <c r="AD199" i="62"/>
  <c r="AC199" i="62"/>
  <c r="AB199" i="62"/>
  <c r="AA199" i="62"/>
  <c r="Z199" i="62"/>
  <c r="Y199" i="62"/>
  <c r="X199" i="62"/>
  <c r="W199" i="62"/>
  <c r="V199" i="62"/>
  <c r="U199" i="62"/>
  <c r="T199" i="62"/>
  <c r="S199" i="62"/>
  <c r="R199" i="62"/>
  <c r="Q199" i="62"/>
  <c r="P199" i="62"/>
  <c r="O199" i="62"/>
  <c r="N199" i="62"/>
  <c r="M199" i="62"/>
  <c r="L199" i="62"/>
  <c r="K199" i="62"/>
  <c r="J199" i="62"/>
  <c r="I199" i="62"/>
  <c r="AY198" i="62"/>
  <c r="AX198" i="62"/>
  <c r="AT197" i="62" s="1"/>
  <c r="AM198" i="62"/>
  <c r="AL198" i="62"/>
  <c r="AK198" i="62"/>
  <c r="AJ198" i="62"/>
  <c r="AI198" i="62"/>
  <c r="AH198" i="62"/>
  <c r="AG198" i="62"/>
  <c r="AF198" i="62"/>
  <c r="AE198" i="62"/>
  <c r="AD198" i="62"/>
  <c r="AC198" i="62"/>
  <c r="AB198" i="62"/>
  <c r="AA198" i="62"/>
  <c r="Z198" i="62"/>
  <c r="Y198" i="62"/>
  <c r="X198" i="62"/>
  <c r="W198" i="62"/>
  <c r="V198" i="62"/>
  <c r="U198" i="62"/>
  <c r="T198" i="62"/>
  <c r="S198" i="62"/>
  <c r="R198" i="62"/>
  <c r="Q198" i="62"/>
  <c r="P198" i="62"/>
  <c r="O198" i="62"/>
  <c r="N198" i="62"/>
  <c r="M198" i="62"/>
  <c r="L198" i="62"/>
  <c r="K198" i="62"/>
  <c r="J198" i="62"/>
  <c r="I198" i="62"/>
  <c r="AM196" i="62"/>
  <c r="AL196" i="62"/>
  <c r="AK196" i="62"/>
  <c r="AJ196" i="62"/>
  <c r="AI196" i="62"/>
  <c r="AH196" i="62"/>
  <c r="AG196" i="62"/>
  <c r="AF196" i="62"/>
  <c r="AE196" i="62"/>
  <c r="AD196" i="62"/>
  <c r="AC196" i="62"/>
  <c r="AB196" i="62"/>
  <c r="AA196" i="62"/>
  <c r="Z196" i="62"/>
  <c r="Y196" i="62"/>
  <c r="X196" i="62"/>
  <c r="W196" i="62"/>
  <c r="V196" i="62"/>
  <c r="U196" i="62"/>
  <c r="T196" i="62"/>
  <c r="S196" i="62"/>
  <c r="R196" i="62"/>
  <c r="Q196" i="62"/>
  <c r="P196" i="62"/>
  <c r="O196" i="62"/>
  <c r="N196" i="62"/>
  <c r="M196" i="62"/>
  <c r="L196" i="62"/>
  <c r="K196" i="62"/>
  <c r="J196" i="62"/>
  <c r="I196" i="62"/>
  <c r="AY195" i="62"/>
  <c r="AX195" i="62"/>
  <c r="AT194" i="62" s="1"/>
  <c r="AM195" i="62"/>
  <c r="AL195" i="62"/>
  <c r="AK195" i="62"/>
  <c r="AJ195" i="62"/>
  <c r="AI195" i="62"/>
  <c r="AH195" i="62"/>
  <c r="AG195" i="62"/>
  <c r="AF195" i="62"/>
  <c r="AE195" i="62"/>
  <c r="AD195" i="62"/>
  <c r="AC195" i="62"/>
  <c r="AB195" i="62"/>
  <c r="AA195" i="62"/>
  <c r="Z195" i="62"/>
  <c r="Y195" i="62"/>
  <c r="X195" i="62"/>
  <c r="W195" i="62"/>
  <c r="V195" i="62"/>
  <c r="U195" i="62"/>
  <c r="T195" i="62"/>
  <c r="S195" i="62"/>
  <c r="R195" i="62"/>
  <c r="Q195" i="62"/>
  <c r="P195" i="62"/>
  <c r="O195" i="62"/>
  <c r="N195" i="62"/>
  <c r="M195" i="62"/>
  <c r="L195" i="62"/>
  <c r="K195" i="62"/>
  <c r="J195" i="62"/>
  <c r="I195" i="62"/>
  <c r="AM193" i="62"/>
  <c r="AL193" i="62"/>
  <c r="AK193" i="62"/>
  <c r="AJ193" i="62"/>
  <c r="AI193" i="62"/>
  <c r="AH193" i="62"/>
  <c r="AG193" i="62"/>
  <c r="AF193" i="62"/>
  <c r="AE193" i="62"/>
  <c r="AD193" i="62"/>
  <c r="AC193" i="62"/>
  <c r="AB193" i="62"/>
  <c r="AA193" i="62"/>
  <c r="Z193" i="62"/>
  <c r="Y193" i="62"/>
  <c r="X193" i="62"/>
  <c r="W193" i="62"/>
  <c r="V193" i="62"/>
  <c r="U193" i="62"/>
  <c r="T193" i="62"/>
  <c r="S193" i="62"/>
  <c r="R193" i="62"/>
  <c r="Q193" i="62"/>
  <c r="P193" i="62"/>
  <c r="O193" i="62"/>
  <c r="N193" i="62"/>
  <c r="M193" i="62"/>
  <c r="L193" i="62"/>
  <c r="K193" i="62"/>
  <c r="J193" i="62"/>
  <c r="I193" i="62"/>
  <c r="AY192" i="62"/>
  <c r="AX192" i="62"/>
  <c r="AM192" i="62"/>
  <c r="AL192" i="62"/>
  <c r="AK192" i="62"/>
  <c r="AJ192" i="62"/>
  <c r="AI192" i="62"/>
  <c r="AH192" i="62"/>
  <c r="AG192" i="62"/>
  <c r="AF192" i="62"/>
  <c r="AE192" i="62"/>
  <c r="AD192" i="62"/>
  <c r="AC192" i="62"/>
  <c r="AB192" i="62"/>
  <c r="AA192" i="62"/>
  <c r="Z192" i="62"/>
  <c r="Y192" i="62"/>
  <c r="X192" i="62"/>
  <c r="W192" i="62"/>
  <c r="V192" i="62"/>
  <c r="U192" i="62"/>
  <c r="T192" i="62"/>
  <c r="S192" i="62"/>
  <c r="R192" i="62"/>
  <c r="Q192" i="62"/>
  <c r="P192" i="62"/>
  <c r="O192" i="62"/>
  <c r="N192" i="62"/>
  <c r="M192" i="62"/>
  <c r="L192" i="62"/>
  <c r="K192" i="62"/>
  <c r="J192" i="62"/>
  <c r="I192" i="62"/>
  <c r="AT191" i="62"/>
  <c r="AM190" i="62"/>
  <c r="AL190" i="62"/>
  <c r="AK190" i="62"/>
  <c r="AJ190" i="62"/>
  <c r="AI190" i="62"/>
  <c r="AH190" i="62"/>
  <c r="AG190" i="62"/>
  <c r="AF190" i="62"/>
  <c r="AE190" i="62"/>
  <c r="AD190" i="62"/>
  <c r="AC190" i="62"/>
  <c r="AB190" i="62"/>
  <c r="AA190" i="62"/>
  <c r="Z190" i="62"/>
  <c r="Y190" i="62"/>
  <c r="X190" i="62"/>
  <c r="W190" i="62"/>
  <c r="V190" i="62"/>
  <c r="U190" i="62"/>
  <c r="T190" i="62"/>
  <c r="S190" i="62"/>
  <c r="R190" i="62"/>
  <c r="Q190" i="62"/>
  <c r="P190" i="62"/>
  <c r="O190" i="62"/>
  <c r="N190" i="62"/>
  <c r="M190" i="62"/>
  <c r="L190" i="62"/>
  <c r="K190" i="62"/>
  <c r="J190" i="62"/>
  <c r="I190" i="62"/>
  <c r="AY189" i="62"/>
  <c r="AX189" i="62"/>
  <c r="AT188" i="62" s="1"/>
  <c r="AM189" i="62"/>
  <c r="AL189" i="62"/>
  <c r="AK189" i="62"/>
  <c r="AJ189" i="62"/>
  <c r="AI189" i="62"/>
  <c r="AH189" i="62"/>
  <c r="AG189" i="62"/>
  <c r="AF189" i="62"/>
  <c r="AE189" i="62"/>
  <c r="AD189" i="62"/>
  <c r="AC189" i="62"/>
  <c r="AB189" i="62"/>
  <c r="AA189" i="62"/>
  <c r="Z189" i="62"/>
  <c r="Y189" i="62"/>
  <c r="X189" i="62"/>
  <c r="W189" i="62"/>
  <c r="V189" i="62"/>
  <c r="U189" i="62"/>
  <c r="T189" i="62"/>
  <c r="S189" i="62"/>
  <c r="R189" i="62"/>
  <c r="Q189" i="62"/>
  <c r="P189" i="62"/>
  <c r="O189" i="62"/>
  <c r="N189" i="62"/>
  <c r="M189" i="62"/>
  <c r="L189" i="62"/>
  <c r="K189" i="62"/>
  <c r="J189" i="62"/>
  <c r="I189" i="62"/>
  <c r="AM187" i="62"/>
  <c r="AL187" i="62"/>
  <c r="AK187" i="62"/>
  <c r="AJ187" i="62"/>
  <c r="AI187" i="62"/>
  <c r="AH187" i="62"/>
  <c r="AG187" i="62"/>
  <c r="AF187" i="62"/>
  <c r="AE187" i="62"/>
  <c r="AD187" i="62"/>
  <c r="AC187" i="62"/>
  <c r="AB187" i="62"/>
  <c r="AA187" i="62"/>
  <c r="Z187" i="62"/>
  <c r="Y187" i="62"/>
  <c r="X187" i="62"/>
  <c r="W187" i="62"/>
  <c r="V187" i="62"/>
  <c r="U187" i="62"/>
  <c r="T187" i="62"/>
  <c r="S187" i="62"/>
  <c r="R187" i="62"/>
  <c r="Q187" i="62"/>
  <c r="P187" i="62"/>
  <c r="O187" i="62"/>
  <c r="N187" i="62"/>
  <c r="M187" i="62"/>
  <c r="L187" i="62"/>
  <c r="K187" i="62"/>
  <c r="J187" i="62"/>
  <c r="I187" i="62"/>
  <c r="AY186" i="62"/>
  <c r="AX186" i="62"/>
  <c r="AT185" i="62" s="1"/>
  <c r="AM186" i="62"/>
  <c r="AL186" i="62"/>
  <c r="AK186" i="62"/>
  <c r="AJ186" i="62"/>
  <c r="AI186" i="62"/>
  <c r="AH186" i="62"/>
  <c r="AG186" i="62"/>
  <c r="AF186" i="62"/>
  <c r="AE186" i="62"/>
  <c r="AD186" i="62"/>
  <c r="AC186" i="62"/>
  <c r="AB186" i="62"/>
  <c r="AA186" i="62"/>
  <c r="Z186" i="62"/>
  <c r="Y186" i="62"/>
  <c r="X186" i="62"/>
  <c r="W186" i="62"/>
  <c r="V186" i="62"/>
  <c r="U186" i="62"/>
  <c r="T186" i="62"/>
  <c r="S186" i="62"/>
  <c r="R186" i="62"/>
  <c r="Q186" i="62"/>
  <c r="P186" i="62"/>
  <c r="O186" i="62"/>
  <c r="N186" i="62"/>
  <c r="M186" i="62"/>
  <c r="L186" i="62"/>
  <c r="K186" i="62"/>
  <c r="J186" i="62"/>
  <c r="I186" i="62"/>
  <c r="AM184" i="62"/>
  <c r="AL184" i="62"/>
  <c r="AK184" i="62"/>
  <c r="AJ184" i="62"/>
  <c r="AI184" i="62"/>
  <c r="AH184" i="62"/>
  <c r="AG184" i="62"/>
  <c r="AF184" i="62"/>
  <c r="AE184" i="62"/>
  <c r="AD184" i="62"/>
  <c r="AC184" i="62"/>
  <c r="AB184" i="62"/>
  <c r="AA184" i="62"/>
  <c r="Z184" i="62"/>
  <c r="Y184" i="62"/>
  <c r="X184" i="62"/>
  <c r="W184" i="62"/>
  <c r="V184" i="62"/>
  <c r="U184" i="62"/>
  <c r="T184" i="62"/>
  <c r="S184" i="62"/>
  <c r="R184" i="62"/>
  <c r="Q184" i="62"/>
  <c r="P184" i="62"/>
  <c r="O184" i="62"/>
  <c r="N184" i="62"/>
  <c r="M184" i="62"/>
  <c r="L184" i="62"/>
  <c r="K184" i="62"/>
  <c r="J184" i="62"/>
  <c r="I184" i="62"/>
  <c r="AY183" i="62"/>
  <c r="AX183" i="62"/>
  <c r="AT182" i="62" s="1"/>
  <c r="AM183" i="62"/>
  <c r="AL183" i="62"/>
  <c r="AK183" i="62"/>
  <c r="AJ183" i="62"/>
  <c r="AI183" i="62"/>
  <c r="AH183" i="62"/>
  <c r="AG183" i="62"/>
  <c r="AF183" i="62"/>
  <c r="AE183" i="62"/>
  <c r="AD183" i="62"/>
  <c r="AC183" i="62"/>
  <c r="AB183" i="62"/>
  <c r="AA183" i="62"/>
  <c r="Z183" i="62"/>
  <c r="Y183" i="62"/>
  <c r="X183" i="62"/>
  <c r="W183" i="62"/>
  <c r="V183" i="62"/>
  <c r="U183" i="62"/>
  <c r="T183" i="62"/>
  <c r="S183" i="62"/>
  <c r="R183" i="62"/>
  <c r="Q183" i="62"/>
  <c r="P183" i="62"/>
  <c r="O183" i="62"/>
  <c r="N183" i="62"/>
  <c r="M183" i="62"/>
  <c r="L183" i="62"/>
  <c r="K183" i="62"/>
  <c r="J183" i="62"/>
  <c r="I183" i="62"/>
  <c r="AM181" i="62"/>
  <c r="AL181" i="62"/>
  <c r="AK181" i="62"/>
  <c r="AJ181" i="62"/>
  <c r="AI181" i="62"/>
  <c r="AH181" i="62"/>
  <c r="AG181" i="62"/>
  <c r="AF181" i="62"/>
  <c r="AE181" i="62"/>
  <c r="AD181" i="62"/>
  <c r="AC181" i="62"/>
  <c r="AB181" i="62"/>
  <c r="AA181" i="62"/>
  <c r="Z181" i="62"/>
  <c r="Y181" i="62"/>
  <c r="X181" i="62"/>
  <c r="W181" i="62"/>
  <c r="V181" i="62"/>
  <c r="U181" i="62"/>
  <c r="T181" i="62"/>
  <c r="S181" i="62"/>
  <c r="R181" i="62"/>
  <c r="Q181" i="62"/>
  <c r="P181" i="62"/>
  <c r="O181" i="62"/>
  <c r="N181" i="62"/>
  <c r="M181" i="62"/>
  <c r="L181" i="62"/>
  <c r="K181" i="62"/>
  <c r="J181" i="62"/>
  <c r="I181" i="62"/>
  <c r="AY180" i="62"/>
  <c r="AX180" i="62"/>
  <c r="AM180" i="62"/>
  <c r="AL180" i="62"/>
  <c r="AK180" i="62"/>
  <c r="AJ180" i="62"/>
  <c r="AI180" i="62"/>
  <c r="AH180" i="62"/>
  <c r="AG180" i="62"/>
  <c r="AF180" i="62"/>
  <c r="AE180" i="62"/>
  <c r="AD180" i="62"/>
  <c r="AC180" i="62"/>
  <c r="AB180" i="62"/>
  <c r="AA180" i="62"/>
  <c r="Z180" i="62"/>
  <c r="Y180" i="62"/>
  <c r="X180" i="62"/>
  <c r="W180" i="62"/>
  <c r="V180" i="62"/>
  <c r="U180" i="62"/>
  <c r="T180" i="62"/>
  <c r="S180" i="62"/>
  <c r="R180" i="62"/>
  <c r="Q180" i="62"/>
  <c r="P180" i="62"/>
  <c r="O180" i="62"/>
  <c r="N180" i="62"/>
  <c r="M180" i="62"/>
  <c r="L180" i="62"/>
  <c r="K180" i="62"/>
  <c r="J180" i="62"/>
  <c r="I180" i="62"/>
  <c r="AT179" i="62"/>
  <c r="AM178" i="62"/>
  <c r="AL178" i="62"/>
  <c r="AK178" i="62"/>
  <c r="AJ178" i="62"/>
  <c r="AI178" i="62"/>
  <c r="AH178" i="62"/>
  <c r="AG178" i="62"/>
  <c r="AF178" i="62"/>
  <c r="AE178" i="62"/>
  <c r="AD178" i="62"/>
  <c r="AC178" i="62"/>
  <c r="AB178" i="62"/>
  <c r="AA178" i="62"/>
  <c r="Z178" i="62"/>
  <c r="Y178" i="62"/>
  <c r="X178" i="62"/>
  <c r="W178" i="62"/>
  <c r="V178" i="62"/>
  <c r="U178" i="62"/>
  <c r="T178" i="62"/>
  <c r="S178" i="62"/>
  <c r="R178" i="62"/>
  <c r="Q178" i="62"/>
  <c r="P178" i="62"/>
  <c r="O178" i="62"/>
  <c r="N178" i="62"/>
  <c r="M178" i="62"/>
  <c r="L178" i="62"/>
  <c r="K178" i="62"/>
  <c r="J178" i="62"/>
  <c r="I178" i="62"/>
  <c r="AY177" i="62"/>
  <c r="AX177" i="62"/>
  <c r="AT176" i="62" s="1"/>
  <c r="AM177" i="62"/>
  <c r="AL177" i="62"/>
  <c r="AK177" i="62"/>
  <c r="AJ177" i="62"/>
  <c r="AI177" i="62"/>
  <c r="AH177" i="62"/>
  <c r="AG177" i="62"/>
  <c r="AF177" i="62"/>
  <c r="AE177" i="62"/>
  <c r="AD177" i="62"/>
  <c r="AC177" i="62"/>
  <c r="AB177" i="62"/>
  <c r="AA177" i="62"/>
  <c r="Z177" i="62"/>
  <c r="Y177" i="62"/>
  <c r="X177" i="62"/>
  <c r="W177" i="62"/>
  <c r="V177" i="62"/>
  <c r="U177" i="62"/>
  <c r="T177" i="62"/>
  <c r="S177" i="62"/>
  <c r="R177" i="62"/>
  <c r="Q177" i="62"/>
  <c r="P177" i="62"/>
  <c r="O177" i="62"/>
  <c r="N177" i="62"/>
  <c r="M177" i="62"/>
  <c r="L177" i="62"/>
  <c r="K177" i="62"/>
  <c r="J177" i="62"/>
  <c r="I177" i="62"/>
  <c r="AM175" i="62"/>
  <c r="AL175" i="62"/>
  <c r="AK175" i="62"/>
  <c r="AJ175" i="62"/>
  <c r="AI175" i="62"/>
  <c r="AH175" i="62"/>
  <c r="AG175" i="62"/>
  <c r="AF175" i="62"/>
  <c r="AE175" i="62"/>
  <c r="AD175" i="62"/>
  <c r="AC175" i="62"/>
  <c r="AB175" i="62"/>
  <c r="AA175" i="62"/>
  <c r="Z175" i="62"/>
  <c r="Y175" i="62"/>
  <c r="X175" i="62"/>
  <c r="W175" i="62"/>
  <c r="V175" i="62"/>
  <c r="U175" i="62"/>
  <c r="T175" i="62"/>
  <c r="S175" i="62"/>
  <c r="R175" i="62"/>
  <c r="Q175" i="62"/>
  <c r="P175" i="62"/>
  <c r="O175" i="62"/>
  <c r="N175" i="62"/>
  <c r="M175" i="62"/>
  <c r="L175" i="62"/>
  <c r="K175" i="62"/>
  <c r="J175" i="62"/>
  <c r="I175" i="62"/>
  <c r="AY174" i="62"/>
  <c r="AX174" i="62"/>
  <c r="AT173" i="62" s="1"/>
  <c r="AM174" i="62"/>
  <c r="AL174" i="62"/>
  <c r="AK174" i="62"/>
  <c r="AJ174" i="62"/>
  <c r="AI174" i="62"/>
  <c r="AH174" i="62"/>
  <c r="AG174" i="62"/>
  <c r="AF174" i="62"/>
  <c r="AE174" i="62"/>
  <c r="AD174" i="62"/>
  <c r="AC174" i="62"/>
  <c r="AB174" i="62"/>
  <c r="AA174" i="62"/>
  <c r="Z174" i="62"/>
  <c r="Y174" i="62"/>
  <c r="X174" i="62"/>
  <c r="W174" i="62"/>
  <c r="V174" i="62"/>
  <c r="U174" i="62"/>
  <c r="T174" i="62"/>
  <c r="S174" i="62"/>
  <c r="R174" i="62"/>
  <c r="Q174" i="62"/>
  <c r="P174" i="62"/>
  <c r="O174" i="62"/>
  <c r="N174" i="62"/>
  <c r="M174" i="62"/>
  <c r="L174" i="62"/>
  <c r="K174" i="62"/>
  <c r="J174" i="62"/>
  <c r="I174" i="62"/>
  <c r="AM172" i="62"/>
  <c r="AL172" i="62"/>
  <c r="AK172" i="62"/>
  <c r="AJ172" i="62"/>
  <c r="AI172" i="62"/>
  <c r="AH172" i="62"/>
  <c r="AG172" i="62"/>
  <c r="AF172" i="62"/>
  <c r="AE172" i="62"/>
  <c r="AD172" i="62"/>
  <c r="AC172" i="62"/>
  <c r="AB172" i="62"/>
  <c r="AA172" i="62"/>
  <c r="Z172" i="62"/>
  <c r="Y172" i="62"/>
  <c r="X172" i="62"/>
  <c r="W172" i="62"/>
  <c r="V172" i="62"/>
  <c r="U172" i="62"/>
  <c r="T172" i="62"/>
  <c r="S172" i="62"/>
  <c r="R172" i="62"/>
  <c r="Q172" i="62"/>
  <c r="P172" i="62"/>
  <c r="O172" i="62"/>
  <c r="N172" i="62"/>
  <c r="M172" i="62"/>
  <c r="L172" i="62"/>
  <c r="K172" i="62"/>
  <c r="J172" i="62"/>
  <c r="I172" i="62"/>
  <c r="AY171" i="62"/>
  <c r="AX171" i="62"/>
  <c r="AT170" i="62" s="1"/>
  <c r="AM171" i="62"/>
  <c r="AL171" i="62"/>
  <c r="AK171" i="62"/>
  <c r="AJ171" i="62"/>
  <c r="AI171" i="62"/>
  <c r="AH171" i="62"/>
  <c r="AG171" i="62"/>
  <c r="AF171" i="62"/>
  <c r="AE171" i="62"/>
  <c r="AD171" i="62"/>
  <c r="AC171" i="62"/>
  <c r="AB171" i="62"/>
  <c r="AA171" i="62"/>
  <c r="Z171" i="62"/>
  <c r="Y171" i="62"/>
  <c r="X171" i="62"/>
  <c r="W171" i="62"/>
  <c r="V171" i="62"/>
  <c r="U171" i="62"/>
  <c r="T171" i="62"/>
  <c r="S171" i="62"/>
  <c r="R171" i="62"/>
  <c r="Q171" i="62"/>
  <c r="P171" i="62"/>
  <c r="O171" i="62"/>
  <c r="N171" i="62"/>
  <c r="M171" i="62"/>
  <c r="L171" i="62"/>
  <c r="K171" i="62"/>
  <c r="J171" i="62"/>
  <c r="I171" i="62"/>
  <c r="AM169" i="62"/>
  <c r="AL169" i="62"/>
  <c r="AK169" i="62"/>
  <c r="AJ169" i="62"/>
  <c r="AI169" i="62"/>
  <c r="AH169" i="62"/>
  <c r="AG169" i="62"/>
  <c r="AF169" i="62"/>
  <c r="AE169" i="62"/>
  <c r="AD169" i="62"/>
  <c r="AC169" i="62"/>
  <c r="AB169" i="62"/>
  <c r="AA169" i="62"/>
  <c r="Z169" i="62"/>
  <c r="Y169" i="62"/>
  <c r="X169" i="62"/>
  <c r="W169" i="62"/>
  <c r="V169" i="62"/>
  <c r="U169" i="62"/>
  <c r="T169" i="62"/>
  <c r="S169" i="62"/>
  <c r="R169" i="62"/>
  <c r="Q169" i="62"/>
  <c r="P169" i="62"/>
  <c r="O169" i="62"/>
  <c r="N169" i="62"/>
  <c r="M169" i="62"/>
  <c r="L169" i="62"/>
  <c r="K169" i="62"/>
  <c r="J169" i="62"/>
  <c r="I169" i="62"/>
  <c r="AY168" i="62"/>
  <c r="AX168" i="62"/>
  <c r="AM168" i="62"/>
  <c r="AL168" i="62"/>
  <c r="AK168" i="62"/>
  <c r="AJ168" i="62"/>
  <c r="AI168" i="62"/>
  <c r="AH168" i="62"/>
  <c r="AG168" i="62"/>
  <c r="AF168" i="62"/>
  <c r="AE168" i="62"/>
  <c r="AD168" i="62"/>
  <c r="AC168" i="62"/>
  <c r="AB168" i="62"/>
  <c r="AA168" i="62"/>
  <c r="Z168" i="62"/>
  <c r="Y168" i="62"/>
  <c r="X168" i="62"/>
  <c r="W168" i="62"/>
  <c r="V168" i="62"/>
  <c r="U168" i="62"/>
  <c r="T168" i="62"/>
  <c r="S168" i="62"/>
  <c r="R168" i="62"/>
  <c r="Q168" i="62"/>
  <c r="P168" i="62"/>
  <c r="O168" i="62"/>
  <c r="N168" i="62"/>
  <c r="M168" i="62"/>
  <c r="L168" i="62"/>
  <c r="K168" i="62"/>
  <c r="J168" i="62"/>
  <c r="I168" i="62"/>
  <c r="AT167" i="62"/>
  <c r="AM166" i="62"/>
  <c r="AL166" i="62"/>
  <c r="AK166" i="62"/>
  <c r="AJ166" i="62"/>
  <c r="AI166" i="62"/>
  <c r="AH166" i="62"/>
  <c r="AG166" i="62"/>
  <c r="AF166" i="62"/>
  <c r="AE166" i="62"/>
  <c r="AD166" i="62"/>
  <c r="AC166" i="62"/>
  <c r="AB166" i="62"/>
  <c r="AA166" i="62"/>
  <c r="Z166" i="62"/>
  <c r="Y166" i="62"/>
  <c r="X166" i="62"/>
  <c r="W166" i="62"/>
  <c r="V166" i="62"/>
  <c r="U166" i="62"/>
  <c r="T166" i="62"/>
  <c r="S166" i="62"/>
  <c r="R166" i="62"/>
  <c r="Q166" i="62"/>
  <c r="P166" i="62"/>
  <c r="O166" i="62"/>
  <c r="N166" i="62"/>
  <c r="M166" i="62"/>
  <c r="L166" i="62"/>
  <c r="K166" i="62"/>
  <c r="J166" i="62"/>
  <c r="I166" i="62"/>
  <c r="AY165" i="62"/>
  <c r="AX165" i="62"/>
  <c r="AT164" i="62" s="1"/>
  <c r="AM165" i="62"/>
  <c r="AL165" i="62"/>
  <c r="AK165" i="62"/>
  <c r="AJ165" i="62"/>
  <c r="AI165" i="62"/>
  <c r="AH165" i="62"/>
  <c r="AG165" i="62"/>
  <c r="AF165" i="62"/>
  <c r="AE165" i="62"/>
  <c r="AD165" i="62"/>
  <c r="AC165" i="62"/>
  <c r="AB165" i="62"/>
  <c r="AA165" i="62"/>
  <c r="Z165" i="62"/>
  <c r="Y165" i="62"/>
  <c r="X165" i="62"/>
  <c r="W165" i="62"/>
  <c r="V165" i="62"/>
  <c r="U165" i="62"/>
  <c r="T165" i="62"/>
  <c r="S165" i="62"/>
  <c r="R165" i="62"/>
  <c r="Q165" i="62"/>
  <c r="P165" i="62"/>
  <c r="O165" i="62"/>
  <c r="N165" i="62"/>
  <c r="M165" i="62"/>
  <c r="L165" i="62"/>
  <c r="K165" i="62"/>
  <c r="J165" i="62"/>
  <c r="I165" i="62"/>
  <c r="AM163" i="62"/>
  <c r="AL163" i="62"/>
  <c r="AK163" i="62"/>
  <c r="AJ163" i="62"/>
  <c r="AI163" i="62"/>
  <c r="AH163" i="62"/>
  <c r="AG163" i="62"/>
  <c r="AF163" i="62"/>
  <c r="AE163" i="62"/>
  <c r="AD163" i="62"/>
  <c r="AC163" i="62"/>
  <c r="AB163" i="62"/>
  <c r="AA163" i="62"/>
  <c r="Z163" i="62"/>
  <c r="Y163" i="62"/>
  <c r="X163" i="62"/>
  <c r="W163" i="62"/>
  <c r="V163" i="62"/>
  <c r="U163" i="62"/>
  <c r="T163" i="62"/>
  <c r="S163" i="62"/>
  <c r="R163" i="62"/>
  <c r="Q163" i="62"/>
  <c r="P163" i="62"/>
  <c r="O163" i="62"/>
  <c r="N163" i="62"/>
  <c r="M163" i="62"/>
  <c r="L163" i="62"/>
  <c r="K163" i="62"/>
  <c r="J163" i="62"/>
  <c r="I163" i="62"/>
  <c r="AY162" i="62"/>
  <c r="AX162" i="62"/>
  <c r="AT161" i="62" s="1"/>
  <c r="AM162" i="62"/>
  <c r="AL162" i="62"/>
  <c r="AK162" i="62"/>
  <c r="AJ162" i="62"/>
  <c r="AI162" i="62"/>
  <c r="AH162" i="62"/>
  <c r="AG162" i="62"/>
  <c r="AF162" i="62"/>
  <c r="AE162" i="62"/>
  <c r="AD162" i="62"/>
  <c r="AC162" i="62"/>
  <c r="AB162" i="62"/>
  <c r="AA162" i="62"/>
  <c r="Z162" i="62"/>
  <c r="Y162" i="62"/>
  <c r="X162" i="62"/>
  <c r="W162" i="62"/>
  <c r="V162" i="62"/>
  <c r="U162" i="62"/>
  <c r="T162" i="62"/>
  <c r="S162" i="62"/>
  <c r="R162" i="62"/>
  <c r="Q162" i="62"/>
  <c r="P162" i="62"/>
  <c r="O162" i="62"/>
  <c r="N162" i="62"/>
  <c r="M162" i="62"/>
  <c r="L162" i="62"/>
  <c r="K162" i="62"/>
  <c r="J162" i="62"/>
  <c r="I162"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AY159" i="62"/>
  <c r="AX159" i="62"/>
  <c r="AT158" i="62" s="1"/>
  <c r="AM159" i="62"/>
  <c r="AL159" i="62"/>
  <c r="AK159" i="62"/>
  <c r="AJ159" i="62"/>
  <c r="AI159" i="62"/>
  <c r="AH159" i="62"/>
  <c r="AG159" i="62"/>
  <c r="AF159" i="62"/>
  <c r="AE159" i="62"/>
  <c r="AD159" i="62"/>
  <c r="AC159" i="62"/>
  <c r="AB159" i="62"/>
  <c r="AA159" i="62"/>
  <c r="Z159" i="62"/>
  <c r="Y159" i="62"/>
  <c r="X159" i="62"/>
  <c r="W159" i="62"/>
  <c r="V159" i="62"/>
  <c r="U159" i="62"/>
  <c r="T159" i="62"/>
  <c r="S159" i="62"/>
  <c r="R159" i="62"/>
  <c r="Q159" i="62"/>
  <c r="P159" i="62"/>
  <c r="O159" i="62"/>
  <c r="N159" i="62"/>
  <c r="M159" i="62"/>
  <c r="L159" i="62"/>
  <c r="K159" i="62"/>
  <c r="J159" i="62"/>
  <c r="I159" i="62"/>
  <c r="AM157" i="62"/>
  <c r="AL157" i="62"/>
  <c r="AK157" i="62"/>
  <c r="AJ157" i="62"/>
  <c r="AI157" i="62"/>
  <c r="AH157" i="62"/>
  <c r="AG157" i="62"/>
  <c r="AF157" i="62"/>
  <c r="AE157" i="62"/>
  <c r="AD157" i="62"/>
  <c r="AC157" i="62"/>
  <c r="AB157" i="62"/>
  <c r="AA157" i="62"/>
  <c r="Z157" i="62"/>
  <c r="Y157" i="62"/>
  <c r="X157" i="62"/>
  <c r="W157" i="62"/>
  <c r="V157" i="62"/>
  <c r="U157" i="62"/>
  <c r="T157" i="62"/>
  <c r="S157" i="62"/>
  <c r="R157" i="62"/>
  <c r="Q157" i="62"/>
  <c r="P157" i="62"/>
  <c r="O157" i="62"/>
  <c r="N157" i="62"/>
  <c r="M157" i="62"/>
  <c r="L157" i="62"/>
  <c r="K157" i="62"/>
  <c r="J157" i="62"/>
  <c r="I157" i="62"/>
  <c r="AY156" i="62"/>
  <c r="AX156" i="62"/>
  <c r="AM156" i="62"/>
  <c r="AL156" i="62"/>
  <c r="AK156" i="62"/>
  <c r="AJ156" i="62"/>
  <c r="AI156" i="62"/>
  <c r="AH156" i="62"/>
  <c r="AG156" i="62"/>
  <c r="AF156" i="62"/>
  <c r="AE156" i="62"/>
  <c r="AD156" i="62"/>
  <c r="AC156" i="62"/>
  <c r="AB156" i="62"/>
  <c r="AA156" i="62"/>
  <c r="Z156" i="62"/>
  <c r="Y156" i="62"/>
  <c r="X156" i="62"/>
  <c r="W156" i="62"/>
  <c r="V156" i="62"/>
  <c r="U156" i="62"/>
  <c r="T156" i="62"/>
  <c r="S156" i="62"/>
  <c r="R156" i="62"/>
  <c r="Q156" i="62"/>
  <c r="P156" i="62"/>
  <c r="O156" i="62"/>
  <c r="N156" i="62"/>
  <c r="M156" i="62"/>
  <c r="L156" i="62"/>
  <c r="K156" i="62"/>
  <c r="J156" i="62"/>
  <c r="I156" i="62"/>
  <c r="AT155" i="62"/>
  <c r="AM154" i="62"/>
  <c r="AL154" i="62"/>
  <c r="AK154" i="62"/>
  <c r="AJ154" i="62"/>
  <c r="AI154" i="62"/>
  <c r="AH154" i="62"/>
  <c r="AG154" i="62"/>
  <c r="AF154" i="62"/>
  <c r="AE154" i="62"/>
  <c r="AD154" i="62"/>
  <c r="AC154" i="62"/>
  <c r="AB154" i="62"/>
  <c r="AA154" i="62"/>
  <c r="Z154" i="62"/>
  <c r="Y154" i="62"/>
  <c r="X154" i="62"/>
  <c r="W154" i="62"/>
  <c r="V154" i="62"/>
  <c r="U154" i="62"/>
  <c r="T154" i="62"/>
  <c r="S154" i="62"/>
  <c r="R154" i="62"/>
  <c r="Q154" i="62"/>
  <c r="P154" i="62"/>
  <c r="O154" i="62"/>
  <c r="N154" i="62"/>
  <c r="M154" i="62"/>
  <c r="L154" i="62"/>
  <c r="K154" i="62"/>
  <c r="J154" i="62"/>
  <c r="I154" i="62"/>
  <c r="AY153" i="62"/>
  <c r="AX153" i="62"/>
  <c r="AT152" i="62" s="1"/>
  <c r="AM153" i="62"/>
  <c r="AL153" i="62"/>
  <c r="AK153" i="62"/>
  <c r="AJ153" i="62"/>
  <c r="AI153" i="62"/>
  <c r="AH153" i="62"/>
  <c r="AG153" i="62"/>
  <c r="AF153" i="62"/>
  <c r="AE153" i="62"/>
  <c r="AD153" i="62"/>
  <c r="AC153" i="62"/>
  <c r="AB153" i="62"/>
  <c r="AA153" i="62"/>
  <c r="Z153" i="62"/>
  <c r="Y153" i="62"/>
  <c r="X153" i="62"/>
  <c r="W153" i="62"/>
  <c r="V153" i="62"/>
  <c r="U153" i="62"/>
  <c r="T153" i="62"/>
  <c r="S153" i="62"/>
  <c r="R153" i="62"/>
  <c r="Q153" i="62"/>
  <c r="P153" i="62"/>
  <c r="O153" i="62"/>
  <c r="N153" i="62"/>
  <c r="M153" i="62"/>
  <c r="L153" i="62"/>
  <c r="K153" i="62"/>
  <c r="J153" i="62"/>
  <c r="I153" i="62"/>
  <c r="AM151" i="62"/>
  <c r="AL151" i="62"/>
  <c r="AK151" i="62"/>
  <c r="AJ151" i="62"/>
  <c r="AI151" i="62"/>
  <c r="AH151" i="62"/>
  <c r="AG151" i="62"/>
  <c r="AF151" i="62"/>
  <c r="AE151" i="62"/>
  <c r="AD151" i="62"/>
  <c r="AC151" i="62"/>
  <c r="AB151" i="62"/>
  <c r="AA151" i="62"/>
  <c r="Z151" i="62"/>
  <c r="Y151" i="62"/>
  <c r="X151" i="62"/>
  <c r="W151" i="62"/>
  <c r="V151" i="62"/>
  <c r="U151" i="62"/>
  <c r="T151" i="62"/>
  <c r="S151" i="62"/>
  <c r="R151" i="62"/>
  <c r="Q151" i="62"/>
  <c r="P151" i="62"/>
  <c r="O151" i="62"/>
  <c r="N151" i="62"/>
  <c r="M151" i="62"/>
  <c r="L151" i="62"/>
  <c r="K151" i="62"/>
  <c r="J151" i="62"/>
  <c r="I151" i="62"/>
  <c r="AY150" i="62"/>
  <c r="AX150" i="62"/>
  <c r="AT149" i="62" s="1"/>
  <c r="AM150" i="62"/>
  <c r="AL150" i="62"/>
  <c r="AK150" i="62"/>
  <c r="AJ150" i="62"/>
  <c r="AI150" i="62"/>
  <c r="AH150" i="62"/>
  <c r="AG150" i="62"/>
  <c r="AF150" i="62"/>
  <c r="AE150" i="62"/>
  <c r="AD150" i="62"/>
  <c r="AC150" i="62"/>
  <c r="AB150" i="62"/>
  <c r="AA150" i="62"/>
  <c r="Z150" i="62"/>
  <c r="Y150" i="62"/>
  <c r="X150" i="62"/>
  <c r="W150" i="62"/>
  <c r="V150" i="62"/>
  <c r="U150" i="62"/>
  <c r="T150" i="62"/>
  <c r="S150" i="62"/>
  <c r="R150" i="62"/>
  <c r="Q150" i="62"/>
  <c r="P150" i="62"/>
  <c r="O150" i="62"/>
  <c r="N150" i="62"/>
  <c r="M150" i="62"/>
  <c r="L150" i="62"/>
  <c r="K150" i="62"/>
  <c r="J150" i="62"/>
  <c r="I150" i="62"/>
  <c r="AM148" i="62"/>
  <c r="AL148" i="62"/>
  <c r="AK148" i="62"/>
  <c r="AJ148" i="62"/>
  <c r="AI148" i="62"/>
  <c r="AH148" i="62"/>
  <c r="AG148" i="62"/>
  <c r="AF148" i="62"/>
  <c r="AE148" i="62"/>
  <c r="AD148" i="62"/>
  <c r="AC148" i="62"/>
  <c r="AB148" i="62"/>
  <c r="AA148" i="62"/>
  <c r="Z148" i="62"/>
  <c r="Y148" i="62"/>
  <c r="X148" i="62"/>
  <c r="W148" i="62"/>
  <c r="V148" i="62"/>
  <c r="U148" i="62"/>
  <c r="T148" i="62"/>
  <c r="S148" i="62"/>
  <c r="R148" i="62"/>
  <c r="Q148" i="62"/>
  <c r="P148" i="62"/>
  <c r="O148" i="62"/>
  <c r="N148" i="62"/>
  <c r="M148" i="62"/>
  <c r="L148" i="62"/>
  <c r="K148" i="62"/>
  <c r="J148" i="62"/>
  <c r="I148" i="62"/>
  <c r="AY147" i="62"/>
  <c r="AX147" i="62"/>
  <c r="AT146" i="62" s="1"/>
  <c r="AM147" i="62"/>
  <c r="AL147" i="62"/>
  <c r="AK147" i="62"/>
  <c r="AJ147" i="62"/>
  <c r="AI147" i="62"/>
  <c r="AH147" i="62"/>
  <c r="AG147" i="62"/>
  <c r="AF147" i="62"/>
  <c r="AE147" i="62"/>
  <c r="AD147" i="62"/>
  <c r="AC147" i="62"/>
  <c r="AB147" i="62"/>
  <c r="AA147" i="62"/>
  <c r="Z147" i="62"/>
  <c r="Y147" i="62"/>
  <c r="X147" i="62"/>
  <c r="W147" i="62"/>
  <c r="V147" i="62"/>
  <c r="U147" i="62"/>
  <c r="T147" i="62"/>
  <c r="S147" i="62"/>
  <c r="R147" i="62"/>
  <c r="Q147" i="62"/>
  <c r="P147" i="62"/>
  <c r="O147" i="62"/>
  <c r="N147" i="62"/>
  <c r="M147" i="62"/>
  <c r="L147" i="62"/>
  <c r="K147" i="62"/>
  <c r="J147" i="62"/>
  <c r="I147" i="62"/>
  <c r="AM145" i="62"/>
  <c r="AL145" i="62"/>
  <c r="AK145" i="62"/>
  <c r="AJ145" i="62"/>
  <c r="AI145" i="62"/>
  <c r="AH145" i="62"/>
  <c r="AG145" i="62"/>
  <c r="AF145" i="62"/>
  <c r="AE145" i="62"/>
  <c r="AD145" i="62"/>
  <c r="AC145" i="62"/>
  <c r="AB145" i="62"/>
  <c r="AA145" i="62"/>
  <c r="Z145" i="62"/>
  <c r="Y145" i="62"/>
  <c r="X145" i="62"/>
  <c r="W145" i="62"/>
  <c r="V145" i="62"/>
  <c r="U145" i="62"/>
  <c r="T145" i="62"/>
  <c r="S145" i="62"/>
  <c r="R145" i="62"/>
  <c r="Q145" i="62"/>
  <c r="P145" i="62"/>
  <c r="O145" i="62"/>
  <c r="N145" i="62"/>
  <c r="M145" i="62"/>
  <c r="L145" i="62"/>
  <c r="K145" i="62"/>
  <c r="J145" i="62"/>
  <c r="I145" i="62"/>
  <c r="AY144" i="62"/>
  <c r="AX144" i="62"/>
  <c r="AM144" i="62"/>
  <c r="AL144" i="62"/>
  <c r="AK144" i="62"/>
  <c r="AJ144" i="62"/>
  <c r="AI144" i="62"/>
  <c r="AH144" i="62"/>
  <c r="AG144" i="62"/>
  <c r="AF144" i="62"/>
  <c r="AE144" i="62"/>
  <c r="AD144" i="62"/>
  <c r="AC144" i="62"/>
  <c r="AB144" i="62"/>
  <c r="AA144" i="62"/>
  <c r="Z144" i="62"/>
  <c r="Y144" i="62"/>
  <c r="X144" i="62"/>
  <c r="W144" i="62"/>
  <c r="V144" i="62"/>
  <c r="U144" i="62"/>
  <c r="T144" i="62"/>
  <c r="S144" i="62"/>
  <c r="R144" i="62"/>
  <c r="Q144" i="62"/>
  <c r="P144" i="62"/>
  <c r="O144" i="62"/>
  <c r="N144" i="62"/>
  <c r="M144" i="62"/>
  <c r="L144" i="62"/>
  <c r="K144" i="62"/>
  <c r="J144" i="62"/>
  <c r="I144" i="62"/>
  <c r="AT143" i="62"/>
  <c r="AM142" i="62"/>
  <c r="AL142" i="62"/>
  <c r="AK142" i="62"/>
  <c r="AJ142" i="62"/>
  <c r="AI142" i="62"/>
  <c r="AH142" i="62"/>
  <c r="AG142" i="62"/>
  <c r="AF142" i="62"/>
  <c r="AE142" i="62"/>
  <c r="AD142" i="62"/>
  <c r="AC142" i="62"/>
  <c r="AB142" i="62"/>
  <c r="AA142" i="62"/>
  <c r="Z142" i="62"/>
  <c r="Y142" i="62"/>
  <c r="X142" i="62"/>
  <c r="W142" i="62"/>
  <c r="V142" i="62"/>
  <c r="U142" i="62"/>
  <c r="T142" i="62"/>
  <c r="S142" i="62"/>
  <c r="R142" i="62"/>
  <c r="Q142" i="62"/>
  <c r="P142" i="62"/>
  <c r="O142" i="62"/>
  <c r="N142" i="62"/>
  <c r="M142" i="62"/>
  <c r="L142" i="62"/>
  <c r="K142" i="62"/>
  <c r="J142" i="62"/>
  <c r="I142" i="62"/>
  <c r="AY141" i="62"/>
  <c r="AX141" i="62"/>
  <c r="AT140" i="62" s="1"/>
  <c r="AM141" i="62"/>
  <c r="AL141" i="62"/>
  <c r="AK141" i="62"/>
  <c r="AJ141" i="62"/>
  <c r="AI141" i="62"/>
  <c r="AH141" i="62"/>
  <c r="AG141" i="62"/>
  <c r="AF141" i="62"/>
  <c r="AE141" i="62"/>
  <c r="AD141" i="62"/>
  <c r="AC141" i="62"/>
  <c r="AB141" i="62"/>
  <c r="AA141" i="62"/>
  <c r="Z141" i="62"/>
  <c r="Y141" i="62"/>
  <c r="X141" i="62"/>
  <c r="W141" i="62"/>
  <c r="V141" i="62"/>
  <c r="U141" i="62"/>
  <c r="T141" i="62"/>
  <c r="S141" i="62"/>
  <c r="R141" i="62"/>
  <c r="Q141" i="62"/>
  <c r="P141" i="62"/>
  <c r="O141" i="62"/>
  <c r="N141" i="62"/>
  <c r="M141" i="62"/>
  <c r="L141" i="62"/>
  <c r="K141" i="62"/>
  <c r="J141" i="62"/>
  <c r="I141" i="62"/>
  <c r="AM139" i="62"/>
  <c r="AL139" i="62"/>
  <c r="AK139" i="62"/>
  <c r="AJ139" i="62"/>
  <c r="AI139" i="62"/>
  <c r="AH139" i="62"/>
  <c r="AG139" i="62"/>
  <c r="AF139" i="62"/>
  <c r="AE139" i="62"/>
  <c r="AD139" i="62"/>
  <c r="AC139" i="62"/>
  <c r="AB139" i="62"/>
  <c r="AA139" i="62"/>
  <c r="Z139" i="62"/>
  <c r="Y139" i="62"/>
  <c r="X139" i="62"/>
  <c r="W139" i="62"/>
  <c r="V139" i="62"/>
  <c r="U139" i="62"/>
  <c r="T139" i="62"/>
  <c r="S139" i="62"/>
  <c r="R139" i="62"/>
  <c r="Q139" i="62"/>
  <c r="P139" i="62"/>
  <c r="O139" i="62"/>
  <c r="N139" i="62"/>
  <c r="M139" i="62"/>
  <c r="L139" i="62"/>
  <c r="K139" i="62"/>
  <c r="J139" i="62"/>
  <c r="I139" i="62"/>
  <c r="AY138" i="62"/>
  <c r="AX138" i="62"/>
  <c r="AT137" i="62" s="1"/>
  <c r="AM138" i="62"/>
  <c r="AL138" i="62"/>
  <c r="AK138" i="62"/>
  <c r="AJ138" i="62"/>
  <c r="AI138" i="62"/>
  <c r="AH138" i="62"/>
  <c r="AG138" i="62"/>
  <c r="AF138" i="62"/>
  <c r="AE138" i="62"/>
  <c r="AD138" i="62"/>
  <c r="AC138" i="62"/>
  <c r="AB138" i="62"/>
  <c r="AA138" i="62"/>
  <c r="Z138" i="62"/>
  <c r="Y138" i="62"/>
  <c r="X138" i="62"/>
  <c r="W138" i="62"/>
  <c r="V138" i="62"/>
  <c r="U138" i="62"/>
  <c r="T138" i="62"/>
  <c r="S138" i="62"/>
  <c r="R138" i="62"/>
  <c r="Q138" i="62"/>
  <c r="P138" i="62"/>
  <c r="O138" i="62"/>
  <c r="N138" i="62"/>
  <c r="M138" i="62"/>
  <c r="L138" i="62"/>
  <c r="K138" i="62"/>
  <c r="J138" i="62"/>
  <c r="I138" i="62"/>
  <c r="AM136" i="62"/>
  <c r="AL136" i="62"/>
  <c r="AK136" i="62"/>
  <c r="AJ136" i="62"/>
  <c r="AI136" i="62"/>
  <c r="AH136" i="62"/>
  <c r="AG136" i="62"/>
  <c r="AF136" i="62"/>
  <c r="AE136" i="62"/>
  <c r="AD136" i="62"/>
  <c r="AC136" i="62"/>
  <c r="AB136" i="62"/>
  <c r="AA136" i="62"/>
  <c r="Z136" i="62"/>
  <c r="Y136" i="62"/>
  <c r="X136" i="62"/>
  <c r="W136" i="62"/>
  <c r="V136" i="62"/>
  <c r="U136" i="62"/>
  <c r="T136" i="62"/>
  <c r="S136" i="62"/>
  <c r="R136" i="62"/>
  <c r="Q136" i="62"/>
  <c r="P136" i="62"/>
  <c r="O136" i="62"/>
  <c r="N136" i="62"/>
  <c r="M136" i="62"/>
  <c r="L136" i="62"/>
  <c r="K136" i="62"/>
  <c r="J136" i="62"/>
  <c r="I136" i="62"/>
  <c r="AY135" i="62"/>
  <c r="AX135" i="62"/>
  <c r="AT134" i="62" s="1"/>
  <c r="AM135" i="62"/>
  <c r="AL135" i="62"/>
  <c r="AK135" i="62"/>
  <c r="AJ135" i="62"/>
  <c r="AI135" i="62"/>
  <c r="AH135" i="62"/>
  <c r="AG135" i="62"/>
  <c r="AF135" i="62"/>
  <c r="AE135" i="62"/>
  <c r="AD135" i="62"/>
  <c r="AC135" i="62"/>
  <c r="AB135" i="62"/>
  <c r="AA135" i="62"/>
  <c r="Z135" i="62"/>
  <c r="Y135" i="62"/>
  <c r="X135" i="62"/>
  <c r="W135" i="62"/>
  <c r="V135" i="62"/>
  <c r="U135" i="62"/>
  <c r="T135" i="62"/>
  <c r="S135" i="62"/>
  <c r="R135" i="62"/>
  <c r="Q135" i="62"/>
  <c r="P135" i="62"/>
  <c r="O135" i="62"/>
  <c r="N135" i="62"/>
  <c r="M135" i="62"/>
  <c r="L135" i="62"/>
  <c r="K135" i="62"/>
  <c r="J135" i="62"/>
  <c r="I135" i="62"/>
  <c r="AM133" i="62"/>
  <c r="AL133" i="62"/>
  <c r="AK133" i="62"/>
  <c r="AJ133" i="62"/>
  <c r="AI133" i="62"/>
  <c r="AH133" i="62"/>
  <c r="AG133" i="62"/>
  <c r="AF133" i="62"/>
  <c r="AE133" i="62"/>
  <c r="AD133" i="62"/>
  <c r="AC133" i="62"/>
  <c r="AB133" i="62"/>
  <c r="AA133" i="62"/>
  <c r="Z133" i="62"/>
  <c r="Y133" i="62"/>
  <c r="X133" i="62"/>
  <c r="W133" i="62"/>
  <c r="V133" i="62"/>
  <c r="U133" i="62"/>
  <c r="T133" i="62"/>
  <c r="S133" i="62"/>
  <c r="R133" i="62"/>
  <c r="Q133" i="62"/>
  <c r="P133" i="62"/>
  <c r="O133" i="62"/>
  <c r="N133" i="62"/>
  <c r="M133" i="62"/>
  <c r="L133" i="62"/>
  <c r="K133" i="62"/>
  <c r="J133" i="62"/>
  <c r="I133" i="62"/>
  <c r="AY132" i="62"/>
  <c r="AX132" i="62"/>
  <c r="AM132" i="62"/>
  <c r="AL132" i="62"/>
  <c r="AK132" i="62"/>
  <c r="AJ132" i="62"/>
  <c r="AI132" i="62"/>
  <c r="AH132" i="62"/>
  <c r="AG132" i="62"/>
  <c r="AF132" i="62"/>
  <c r="AE132" i="62"/>
  <c r="AD132" i="62"/>
  <c r="AC132" i="62"/>
  <c r="AB132" i="62"/>
  <c r="AA132" i="62"/>
  <c r="Z132" i="62"/>
  <c r="Y132" i="62"/>
  <c r="X132" i="62"/>
  <c r="W132" i="62"/>
  <c r="V132" i="62"/>
  <c r="U132" i="62"/>
  <c r="T132" i="62"/>
  <c r="S132" i="62"/>
  <c r="R132" i="62"/>
  <c r="Q132" i="62"/>
  <c r="P132" i="62"/>
  <c r="O132" i="62"/>
  <c r="N132" i="62"/>
  <c r="M132" i="62"/>
  <c r="L132" i="62"/>
  <c r="K132" i="62"/>
  <c r="J132" i="62"/>
  <c r="I132" i="62"/>
  <c r="AT131" i="62"/>
  <c r="AM130" i="62"/>
  <c r="AL130" i="62"/>
  <c r="AK130" i="62"/>
  <c r="AJ130" i="62"/>
  <c r="AI130" i="62"/>
  <c r="AH130" i="62"/>
  <c r="AG130" i="62"/>
  <c r="AF130" i="62"/>
  <c r="AE130" i="62"/>
  <c r="AD130" i="62"/>
  <c r="AC130" i="62"/>
  <c r="AB130" i="62"/>
  <c r="AA130" i="62"/>
  <c r="Z130" i="62"/>
  <c r="Y130" i="62"/>
  <c r="X130" i="62"/>
  <c r="W130" i="62"/>
  <c r="V130" i="62"/>
  <c r="U130" i="62"/>
  <c r="T130" i="62"/>
  <c r="S130" i="62"/>
  <c r="R130" i="62"/>
  <c r="Q130" i="62"/>
  <c r="P130" i="62"/>
  <c r="O130" i="62"/>
  <c r="N130" i="62"/>
  <c r="M130" i="62"/>
  <c r="L130" i="62"/>
  <c r="K130" i="62"/>
  <c r="J130" i="62"/>
  <c r="I130" i="62"/>
  <c r="AY129" i="62"/>
  <c r="AX129" i="62"/>
  <c r="AT128" i="62" s="1"/>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AM127" i="62"/>
  <c r="AL127" i="62"/>
  <c r="AK127" i="62"/>
  <c r="AJ127" i="62"/>
  <c r="AI127" i="62"/>
  <c r="AH127" i="62"/>
  <c r="AG127" i="62"/>
  <c r="AF127" i="62"/>
  <c r="AE127" i="62"/>
  <c r="AD127" i="62"/>
  <c r="AC127" i="62"/>
  <c r="AB127" i="62"/>
  <c r="AA127" i="62"/>
  <c r="Z127" i="62"/>
  <c r="Y127" i="62"/>
  <c r="X127" i="62"/>
  <c r="W127" i="62"/>
  <c r="V127" i="62"/>
  <c r="U127" i="62"/>
  <c r="T127" i="62"/>
  <c r="S127" i="62"/>
  <c r="R127" i="62"/>
  <c r="Q127" i="62"/>
  <c r="P127" i="62"/>
  <c r="O127" i="62"/>
  <c r="N127" i="62"/>
  <c r="M127" i="62"/>
  <c r="L127" i="62"/>
  <c r="K127" i="62"/>
  <c r="J127" i="62"/>
  <c r="I127" i="62"/>
  <c r="AY126" i="62"/>
  <c r="AX126" i="62"/>
  <c r="AT125" i="62" s="1"/>
  <c r="AM126" i="62"/>
  <c r="AL126" i="62"/>
  <c r="AK126" i="62"/>
  <c r="AJ126" i="62"/>
  <c r="AI126" i="62"/>
  <c r="AH126" i="62"/>
  <c r="AG126" i="62"/>
  <c r="AF126" i="62"/>
  <c r="AE126" i="62"/>
  <c r="AD126" i="62"/>
  <c r="AC126" i="62"/>
  <c r="AB126" i="62"/>
  <c r="AA126" i="62"/>
  <c r="Z126" i="62"/>
  <c r="Y126" i="62"/>
  <c r="X126" i="62"/>
  <c r="W126" i="62"/>
  <c r="V126" i="62"/>
  <c r="U126" i="62"/>
  <c r="T126" i="62"/>
  <c r="S126" i="62"/>
  <c r="R126" i="62"/>
  <c r="Q126" i="62"/>
  <c r="P126" i="62"/>
  <c r="O126" i="62"/>
  <c r="N126" i="62"/>
  <c r="M126" i="62"/>
  <c r="L126" i="62"/>
  <c r="K126" i="62"/>
  <c r="J126" i="62"/>
  <c r="I126" i="62"/>
  <c r="AM124" i="62"/>
  <c r="AL124" i="62"/>
  <c r="AK124" i="62"/>
  <c r="AJ124" i="62"/>
  <c r="AI124" i="62"/>
  <c r="AH124" i="62"/>
  <c r="AG124" i="62"/>
  <c r="AF124" i="62"/>
  <c r="AE124" i="62"/>
  <c r="AD124" i="62"/>
  <c r="AC124" i="62"/>
  <c r="AB124" i="62"/>
  <c r="AA124" i="62"/>
  <c r="Z124" i="62"/>
  <c r="Y124" i="62"/>
  <c r="X124" i="62"/>
  <c r="W124" i="62"/>
  <c r="V124" i="62"/>
  <c r="U124" i="62"/>
  <c r="T124" i="62"/>
  <c r="S124" i="62"/>
  <c r="R124" i="62"/>
  <c r="Q124" i="62"/>
  <c r="P124" i="62"/>
  <c r="O124" i="62"/>
  <c r="N124" i="62"/>
  <c r="M124" i="62"/>
  <c r="L124" i="62"/>
  <c r="K124" i="62"/>
  <c r="J124" i="62"/>
  <c r="I124" i="62"/>
  <c r="AY123" i="62"/>
  <c r="AX123" i="62"/>
  <c r="AT122" i="62" s="1"/>
  <c r="AM123" i="62"/>
  <c r="AL123" i="62"/>
  <c r="AK123" i="62"/>
  <c r="AJ123" i="62"/>
  <c r="AI123" i="62"/>
  <c r="AH123" i="62"/>
  <c r="AG123" i="62"/>
  <c r="AF123" i="62"/>
  <c r="AE123" i="62"/>
  <c r="AD123" i="62"/>
  <c r="AC123" i="62"/>
  <c r="AB123" i="62"/>
  <c r="AA123" i="62"/>
  <c r="Z123" i="62"/>
  <c r="Y123" i="62"/>
  <c r="X123" i="62"/>
  <c r="W123" i="62"/>
  <c r="V123" i="62"/>
  <c r="U123" i="62"/>
  <c r="T123" i="62"/>
  <c r="S123" i="62"/>
  <c r="R123" i="62"/>
  <c r="Q123" i="62"/>
  <c r="P123" i="62"/>
  <c r="O123" i="62"/>
  <c r="N123" i="62"/>
  <c r="M123" i="62"/>
  <c r="L123" i="62"/>
  <c r="K123" i="62"/>
  <c r="J123" i="62"/>
  <c r="I123" i="62"/>
  <c r="AM121" i="62"/>
  <c r="AL121" i="62"/>
  <c r="AK121" i="62"/>
  <c r="AJ121" i="62"/>
  <c r="AI121" i="62"/>
  <c r="AH121" i="62"/>
  <c r="AG121" i="62"/>
  <c r="AF121" i="62"/>
  <c r="AE121" i="62"/>
  <c r="AD121" i="62"/>
  <c r="AC121" i="62"/>
  <c r="AB121" i="62"/>
  <c r="AA121" i="62"/>
  <c r="Z121" i="62"/>
  <c r="Y121" i="62"/>
  <c r="X121" i="62"/>
  <c r="W121" i="62"/>
  <c r="V121" i="62"/>
  <c r="U121" i="62"/>
  <c r="T121" i="62"/>
  <c r="S121" i="62"/>
  <c r="R121" i="62"/>
  <c r="Q121" i="62"/>
  <c r="P121" i="62"/>
  <c r="O121" i="62"/>
  <c r="N121" i="62"/>
  <c r="M121" i="62"/>
  <c r="L121" i="62"/>
  <c r="K121" i="62"/>
  <c r="J121" i="62"/>
  <c r="I121" i="62"/>
  <c r="AY120" i="62"/>
  <c r="AX120" i="62"/>
  <c r="AM120" i="62"/>
  <c r="AL120" i="62"/>
  <c r="AK120" i="62"/>
  <c r="AJ120" i="62"/>
  <c r="AI120" i="62"/>
  <c r="AH120" i="62"/>
  <c r="AG120" i="62"/>
  <c r="AF120" i="62"/>
  <c r="AE120" i="62"/>
  <c r="AD120" i="62"/>
  <c r="AC120" i="62"/>
  <c r="AB120" i="62"/>
  <c r="AA120" i="62"/>
  <c r="Z120" i="62"/>
  <c r="Y120" i="62"/>
  <c r="X120" i="62"/>
  <c r="W120" i="62"/>
  <c r="V120" i="62"/>
  <c r="U120" i="62"/>
  <c r="T120" i="62"/>
  <c r="S120" i="62"/>
  <c r="R120" i="62"/>
  <c r="Q120" i="62"/>
  <c r="P120" i="62"/>
  <c r="O120" i="62"/>
  <c r="N120" i="62"/>
  <c r="M120" i="62"/>
  <c r="L120" i="62"/>
  <c r="K120" i="62"/>
  <c r="J120" i="62"/>
  <c r="I120" i="62"/>
  <c r="AT119" i="62"/>
  <c r="AM118" i="62"/>
  <c r="AL118" i="62"/>
  <c r="AK118" i="62"/>
  <c r="AJ118" i="62"/>
  <c r="AI118" i="62"/>
  <c r="AH118" i="62"/>
  <c r="AG118" i="62"/>
  <c r="AF118" i="62"/>
  <c r="AE118" i="62"/>
  <c r="AD118" i="62"/>
  <c r="AC118" i="62"/>
  <c r="AB118" i="62"/>
  <c r="AA118" i="62"/>
  <c r="Z118" i="62"/>
  <c r="Y118" i="62"/>
  <c r="X118" i="62"/>
  <c r="W118" i="62"/>
  <c r="V118" i="62"/>
  <c r="U118" i="62"/>
  <c r="T118" i="62"/>
  <c r="S118" i="62"/>
  <c r="R118" i="62"/>
  <c r="Q118" i="62"/>
  <c r="P118" i="62"/>
  <c r="O118" i="62"/>
  <c r="N118" i="62"/>
  <c r="M118" i="62"/>
  <c r="L118" i="62"/>
  <c r="K118" i="62"/>
  <c r="J118" i="62"/>
  <c r="I118" i="62"/>
  <c r="AY117" i="62"/>
  <c r="AX117" i="62"/>
  <c r="AT116" i="62" s="1"/>
  <c r="AM117" i="62"/>
  <c r="AL117" i="62"/>
  <c r="AK117" i="62"/>
  <c r="AJ117" i="62"/>
  <c r="AI117" i="62"/>
  <c r="AH117" i="62"/>
  <c r="AG117" i="62"/>
  <c r="AF117" i="62"/>
  <c r="AE117" i="62"/>
  <c r="AD117" i="62"/>
  <c r="AC117" i="62"/>
  <c r="AB117" i="62"/>
  <c r="AA117" i="62"/>
  <c r="Z117" i="62"/>
  <c r="Y117" i="62"/>
  <c r="X117" i="62"/>
  <c r="W117" i="62"/>
  <c r="V117" i="62"/>
  <c r="U117" i="62"/>
  <c r="T117" i="62"/>
  <c r="S117" i="62"/>
  <c r="R117" i="62"/>
  <c r="Q117" i="62"/>
  <c r="P117" i="62"/>
  <c r="O117" i="62"/>
  <c r="N117" i="62"/>
  <c r="M117" i="62"/>
  <c r="L117" i="62"/>
  <c r="K117" i="62"/>
  <c r="J117" i="62"/>
  <c r="I117" i="62"/>
  <c r="AM115" i="62"/>
  <c r="AL115" i="62"/>
  <c r="AK115" i="62"/>
  <c r="AJ115" i="62"/>
  <c r="AI115" i="62"/>
  <c r="AH115" i="62"/>
  <c r="AG115" i="62"/>
  <c r="AF115" i="62"/>
  <c r="AE115" i="62"/>
  <c r="AD115" i="62"/>
  <c r="AC115" i="62"/>
  <c r="AB115" i="62"/>
  <c r="AA115" i="62"/>
  <c r="Z115" i="62"/>
  <c r="Y115" i="62"/>
  <c r="X115" i="62"/>
  <c r="W115" i="62"/>
  <c r="V115" i="62"/>
  <c r="U115" i="62"/>
  <c r="T115" i="62"/>
  <c r="S115" i="62"/>
  <c r="R115" i="62"/>
  <c r="Q115" i="62"/>
  <c r="P115" i="62"/>
  <c r="O115" i="62"/>
  <c r="N115" i="62"/>
  <c r="M115" i="62"/>
  <c r="L115" i="62"/>
  <c r="K115" i="62"/>
  <c r="J115" i="62"/>
  <c r="I115" i="62"/>
  <c r="AY114" i="62"/>
  <c r="AX114" i="62"/>
  <c r="AT113" i="62" s="1"/>
  <c r="AM114" i="62"/>
  <c r="AL114" i="62"/>
  <c r="AK114" i="62"/>
  <c r="AJ114" i="62"/>
  <c r="AI114" i="62"/>
  <c r="AH114" i="62"/>
  <c r="AG114" i="62"/>
  <c r="AF114" i="62"/>
  <c r="AE114" i="62"/>
  <c r="AD114" i="62"/>
  <c r="AC114" i="62"/>
  <c r="AB114" i="62"/>
  <c r="AA114" i="62"/>
  <c r="Z114" i="62"/>
  <c r="Y114" i="62"/>
  <c r="X114" i="62"/>
  <c r="W114" i="62"/>
  <c r="V114" i="62"/>
  <c r="U114" i="62"/>
  <c r="T114" i="62"/>
  <c r="S114" i="62"/>
  <c r="R114" i="62"/>
  <c r="Q114" i="62"/>
  <c r="P114" i="62"/>
  <c r="O114" i="62"/>
  <c r="N114" i="62"/>
  <c r="M114" i="62"/>
  <c r="L114" i="62"/>
  <c r="K114" i="62"/>
  <c r="J114" i="62"/>
  <c r="I114" i="62"/>
  <c r="AM112" i="62"/>
  <c r="AL112" i="62"/>
  <c r="AK112" i="62"/>
  <c r="AJ112" i="62"/>
  <c r="AI112" i="62"/>
  <c r="AH112" i="62"/>
  <c r="AG112" i="62"/>
  <c r="AF112" i="62"/>
  <c r="AE112" i="62"/>
  <c r="AD112" i="62"/>
  <c r="AC112" i="62"/>
  <c r="AB112" i="62"/>
  <c r="AA112" i="62"/>
  <c r="Z112" i="62"/>
  <c r="Y112" i="62"/>
  <c r="X112" i="62"/>
  <c r="W112" i="62"/>
  <c r="V112" i="62"/>
  <c r="U112" i="62"/>
  <c r="T112" i="62"/>
  <c r="S112" i="62"/>
  <c r="R112" i="62"/>
  <c r="Q112" i="62"/>
  <c r="P112" i="62"/>
  <c r="O112" i="62"/>
  <c r="N112" i="62"/>
  <c r="M112" i="62"/>
  <c r="L112" i="62"/>
  <c r="K112" i="62"/>
  <c r="J112" i="62"/>
  <c r="I112" i="62"/>
  <c r="AY111" i="62"/>
  <c r="AX111" i="62"/>
  <c r="AT110" i="62" s="1"/>
  <c r="AM111" i="62"/>
  <c r="AL111" i="62"/>
  <c r="AK111" i="62"/>
  <c r="AJ111" i="62"/>
  <c r="AI111" i="62"/>
  <c r="AH111" i="62"/>
  <c r="AG111" i="62"/>
  <c r="AF111" i="62"/>
  <c r="AE111" i="62"/>
  <c r="AD111" i="62"/>
  <c r="AC111" i="62"/>
  <c r="AB111" i="62"/>
  <c r="AA111" i="62"/>
  <c r="Z111" i="62"/>
  <c r="Y111" i="62"/>
  <c r="X111" i="62"/>
  <c r="W111" i="62"/>
  <c r="V111" i="62"/>
  <c r="U111" i="62"/>
  <c r="T111" i="62"/>
  <c r="S111" i="62"/>
  <c r="R111" i="62"/>
  <c r="Q111" i="62"/>
  <c r="P111" i="62"/>
  <c r="O111" i="62"/>
  <c r="N111" i="62"/>
  <c r="M111" i="62"/>
  <c r="L111" i="62"/>
  <c r="K111" i="62"/>
  <c r="J111" i="62"/>
  <c r="I111" i="62"/>
  <c r="AM109" i="62"/>
  <c r="AL109" i="62"/>
  <c r="AK109" i="62"/>
  <c r="AJ109" i="62"/>
  <c r="AI109" i="62"/>
  <c r="AH109" i="62"/>
  <c r="AG109" i="62"/>
  <c r="AF109" i="62"/>
  <c r="AE109" i="62"/>
  <c r="AD109" i="62"/>
  <c r="AC109" i="62"/>
  <c r="AB109" i="62"/>
  <c r="AA109" i="62"/>
  <c r="Z109" i="62"/>
  <c r="Y109" i="62"/>
  <c r="X109" i="62"/>
  <c r="W109" i="62"/>
  <c r="V109" i="62"/>
  <c r="U109" i="62"/>
  <c r="T109" i="62"/>
  <c r="S109" i="62"/>
  <c r="R109" i="62"/>
  <c r="Q109" i="62"/>
  <c r="P109" i="62"/>
  <c r="O109" i="62"/>
  <c r="N109" i="62"/>
  <c r="M109" i="62"/>
  <c r="L109" i="62"/>
  <c r="K109" i="62"/>
  <c r="J109" i="62"/>
  <c r="I109" i="62"/>
  <c r="AY108" i="62"/>
  <c r="AX108" i="62"/>
  <c r="AM108" i="62"/>
  <c r="AL108" i="62"/>
  <c r="AK108" i="62"/>
  <c r="AJ108" i="62"/>
  <c r="AI108" i="62"/>
  <c r="AH108" i="62"/>
  <c r="AG108" i="62"/>
  <c r="AF108" i="62"/>
  <c r="AE108" i="62"/>
  <c r="AD108" i="62"/>
  <c r="AC108" i="62"/>
  <c r="AB108" i="62"/>
  <c r="AA108" i="62"/>
  <c r="Z108" i="62"/>
  <c r="Y108" i="62"/>
  <c r="X108" i="62"/>
  <c r="W108" i="62"/>
  <c r="V108" i="62"/>
  <c r="U108" i="62"/>
  <c r="T108" i="62"/>
  <c r="S108" i="62"/>
  <c r="R108" i="62"/>
  <c r="Q108" i="62"/>
  <c r="P108" i="62"/>
  <c r="O108" i="62"/>
  <c r="N108" i="62"/>
  <c r="M108" i="62"/>
  <c r="L108" i="62"/>
  <c r="K108" i="62"/>
  <c r="J108" i="62"/>
  <c r="I108" i="62"/>
  <c r="AT107" i="62"/>
  <c r="AM106" i="62"/>
  <c r="AL106" i="62"/>
  <c r="AK106" i="62"/>
  <c r="AJ106" i="62"/>
  <c r="AI106" i="62"/>
  <c r="AH106" i="62"/>
  <c r="AG106" i="62"/>
  <c r="AF106" i="62"/>
  <c r="AE106" i="62"/>
  <c r="AD106" i="62"/>
  <c r="AC106" i="62"/>
  <c r="AB106" i="62"/>
  <c r="AA106" i="62"/>
  <c r="Z106" i="62"/>
  <c r="Y106" i="62"/>
  <c r="X106" i="62"/>
  <c r="W106" i="62"/>
  <c r="V106" i="62"/>
  <c r="U106" i="62"/>
  <c r="T106" i="62"/>
  <c r="S106" i="62"/>
  <c r="R106" i="62"/>
  <c r="Q106" i="62"/>
  <c r="P106" i="62"/>
  <c r="O106" i="62"/>
  <c r="N106" i="62"/>
  <c r="M106" i="62"/>
  <c r="L106" i="62"/>
  <c r="K106" i="62"/>
  <c r="J106" i="62"/>
  <c r="I106" i="62"/>
  <c r="AY105" i="62"/>
  <c r="AX105" i="62"/>
  <c r="AT104" i="62" s="1"/>
  <c r="AM105" i="62"/>
  <c r="AL105" i="62"/>
  <c r="AK105" i="62"/>
  <c r="AJ105" i="62"/>
  <c r="AI105" i="62"/>
  <c r="AH105" i="62"/>
  <c r="AG105" i="62"/>
  <c r="AF105" i="62"/>
  <c r="AE105" i="62"/>
  <c r="AD105" i="62"/>
  <c r="AC105" i="62"/>
  <c r="AB105" i="62"/>
  <c r="AA105" i="62"/>
  <c r="Z105" i="62"/>
  <c r="Y105" i="62"/>
  <c r="X105" i="62"/>
  <c r="W105" i="62"/>
  <c r="V105" i="62"/>
  <c r="U105" i="62"/>
  <c r="T105" i="62"/>
  <c r="S105" i="62"/>
  <c r="R105" i="62"/>
  <c r="Q105" i="62"/>
  <c r="P105" i="62"/>
  <c r="O105" i="62"/>
  <c r="N105" i="62"/>
  <c r="M105" i="62"/>
  <c r="L105" i="62"/>
  <c r="K105" i="62"/>
  <c r="J105" i="62"/>
  <c r="I105" i="62"/>
  <c r="AM103" i="62"/>
  <c r="AL103" i="62"/>
  <c r="AK103" i="62"/>
  <c r="AJ103" i="62"/>
  <c r="AI103" i="62"/>
  <c r="AH103" i="62"/>
  <c r="AG103" i="62"/>
  <c r="AF103" i="62"/>
  <c r="AE103" i="62"/>
  <c r="AD103" i="62"/>
  <c r="AC103" i="62"/>
  <c r="AB103" i="62"/>
  <c r="AA103" i="62"/>
  <c r="Z103" i="62"/>
  <c r="Y103" i="62"/>
  <c r="X103" i="62"/>
  <c r="W103" i="62"/>
  <c r="V103" i="62"/>
  <c r="U103" i="62"/>
  <c r="T103" i="62"/>
  <c r="S103" i="62"/>
  <c r="R103" i="62"/>
  <c r="Q103" i="62"/>
  <c r="P103" i="62"/>
  <c r="O103" i="62"/>
  <c r="N103" i="62"/>
  <c r="M103" i="62"/>
  <c r="L103" i="62"/>
  <c r="K103" i="62"/>
  <c r="J103" i="62"/>
  <c r="I103" i="62"/>
  <c r="AY102" i="62"/>
  <c r="AX102" i="62"/>
  <c r="AT101" i="62" s="1"/>
  <c r="AM102" i="62"/>
  <c r="AL102" i="62"/>
  <c r="AK102" i="62"/>
  <c r="AJ102" i="62"/>
  <c r="AI102" i="62"/>
  <c r="AH102" i="62"/>
  <c r="AG102" i="62"/>
  <c r="AF102" i="62"/>
  <c r="AE102" i="62"/>
  <c r="AD102" i="62"/>
  <c r="AC102" i="62"/>
  <c r="AB102" i="62"/>
  <c r="AA102" i="62"/>
  <c r="Z102" i="62"/>
  <c r="Y102" i="62"/>
  <c r="X102" i="62"/>
  <c r="W102" i="62"/>
  <c r="V102" i="62"/>
  <c r="U102" i="62"/>
  <c r="T102" i="62"/>
  <c r="S102" i="62"/>
  <c r="R102" i="62"/>
  <c r="Q102" i="62"/>
  <c r="P102" i="62"/>
  <c r="O102" i="62"/>
  <c r="N102" i="62"/>
  <c r="M102" i="62"/>
  <c r="L102" i="62"/>
  <c r="K102" i="62"/>
  <c r="J102" i="62"/>
  <c r="I102" i="62"/>
  <c r="AM100" i="62"/>
  <c r="AL100" i="62"/>
  <c r="AK100" i="62"/>
  <c r="AJ100" i="62"/>
  <c r="AI100" i="62"/>
  <c r="AH100" i="62"/>
  <c r="AG100" i="62"/>
  <c r="AF100" i="62"/>
  <c r="AE100" i="62"/>
  <c r="AD100" i="62"/>
  <c r="AC100" i="62"/>
  <c r="AB100" i="62"/>
  <c r="AA100" i="62"/>
  <c r="Z100" i="62"/>
  <c r="Y100" i="62"/>
  <c r="X100" i="62"/>
  <c r="W100" i="62"/>
  <c r="V100" i="62"/>
  <c r="U100" i="62"/>
  <c r="T100" i="62"/>
  <c r="S100" i="62"/>
  <c r="R100" i="62"/>
  <c r="Q100" i="62"/>
  <c r="P100" i="62"/>
  <c r="O100" i="62"/>
  <c r="N100" i="62"/>
  <c r="M100" i="62"/>
  <c r="L100" i="62"/>
  <c r="K100" i="62"/>
  <c r="J100" i="62"/>
  <c r="I100" i="62"/>
  <c r="AY99" i="62"/>
  <c r="AX99" i="62"/>
  <c r="AT98" i="62" s="1"/>
  <c r="AM99" i="62"/>
  <c r="AL99" i="62"/>
  <c r="AK99" i="62"/>
  <c r="AJ99" i="62"/>
  <c r="AI99" i="62"/>
  <c r="AH99" i="62"/>
  <c r="AG99" i="62"/>
  <c r="AF99" i="62"/>
  <c r="AE99" i="62"/>
  <c r="AD99" i="62"/>
  <c r="AC99" i="62"/>
  <c r="AB99" i="62"/>
  <c r="AA99" i="62"/>
  <c r="Z99" i="62"/>
  <c r="Y99" i="62"/>
  <c r="X99" i="62"/>
  <c r="W99" i="62"/>
  <c r="V99" i="62"/>
  <c r="U99" i="62"/>
  <c r="T99" i="62"/>
  <c r="S99" i="62"/>
  <c r="R99" i="62"/>
  <c r="Q99" i="62"/>
  <c r="P99" i="62"/>
  <c r="O99" i="62"/>
  <c r="N99" i="62"/>
  <c r="M99" i="62"/>
  <c r="L99" i="62"/>
  <c r="K99" i="62"/>
  <c r="J99" i="62"/>
  <c r="I99" i="62"/>
  <c r="AM97" i="62"/>
  <c r="AL97" i="62"/>
  <c r="AK97" i="62"/>
  <c r="AJ97" i="62"/>
  <c r="AI97" i="62"/>
  <c r="AH97" i="62"/>
  <c r="AG97" i="62"/>
  <c r="AF97" i="62"/>
  <c r="AE97" i="62"/>
  <c r="AD97" i="62"/>
  <c r="AC97" i="62"/>
  <c r="AB97" i="62"/>
  <c r="AA97" i="62"/>
  <c r="Z97" i="62"/>
  <c r="Y97" i="62"/>
  <c r="X97" i="62"/>
  <c r="W97" i="62"/>
  <c r="V97" i="62"/>
  <c r="U97" i="62"/>
  <c r="T97" i="62"/>
  <c r="S97" i="62"/>
  <c r="R97" i="62"/>
  <c r="Q97" i="62"/>
  <c r="P97" i="62"/>
  <c r="O97" i="62"/>
  <c r="N97" i="62"/>
  <c r="M97" i="62"/>
  <c r="L97" i="62"/>
  <c r="K97" i="62"/>
  <c r="J97" i="62"/>
  <c r="I97" i="62"/>
  <c r="AY96" i="62"/>
  <c r="AX96" i="62"/>
  <c r="AM96" i="62"/>
  <c r="AL96" i="62"/>
  <c r="AK96" i="62"/>
  <c r="AJ96" i="62"/>
  <c r="AI96" i="62"/>
  <c r="AH96" i="62"/>
  <c r="AG96" i="62"/>
  <c r="AF96" i="62"/>
  <c r="AE96" i="62"/>
  <c r="AD96" i="62"/>
  <c r="AC96" i="62"/>
  <c r="AB96" i="62"/>
  <c r="AA96" i="62"/>
  <c r="Z96" i="62"/>
  <c r="Y96" i="62"/>
  <c r="X96" i="62"/>
  <c r="W96" i="62"/>
  <c r="V96" i="62"/>
  <c r="U96" i="62"/>
  <c r="T96" i="62"/>
  <c r="S96" i="62"/>
  <c r="R96" i="62"/>
  <c r="Q96" i="62"/>
  <c r="P96" i="62"/>
  <c r="O96" i="62"/>
  <c r="N96" i="62"/>
  <c r="M96" i="62"/>
  <c r="L96" i="62"/>
  <c r="K96" i="62"/>
  <c r="J96" i="62"/>
  <c r="I96" i="62"/>
  <c r="AT95" i="62"/>
  <c r="AM94" i="62"/>
  <c r="AL94" i="62"/>
  <c r="AK94" i="62"/>
  <c r="AJ94" i="62"/>
  <c r="AI94" i="62"/>
  <c r="AH94" i="62"/>
  <c r="AG94" i="62"/>
  <c r="AF94" i="62"/>
  <c r="AE94" i="62"/>
  <c r="AD94" i="62"/>
  <c r="AC94" i="62"/>
  <c r="AB94" i="62"/>
  <c r="AA94" i="62"/>
  <c r="Z94" i="62"/>
  <c r="Y94" i="62"/>
  <c r="X94" i="62"/>
  <c r="W94" i="62"/>
  <c r="V94" i="62"/>
  <c r="U94" i="62"/>
  <c r="T94" i="62"/>
  <c r="S94" i="62"/>
  <c r="R94" i="62"/>
  <c r="Q94" i="62"/>
  <c r="P94" i="62"/>
  <c r="O94" i="62"/>
  <c r="N94" i="62"/>
  <c r="M94" i="62"/>
  <c r="L94" i="62"/>
  <c r="K94" i="62"/>
  <c r="J94" i="62"/>
  <c r="I94" i="62"/>
  <c r="AY93" i="62"/>
  <c r="AX93" i="62"/>
  <c r="AT92" i="62" s="1"/>
  <c r="AM93" i="62"/>
  <c r="AL93" i="62"/>
  <c r="AK93" i="62"/>
  <c r="AJ93" i="62"/>
  <c r="AI93" i="62"/>
  <c r="AH93" i="62"/>
  <c r="AG93" i="62"/>
  <c r="AF93" i="62"/>
  <c r="AE93" i="62"/>
  <c r="AD93" i="62"/>
  <c r="AC93" i="62"/>
  <c r="AB93" i="62"/>
  <c r="AA93" i="62"/>
  <c r="Z93" i="62"/>
  <c r="Y93" i="62"/>
  <c r="X93" i="62"/>
  <c r="W93" i="62"/>
  <c r="V93" i="62"/>
  <c r="U93" i="62"/>
  <c r="T93" i="62"/>
  <c r="S93" i="62"/>
  <c r="R93" i="62"/>
  <c r="Q93" i="62"/>
  <c r="P93" i="62"/>
  <c r="O93" i="62"/>
  <c r="N93" i="62"/>
  <c r="M93" i="62"/>
  <c r="L93" i="62"/>
  <c r="K93" i="62"/>
  <c r="J93" i="62"/>
  <c r="I93" i="62"/>
  <c r="AM91" i="62"/>
  <c r="AL91" i="62"/>
  <c r="AK91" i="62"/>
  <c r="AJ91" i="62"/>
  <c r="AI91" i="62"/>
  <c r="AH91" i="62"/>
  <c r="AG91" i="62"/>
  <c r="AF91" i="62"/>
  <c r="AE91" i="62"/>
  <c r="AD91" i="62"/>
  <c r="AC91" i="62"/>
  <c r="AB91" i="62"/>
  <c r="AA91" i="62"/>
  <c r="Z91" i="62"/>
  <c r="Y91" i="62"/>
  <c r="X91" i="62"/>
  <c r="W91" i="62"/>
  <c r="V91" i="62"/>
  <c r="U91" i="62"/>
  <c r="T91" i="62"/>
  <c r="S91" i="62"/>
  <c r="R91" i="62"/>
  <c r="Q91" i="62"/>
  <c r="P91" i="62"/>
  <c r="O91" i="62"/>
  <c r="N91" i="62"/>
  <c r="M91" i="62"/>
  <c r="L91" i="62"/>
  <c r="K91" i="62"/>
  <c r="J91" i="62"/>
  <c r="I91" i="62"/>
  <c r="AY90" i="62"/>
  <c r="AX90" i="62"/>
  <c r="AT89" i="62" s="1"/>
  <c r="AM90" i="62"/>
  <c r="AL90" i="62"/>
  <c r="AK90" i="62"/>
  <c r="AJ90" i="62"/>
  <c r="AI90" i="62"/>
  <c r="AH90" i="62"/>
  <c r="AG90" i="62"/>
  <c r="AF90" i="62"/>
  <c r="AE90" i="62"/>
  <c r="AD90" i="62"/>
  <c r="AC90" i="62"/>
  <c r="AB90" i="62"/>
  <c r="AA90" i="62"/>
  <c r="Z90" i="62"/>
  <c r="Y90" i="62"/>
  <c r="X90" i="62"/>
  <c r="W90" i="62"/>
  <c r="V90" i="62"/>
  <c r="U90" i="62"/>
  <c r="T90" i="62"/>
  <c r="S90" i="62"/>
  <c r="R90" i="62"/>
  <c r="Q90" i="62"/>
  <c r="P90" i="62"/>
  <c r="O90" i="62"/>
  <c r="N90" i="62"/>
  <c r="M90" i="62"/>
  <c r="L90" i="62"/>
  <c r="K90" i="62"/>
  <c r="J90" i="62"/>
  <c r="I90" i="62"/>
  <c r="AM88" i="62"/>
  <c r="AL88" i="62"/>
  <c r="AK88" i="62"/>
  <c r="AJ88" i="62"/>
  <c r="AI88" i="62"/>
  <c r="AH88" i="62"/>
  <c r="AG88" i="62"/>
  <c r="AF88" i="62"/>
  <c r="AE88" i="62"/>
  <c r="AD88" i="62"/>
  <c r="AC88" i="62"/>
  <c r="AB88" i="62"/>
  <c r="AA88" i="62"/>
  <c r="Z88" i="62"/>
  <c r="Y88" i="62"/>
  <c r="X88" i="62"/>
  <c r="W88" i="62"/>
  <c r="V88" i="62"/>
  <c r="U88" i="62"/>
  <c r="T88" i="62"/>
  <c r="S88" i="62"/>
  <c r="R88" i="62"/>
  <c r="Q88" i="62"/>
  <c r="P88" i="62"/>
  <c r="O88" i="62"/>
  <c r="N88" i="62"/>
  <c r="M88" i="62"/>
  <c r="L88" i="62"/>
  <c r="K88" i="62"/>
  <c r="J88" i="62"/>
  <c r="I88" i="62"/>
  <c r="AY87" i="62"/>
  <c r="AT86" i="62" s="1"/>
  <c r="AX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AY84" i="62"/>
  <c r="AX84" i="62"/>
  <c r="AM84" i="62"/>
  <c r="AL84" i="62"/>
  <c r="AK84" i="62"/>
  <c r="AJ84" i="62"/>
  <c r="AI84" i="62"/>
  <c r="AH84" i="62"/>
  <c r="AG84" i="62"/>
  <c r="AF84" i="62"/>
  <c r="AE84" i="62"/>
  <c r="AD84" i="62"/>
  <c r="AC84" i="62"/>
  <c r="AB84" i="62"/>
  <c r="AA84" i="62"/>
  <c r="Z84" i="62"/>
  <c r="Y84" i="62"/>
  <c r="X84" i="62"/>
  <c r="W84" i="62"/>
  <c r="V84" i="62"/>
  <c r="U84" i="62"/>
  <c r="T84" i="62"/>
  <c r="S84" i="62"/>
  <c r="R84" i="62"/>
  <c r="Q84" i="62"/>
  <c r="P84" i="62"/>
  <c r="O84" i="62"/>
  <c r="N84" i="62"/>
  <c r="M84" i="62"/>
  <c r="L84" i="62"/>
  <c r="K84" i="62"/>
  <c r="J84" i="62"/>
  <c r="I84" i="62"/>
  <c r="AT83" i="62"/>
  <c r="AM82" i="62"/>
  <c r="AL82" i="62"/>
  <c r="AK82" i="62"/>
  <c r="AJ82" i="62"/>
  <c r="AI82" i="62"/>
  <c r="AH82" i="62"/>
  <c r="AG82" i="62"/>
  <c r="AF82" i="62"/>
  <c r="AE82" i="62"/>
  <c r="AD82" i="62"/>
  <c r="AC82" i="62"/>
  <c r="AB82" i="62"/>
  <c r="AA82" i="62"/>
  <c r="Z82" i="62"/>
  <c r="Y82" i="62"/>
  <c r="X82" i="62"/>
  <c r="W82" i="62"/>
  <c r="V82" i="62"/>
  <c r="U82" i="62"/>
  <c r="T82" i="62"/>
  <c r="S82" i="62"/>
  <c r="R82" i="62"/>
  <c r="Q82" i="62"/>
  <c r="P82" i="62"/>
  <c r="O82" i="62"/>
  <c r="N82" i="62"/>
  <c r="M82" i="62"/>
  <c r="L82" i="62"/>
  <c r="K82" i="62"/>
  <c r="J82" i="62"/>
  <c r="I82" i="62"/>
  <c r="AY81" i="62"/>
  <c r="AX81" i="62"/>
  <c r="AT80" i="62" s="1"/>
  <c r="AM81" i="62"/>
  <c r="AL81" i="62"/>
  <c r="AK81" i="62"/>
  <c r="AJ81" i="62"/>
  <c r="AI81" i="62"/>
  <c r="AH81" i="62"/>
  <c r="AG81" i="62"/>
  <c r="AF81" i="62"/>
  <c r="AE81" i="62"/>
  <c r="AD81" i="62"/>
  <c r="AC81" i="62"/>
  <c r="AB81" i="62"/>
  <c r="AA81" i="62"/>
  <c r="Z81" i="62"/>
  <c r="Y81" i="62"/>
  <c r="X81" i="62"/>
  <c r="W81" i="62"/>
  <c r="V81" i="62"/>
  <c r="U81" i="62"/>
  <c r="T81" i="62"/>
  <c r="S81" i="62"/>
  <c r="R81" i="62"/>
  <c r="Q81" i="62"/>
  <c r="P81" i="62"/>
  <c r="O81" i="62"/>
  <c r="N81" i="62"/>
  <c r="M81" i="62"/>
  <c r="L81" i="62"/>
  <c r="K81" i="62"/>
  <c r="J81" i="62"/>
  <c r="I81" i="62"/>
  <c r="AM79" i="62"/>
  <c r="AL79" i="62"/>
  <c r="AK79" i="62"/>
  <c r="AJ79" i="62"/>
  <c r="AI79" i="62"/>
  <c r="AH79" i="62"/>
  <c r="AG79" i="62"/>
  <c r="AF79" i="62"/>
  <c r="AE79" i="62"/>
  <c r="AD79" i="62"/>
  <c r="AC79" i="62"/>
  <c r="AB79" i="62"/>
  <c r="AA79" i="62"/>
  <c r="Z79" i="62"/>
  <c r="Y79" i="62"/>
  <c r="X79" i="62"/>
  <c r="W79" i="62"/>
  <c r="V79" i="62"/>
  <c r="U79" i="62"/>
  <c r="T79" i="62"/>
  <c r="S79" i="62"/>
  <c r="R79" i="62"/>
  <c r="Q79" i="62"/>
  <c r="P79" i="62"/>
  <c r="O79" i="62"/>
  <c r="N79" i="62"/>
  <c r="M79" i="62"/>
  <c r="L79" i="62"/>
  <c r="K79" i="62"/>
  <c r="J79" i="62"/>
  <c r="I79" i="62"/>
  <c r="AY78" i="62"/>
  <c r="AX78" i="62"/>
  <c r="AT77" i="62" s="1"/>
  <c r="AM78" i="62"/>
  <c r="AL78" i="62"/>
  <c r="AK78" i="62"/>
  <c r="AJ78" i="62"/>
  <c r="AI78" i="62"/>
  <c r="AH78" i="62"/>
  <c r="AG78" i="62"/>
  <c r="AF78" i="62"/>
  <c r="AE78" i="62"/>
  <c r="AD78" i="62"/>
  <c r="AC78" i="62"/>
  <c r="AB78" i="62"/>
  <c r="AA78" i="62"/>
  <c r="Z78" i="62"/>
  <c r="Y78" i="62"/>
  <c r="X78" i="62"/>
  <c r="W78" i="62"/>
  <c r="V78" i="62"/>
  <c r="U78" i="62"/>
  <c r="T78" i="62"/>
  <c r="S78" i="62"/>
  <c r="R78" i="62"/>
  <c r="Q78" i="62"/>
  <c r="P78" i="62"/>
  <c r="O78" i="62"/>
  <c r="N78" i="62"/>
  <c r="M78" i="62"/>
  <c r="L78" i="62"/>
  <c r="K78" i="62"/>
  <c r="J78" i="62"/>
  <c r="I78" i="62"/>
  <c r="AM76" i="62"/>
  <c r="AL76" i="62"/>
  <c r="AK76" i="62"/>
  <c r="AJ76" i="62"/>
  <c r="AI76" i="62"/>
  <c r="AH76" i="62"/>
  <c r="AG76" i="62"/>
  <c r="AF76" i="62"/>
  <c r="AE76" i="62"/>
  <c r="AD76" i="62"/>
  <c r="AC76" i="62"/>
  <c r="AB76" i="62"/>
  <c r="AA76" i="62"/>
  <c r="Z76" i="62"/>
  <c r="Y76" i="62"/>
  <c r="X76" i="62"/>
  <c r="W76" i="62"/>
  <c r="V76" i="62"/>
  <c r="U76" i="62"/>
  <c r="T76" i="62"/>
  <c r="S76" i="62"/>
  <c r="R76" i="62"/>
  <c r="Q76" i="62"/>
  <c r="P76" i="62"/>
  <c r="O76" i="62"/>
  <c r="N76" i="62"/>
  <c r="M76" i="62"/>
  <c r="L76" i="62"/>
  <c r="K76" i="62"/>
  <c r="J76" i="62"/>
  <c r="I76" i="62"/>
  <c r="AY75" i="62"/>
  <c r="AX75" i="62"/>
  <c r="AT74" i="62" s="1"/>
  <c r="AM75" i="62"/>
  <c r="AL75" i="62"/>
  <c r="AK75" i="62"/>
  <c r="AJ75" i="62"/>
  <c r="AI75" i="62"/>
  <c r="AH75" i="62"/>
  <c r="AG75" i="62"/>
  <c r="AF75" i="62"/>
  <c r="AE75" i="62"/>
  <c r="AD75" i="62"/>
  <c r="AC75" i="62"/>
  <c r="AB75" i="62"/>
  <c r="AA75" i="62"/>
  <c r="Z75" i="62"/>
  <c r="Y75" i="62"/>
  <c r="X75" i="62"/>
  <c r="W75" i="62"/>
  <c r="V75" i="62"/>
  <c r="U75" i="62"/>
  <c r="T75" i="62"/>
  <c r="S75" i="62"/>
  <c r="R75" i="62"/>
  <c r="Q75" i="62"/>
  <c r="P75" i="62"/>
  <c r="O75" i="62"/>
  <c r="N75" i="62"/>
  <c r="M75" i="62"/>
  <c r="L75" i="62"/>
  <c r="K75" i="62"/>
  <c r="J75" i="62"/>
  <c r="I75" i="62"/>
  <c r="AM73" i="62"/>
  <c r="AL73" i="62"/>
  <c r="AK73" i="62"/>
  <c r="AJ73" i="62"/>
  <c r="AI73" i="62"/>
  <c r="AH73" i="62"/>
  <c r="AG73" i="62"/>
  <c r="AF73" i="62"/>
  <c r="AE73" i="62"/>
  <c r="AD73" i="62"/>
  <c r="AC73" i="62"/>
  <c r="AB73" i="62"/>
  <c r="AA73" i="62"/>
  <c r="Z73" i="62"/>
  <c r="Y73" i="62"/>
  <c r="X73" i="62"/>
  <c r="W73" i="62"/>
  <c r="V73" i="62"/>
  <c r="U73" i="62"/>
  <c r="T73" i="62"/>
  <c r="S73" i="62"/>
  <c r="R73" i="62"/>
  <c r="Q73" i="62"/>
  <c r="P73" i="62"/>
  <c r="O73" i="62"/>
  <c r="N73" i="62"/>
  <c r="M73" i="62"/>
  <c r="L73" i="62"/>
  <c r="K73" i="62"/>
  <c r="J73" i="62"/>
  <c r="I73" i="62"/>
  <c r="AY72" i="62"/>
  <c r="AX72" i="62"/>
  <c r="AM72" i="62"/>
  <c r="AL72" i="62"/>
  <c r="AK72" i="62"/>
  <c r="AJ72" i="62"/>
  <c r="AI72" i="62"/>
  <c r="AH72" i="62"/>
  <c r="AG72" i="62"/>
  <c r="AF72" i="62"/>
  <c r="AE72" i="62"/>
  <c r="AD72" i="62"/>
  <c r="AC72" i="62"/>
  <c r="AB72" i="62"/>
  <c r="AA72" i="62"/>
  <c r="Z72" i="62"/>
  <c r="Y72" i="62"/>
  <c r="X72" i="62"/>
  <c r="W72" i="62"/>
  <c r="V72" i="62"/>
  <c r="U72" i="62"/>
  <c r="T72" i="62"/>
  <c r="S72" i="62"/>
  <c r="R72" i="62"/>
  <c r="Q72" i="62"/>
  <c r="P72" i="62"/>
  <c r="O72" i="62"/>
  <c r="N72" i="62"/>
  <c r="M72" i="62"/>
  <c r="L72" i="62"/>
  <c r="K72" i="62"/>
  <c r="J72" i="62"/>
  <c r="I72" i="62"/>
  <c r="AT71" i="62"/>
  <c r="AM70" i="62"/>
  <c r="AL70" i="62"/>
  <c r="AK70" i="62"/>
  <c r="AJ70" i="62"/>
  <c r="AI70" i="62"/>
  <c r="AH70" i="62"/>
  <c r="AG70" i="62"/>
  <c r="AF70" i="62"/>
  <c r="AE70" i="62"/>
  <c r="AD70" i="62"/>
  <c r="AC70" i="62"/>
  <c r="AB70" i="62"/>
  <c r="AA70" i="62"/>
  <c r="Z70" i="62"/>
  <c r="Y70" i="62"/>
  <c r="X70" i="62"/>
  <c r="W70" i="62"/>
  <c r="V70" i="62"/>
  <c r="U70" i="62"/>
  <c r="T70" i="62"/>
  <c r="S70" i="62"/>
  <c r="R70" i="62"/>
  <c r="Q70" i="62"/>
  <c r="P70" i="62"/>
  <c r="O70" i="62"/>
  <c r="N70" i="62"/>
  <c r="M70" i="62"/>
  <c r="L70" i="62"/>
  <c r="K70" i="62"/>
  <c r="J70" i="62"/>
  <c r="I70" i="62"/>
  <c r="AY69" i="62"/>
  <c r="AX69" i="62"/>
  <c r="AM69" i="62"/>
  <c r="AL69" i="62"/>
  <c r="AK69" i="62"/>
  <c r="AJ69" i="62"/>
  <c r="AI69" i="62"/>
  <c r="AH69" i="62"/>
  <c r="AG69" i="62"/>
  <c r="AF69" i="62"/>
  <c r="AE69" i="62"/>
  <c r="AD69" i="62"/>
  <c r="AC69" i="62"/>
  <c r="AB69" i="62"/>
  <c r="AA69" i="62"/>
  <c r="Z69" i="62"/>
  <c r="Y69" i="62"/>
  <c r="X69" i="62"/>
  <c r="W69" i="62"/>
  <c r="V69" i="62"/>
  <c r="U69" i="62"/>
  <c r="T69" i="62"/>
  <c r="S69" i="62"/>
  <c r="R69" i="62"/>
  <c r="Q69" i="62"/>
  <c r="P69" i="62"/>
  <c r="O69" i="62"/>
  <c r="N69" i="62"/>
  <c r="M69" i="62"/>
  <c r="L69" i="62"/>
  <c r="K69" i="62"/>
  <c r="J69" i="62"/>
  <c r="I69" i="62"/>
  <c r="AT68" i="62"/>
  <c r="AM67" i="62"/>
  <c r="AL67" i="62"/>
  <c r="AK67" i="62"/>
  <c r="AJ67" i="62"/>
  <c r="AI67" i="62"/>
  <c r="AH67" i="62"/>
  <c r="AG67" i="62"/>
  <c r="AF67" i="62"/>
  <c r="AE67" i="62"/>
  <c r="AD67" i="62"/>
  <c r="AC67" i="62"/>
  <c r="AB67" i="62"/>
  <c r="AA67" i="62"/>
  <c r="Z67" i="62"/>
  <c r="Y67" i="62"/>
  <c r="X67" i="62"/>
  <c r="W67" i="62"/>
  <c r="V67" i="62"/>
  <c r="U67" i="62"/>
  <c r="T67" i="62"/>
  <c r="S67" i="62"/>
  <c r="R67" i="62"/>
  <c r="Q67" i="62"/>
  <c r="P67" i="62"/>
  <c r="O67" i="62"/>
  <c r="N67" i="62"/>
  <c r="M67" i="62"/>
  <c r="L67" i="62"/>
  <c r="K67" i="62"/>
  <c r="J67" i="62"/>
  <c r="I67" i="62"/>
  <c r="AY66" i="62"/>
  <c r="AX66" i="62"/>
  <c r="AT65" i="62" s="1"/>
  <c r="AM66" i="62"/>
  <c r="AL66" i="62"/>
  <c r="AK66" i="62"/>
  <c r="AJ66" i="62"/>
  <c r="AI66" i="62"/>
  <c r="AH66" i="62"/>
  <c r="AG66" i="62"/>
  <c r="AF66" i="62"/>
  <c r="AE66" i="62"/>
  <c r="AD66" i="62"/>
  <c r="AC66" i="62"/>
  <c r="AB66" i="62"/>
  <c r="AA66" i="62"/>
  <c r="Z66" i="62"/>
  <c r="Y66" i="62"/>
  <c r="X66" i="62"/>
  <c r="W66" i="62"/>
  <c r="V66" i="62"/>
  <c r="U66" i="62"/>
  <c r="T66" i="62"/>
  <c r="S66" i="62"/>
  <c r="R66" i="62"/>
  <c r="Q66" i="62"/>
  <c r="P66" i="62"/>
  <c r="O66" i="62"/>
  <c r="N66" i="62"/>
  <c r="M66" i="62"/>
  <c r="L66" i="62"/>
  <c r="K66" i="62"/>
  <c r="J66" i="62"/>
  <c r="I66" i="62"/>
  <c r="AM64" i="62"/>
  <c r="AL64" i="62"/>
  <c r="AK64" i="62"/>
  <c r="AJ64" i="62"/>
  <c r="AI64" i="62"/>
  <c r="AH64" i="62"/>
  <c r="AG64" i="62"/>
  <c r="AF64" i="62"/>
  <c r="AE64" i="62"/>
  <c r="AD64" i="62"/>
  <c r="AC64" i="62"/>
  <c r="AB64" i="62"/>
  <c r="AA64" i="62"/>
  <c r="Z64" i="62"/>
  <c r="Y64" i="62"/>
  <c r="X64" i="62"/>
  <c r="W64" i="62"/>
  <c r="V64" i="62"/>
  <c r="U64" i="62"/>
  <c r="T64" i="62"/>
  <c r="S64" i="62"/>
  <c r="R64" i="62"/>
  <c r="Q64" i="62"/>
  <c r="P64" i="62"/>
  <c r="O64" i="62"/>
  <c r="N64" i="62"/>
  <c r="M64" i="62"/>
  <c r="L64" i="62"/>
  <c r="K64" i="62"/>
  <c r="J64" i="62"/>
  <c r="I64" i="62"/>
  <c r="AY63" i="62"/>
  <c r="AX63" i="62"/>
  <c r="AT62" i="62" s="1"/>
  <c r="AM63" i="62"/>
  <c r="AL63" i="62"/>
  <c r="AK63" i="62"/>
  <c r="AJ63" i="62"/>
  <c r="AI63" i="62"/>
  <c r="AH63" i="62"/>
  <c r="AG63" i="62"/>
  <c r="AF63" i="62"/>
  <c r="AE63" i="62"/>
  <c r="AD63" i="62"/>
  <c r="AC63" i="62"/>
  <c r="AB63" i="62"/>
  <c r="AA63" i="62"/>
  <c r="Z63" i="62"/>
  <c r="Y63" i="62"/>
  <c r="X63" i="62"/>
  <c r="W63" i="62"/>
  <c r="V63" i="62"/>
  <c r="U63" i="62"/>
  <c r="T63" i="62"/>
  <c r="S63" i="62"/>
  <c r="R63" i="62"/>
  <c r="Q63" i="62"/>
  <c r="P63" i="62"/>
  <c r="O63" i="62"/>
  <c r="N63" i="62"/>
  <c r="M63" i="62"/>
  <c r="L63" i="62"/>
  <c r="K63" i="62"/>
  <c r="J63" i="62"/>
  <c r="I63" i="62"/>
  <c r="AM61" i="62"/>
  <c r="AL61" i="62"/>
  <c r="AK61" i="62"/>
  <c r="AJ61" i="62"/>
  <c r="AI61" i="62"/>
  <c r="AH61" i="62"/>
  <c r="AG61" i="62"/>
  <c r="AF61" i="62"/>
  <c r="AE61" i="62"/>
  <c r="AD61" i="62"/>
  <c r="AC61" i="62"/>
  <c r="AB61" i="62"/>
  <c r="AA61" i="62"/>
  <c r="Z61" i="62"/>
  <c r="Y61" i="62"/>
  <c r="X61" i="62"/>
  <c r="W61" i="62"/>
  <c r="V61" i="62"/>
  <c r="U61" i="62"/>
  <c r="T61" i="62"/>
  <c r="S61" i="62"/>
  <c r="R61" i="62"/>
  <c r="Q61" i="62"/>
  <c r="P61" i="62"/>
  <c r="O61" i="62"/>
  <c r="N61" i="62"/>
  <c r="M61" i="62"/>
  <c r="L61" i="62"/>
  <c r="K61" i="62"/>
  <c r="J61" i="62"/>
  <c r="I61" i="62"/>
  <c r="AY60" i="62"/>
  <c r="AX60" i="62"/>
  <c r="AM60" i="62"/>
  <c r="AL60" i="62"/>
  <c r="AK60" i="62"/>
  <c r="AJ60" i="62"/>
  <c r="AI60" i="62"/>
  <c r="AH60" i="62"/>
  <c r="AG60" i="62"/>
  <c r="AF60" i="62"/>
  <c r="AE60" i="62"/>
  <c r="AD60" i="62"/>
  <c r="AC60" i="62"/>
  <c r="AB60" i="62"/>
  <c r="AA60" i="62"/>
  <c r="Z60" i="62"/>
  <c r="Y60" i="62"/>
  <c r="X60" i="62"/>
  <c r="W60" i="62"/>
  <c r="V60" i="62"/>
  <c r="U60" i="62"/>
  <c r="T60" i="62"/>
  <c r="S60" i="62"/>
  <c r="R60" i="62"/>
  <c r="Q60" i="62"/>
  <c r="P60" i="62"/>
  <c r="O60" i="62"/>
  <c r="N60" i="62"/>
  <c r="M60" i="62"/>
  <c r="L60" i="62"/>
  <c r="K60" i="62"/>
  <c r="J60" i="62"/>
  <c r="I60" i="62"/>
  <c r="AT59" i="62"/>
  <c r="AM58" i="62"/>
  <c r="AL58" i="62"/>
  <c r="AK58" i="62"/>
  <c r="AJ58" i="62"/>
  <c r="AI58" i="62"/>
  <c r="AH58" i="62"/>
  <c r="AG58" i="62"/>
  <c r="AF58" i="62"/>
  <c r="AE58" i="62"/>
  <c r="AD58" i="62"/>
  <c r="AC58" i="62"/>
  <c r="AB58" i="62"/>
  <c r="AA58" i="62"/>
  <c r="Z58" i="62"/>
  <c r="Y58" i="62"/>
  <c r="X58" i="62"/>
  <c r="W58" i="62"/>
  <c r="V58" i="62"/>
  <c r="U58" i="62"/>
  <c r="T58" i="62"/>
  <c r="S58" i="62"/>
  <c r="R58" i="62"/>
  <c r="Q58" i="62"/>
  <c r="P58" i="62"/>
  <c r="O58" i="62"/>
  <c r="N58" i="62"/>
  <c r="M58" i="62"/>
  <c r="L58" i="62"/>
  <c r="K58" i="62"/>
  <c r="J58" i="62"/>
  <c r="I58" i="62"/>
  <c r="AY57" i="62"/>
  <c r="AX57" i="62"/>
  <c r="AT56" i="62" s="1"/>
  <c r="AM57" i="62"/>
  <c r="AL57" i="62"/>
  <c r="AK57" i="62"/>
  <c r="AJ57" i="62"/>
  <c r="AI57" i="62"/>
  <c r="AH57" i="62"/>
  <c r="AG57" i="62"/>
  <c r="AF57" i="62"/>
  <c r="AE57" i="62"/>
  <c r="AD57" i="62"/>
  <c r="AC57" i="62"/>
  <c r="AB57" i="62"/>
  <c r="AA57" i="62"/>
  <c r="Z57" i="62"/>
  <c r="Y57" i="62"/>
  <c r="X57" i="62"/>
  <c r="W57" i="62"/>
  <c r="V57" i="62"/>
  <c r="U57" i="62"/>
  <c r="T57" i="62"/>
  <c r="S57" i="62"/>
  <c r="R57" i="62"/>
  <c r="Q57" i="62"/>
  <c r="P57" i="62"/>
  <c r="O57" i="62"/>
  <c r="N57" i="62"/>
  <c r="M57" i="62"/>
  <c r="L57" i="62"/>
  <c r="K57" i="62"/>
  <c r="J57" i="62"/>
  <c r="I57" i="62"/>
  <c r="AM55" i="62"/>
  <c r="AL55" i="62"/>
  <c r="AK55" i="62"/>
  <c r="AJ55" i="62"/>
  <c r="AI55" i="62"/>
  <c r="AH55" i="62"/>
  <c r="AG55" i="62"/>
  <c r="AF55" i="62"/>
  <c r="AE55" i="62"/>
  <c r="AD55" i="62"/>
  <c r="AC55" i="62"/>
  <c r="AB55" i="62"/>
  <c r="AA55" i="62"/>
  <c r="Z55" i="62"/>
  <c r="Y55" i="62"/>
  <c r="X55" i="62"/>
  <c r="W55" i="62"/>
  <c r="V55" i="62"/>
  <c r="U55" i="62"/>
  <c r="T55" i="62"/>
  <c r="S55" i="62"/>
  <c r="R55" i="62"/>
  <c r="Q55" i="62"/>
  <c r="P55" i="62"/>
  <c r="O55" i="62"/>
  <c r="N55" i="62"/>
  <c r="M55" i="62"/>
  <c r="L55" i="62"/>
  <c r="K55" i="62"/>
  <c r="J55" i="62"/>
  <c r="I55" i="62"/>
  <c r="AY54" i="62"/>
  <c r="AX54" i="62"/>
  <c r="AT53" i="62" s="1"/>
  <c r="AM54" i="62"/>
  <c r="AL54" i="62"/>
  <c r="AK54" i="62"/>
  <c r="AJ54" i="62"/>
  <c r="AI54" i="62"/>
  <c r="AH54" i="62"/>
  <c r="AG54" i="62"/>
  <c r="AF54" i="62"/>
  <c r="AE54" i="62"/>
  <c r="AD54" i="62"/>
  <c r="AC54" i="62"/>
  <c r="AB54" i="62"/>
  <c r="AA54" i="62"/>
  <c r="Z54" i="62"/>
  <c r="Y54" i="62"/>
  <c r="X54" i="62"/>
  <c r="W54" i="62"/>
  <c r="V54" i="62"/>
  <c r="U54" i="62"/>
  <c r="T54" i="62"/>
  <c r="S54" i="62"/>
  <c r="R54" i="62"/>
  <c r="Q54" i="62"/>
  <c r="P54" i="62"/>
  <c r="O54" i="62"/>
  <c r="N54" i="62"/>
  <c r="M54" i="62"/>
  <c r="L54" i="62"/>
  <c r="K54" i="62"/>
  <c r="J54" i="62"/>
  <c r="I54" i="62"/>
  <c r="AM52" i="62"/>
  <c r="AL52" i="62"/>
  <c r="AK52" i="62"/>
  <c r="AJ52" i="62"/>
  <c r="AI52" i="62"/>
  <c r="AH52" i="62"/>
  <c r="AG52" i="62"/>
  <c r="AF52" i="62"/>
  <c r="AE52" i="62"/>
  <c r="AD52" i="62"/>
  <c r="AC52" i="62"/>
  <c r="AB52" i="62"/>
  <c r="AA52" i="62"/>
  <c r="Z52" i="62"/>
  <c r="Y52" i="62"/>
  <c r="X52" i="62"/>
  <c r="W52" i="62"/>
  <c r="V52" i="62"/>
  <c r="U52" i="62"/>
  <c r="T52" i="62"/>
  <c r="S52" i="62"/>
  <c r="R52" i="62"/>
  <c r="Q52" i="62"/>
  <c r="P52" i="62"/>
  <c r="O52" i="62"/>
  <c r="N52" i="62"/>
  <c r="M52" i="62"/>
  <c r="L52" i="62"/>
  <c r="K52" i="62"/>
  <c r="J52" i="62"/>
  <c r="I52" i="62"/>
  <c r="AY51" i="62"/>
  <c r="AX51" i="62"/>
  <c r="AM51" i="62"/>
  <c r="AL51" i="62"/>
  <c r="AK51" i="62"/>
  <c r="AJ51" i="62"/>
  <c r="AI51" i="62"/>
  <c r="AH51" i="62"/>
  <c r="AG51" i="62"/>
  <c r="AF51" i="62"/>
  <c r="AE51" i="62"/>
  <c r="AD51" i="62"/>
  <c r="AC51" i="62"/>
  <c r="AB51" i="62"/>
  <c r="AA51" i="62"/>
  <c r="Z51" i="62"/>
  <c r="Y51" i="62"/>
  <c r="X51" i="62"/>
  <c r="W51" i="62"/>
  <c r="V51" i="62"/>
  <c r="U51" i="62"/>
  <c r="T51" i="62"/>
  <c r="S51" i="62"/>
  <c r="R51" i="62"/>
  <c r="Q51" i="62"/>
  <c r="P51" i="62"/>
  <c r="O51" i="62"/>
  <c r="N51" i="62"/>
  <c r="M51" i="62"/>
  <c r="L51" i="62"/>
  <c r="K51" i="62"/>
  <c r="J51" i="62"/>
  <c r="I51" i="62"/>
  <c r="AT50" i="62"/>
  <c r="AM49" i="62"/>
  <c r="AL49" i="62"/>
  <c r="AK49" i="62"/>
  <c r="AJ49" i="62"/>
  <c r="AI49" i="62"/>
  <c r="AH49" i="62"/>
  <c r="AG49" i="62"/>
  <c r="AF49" i="62"/>
  <c r="AE49" i="62"/>
  <c r="AD49" i="62"/>
  <c r="AC49" i="62"/>
  <c r="AB49" i="62"/>
  <c r="AA49" i="62"/>
  <c r="Z49" i="62"/>
  <c r="Y49" i="62"/>
  <c r="X49" i="62"/>
  <c r="W49" i="62"/>
  <c r="V49" i="62"/>
  <c r="U49" i="62"/>
  <c r="T49" i="62"/>
  <c r="S49" i="62"/>
  <c r="R49" i="62"/>
  <c r="Q49" i="62"/>
  <c r="P49" i="62"/>
  <c r="O49" i="62"/>
  <c r="N49" i="62"/>
  <c r="M49" i="62"/>
  <c r="L49" i="62"/>
  <c r="K49" i="62"/>
  <c r="J49" i="62"/>
  <c r="I49" i="62"/>
  <c r="AY48" i="62"/>
  <c r="AX48" i="62"/>
  <c r="AT47" i="62" s="1"/>
  <c r="AM48" i="62"/>
  <c r="AL48" i="62"/>
  <c r="AK48" i="62"/>
  <c r="AJ48" i="62"/>
  <c r="AI48" i="62"/>
  <c r="AH48" i="62"/>
  <c r="AG48" i="62"/>
  <c r="AF48" i="62"/>
  <c r="AE48" i="62"/>
  <c r="AD48" i="62"/>
  <c r="AC48" i="62"/>
  <c r="AB48" i="62"/>
  <c r="AA48" i="62"/>
  <c r="Z48" i="62"/>
  <c r="Y48" i="62"/>
  <c r="X48" i="62"/>
  <c r="W48" i="62"/>
  <c r="V48" i="62"/>
  <c r="U48" i="62"/>
  <c r="T48" i="62"/>
  <c r="S48" i="62"/>
  <c r="R48" i="62"/>
  <c r="Q48" i="62"/>
  <c r="P48" i="62"/>
  <c r="O48" i="62"/>
  <c r="N48" i="62"/>
  <c r="M48" i="62"/>
  <c r="L48" i="62"/>
  <c r="K48" i="62"/>
  <c r="J48" i="62"/>
  <c r="I48" i="62"/>
  <c r="AM46" i="62"/>
  <c r="AL46" i="62"/>
  <c r="AK46" i="62"/>
  <c r="AJ46" i="62"/>
  <c r="AI46" i="62"/>
  <c r="AH46" i="62"/>
  <c r="AG46" i="62"/>
  <c r="AF46" i="62"/>
  <c r="AE46" i="62"/>
  <c r="AD46" i="62"/>
  <c r="AC46" i="62"/>
  <c r="AB46" i="62"/>
  <c r="AA46" i="62"/>
  <c r="Z46" i="62"/>
  <c r="Y46" i="62"/>
  <c r="X46" i="62"/>
  <c r="W46" i="62"/>
  <c r="V46" i="62"/>
  <c r="U46" i="62"/>
  <c r="T46" i="62"/>
  <c r="S46" i="62"/>
  <c r="R46" i="62"/>
  <c r="Q46" i="62"/>
  <c r="P46" i="62"/>
  <c r="O46" i="62"/>
  <c r="N46" i="62"/>
  <c r="M46" i="62"/>
  <c r="L46" i="62"/>
  <c r="K46" i="62"/>
  <c r="J46" i="62"/>
  <c r="I46" i="62"/>
  <c r="AY45" i="62"/>
  <c r="AT44" i="62" s="1"/>
  <c r="AX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AM43" i="62"/>
  <c r="AL43" i="62"/>
  <c r="AK43" i="62"/>
  <c r="AJ43" i="62"/>
  <c r="AI43" i="62"/>
  <c r="AH43" i="62"/>
  <c r="AG43" i="62"/>
  <c r="AF43" i="62"/>
  <c r="AE43" i="62"/>
  <c r="AD43" i="62"/>
  <c r="AC43" i="62"/>
  <c r="AB43" i="62"/>
  <c r="AA43" i="62"/>
  <c r="Z43" i="62"/>
  <c r="Y43" i="62"/>
  <c r="X43" i="62"/>
  <c r="W43" i="62"/>
  <c r="V43" i="62"/>
  <c r="U43" i="62"/>
  <c r="T43" i="62"/>
  <c r="S43" i="62"/>
  <c r="R43" i="62"/>
  <c r="Q43" i="62"/>
  <c r="P43" i="62"/>
  <c r="O43" i="62"/>
  <c r="N43" i="62"/>
  <c r="M43" i="62"/>
  <c r="L43" i="62"/>
  <c r="K43" i="62"/>
  <c r="J43" i="62"/>
  <c r="I43" i="62"/>
  <c r="AY42" i="62"/>
  <c r="AX42" i="62"/>
  <c r="AM42" i="62"/>
  <c r="AL42" i="62"/>
  <c r="AK42" i="62"/>
  <c r="AJ42" i="62"/>
  <c r="AI42" i="62"/>
  <c r="AH42" i="62"/>
  <c r="AG42" i="62"/>
  <c r="AF42" i="62"/>
  <c r="AE42" i="62"/>
  <c r="AD42" i="62"/>
  <c r="AC42" i="62"/>
  <c r="AB42" i="62"/>
  <c r="AA42" i="62"/>
  <c r="Z42" i="62"/>
  <c r="Y42" i="62"/>
  <c r="X42" i="62"/>
  <c r="W42" i="62"/>
  <c r="V42" i="62"/>
  <c r="U42" i="62"/>
  <c r="T42" i="62"/>
  <c r="S42" i="62"/>
  <c r="R42" i="62"/>
  <c r="Q42" i="62"/>
  <c r="P42" i="62"/>
  <c r="O42" i="62"/>
  <c r="N42" i="62"/>
  <c r="M42" i="62"/>
  <c r="L42" i="62"/>
  <c r="K42" i="62"/>
  <c r="J42" i="62"/>
  <c r="I42" i="62"/>
  <c r="AT41" i="62"/>
  <c r="AM40" i="62"/>
  <c r="AL40" i="62"/>
  <c r="AK40" i="62"/>
  <c r="AJ40" i="62"/>
  <c r="AI40" i="62"/>
  <c r="AH40" i="62"/>
  <c r="AG40" i="62"/>
  <c r="AF40" i="62"/>
  <c r="AE40" i="62"/>
  <c r="AD40" i="62"/>
  <c r="AC40" i="62"/>
  <c r="AB40" i="62"/>
  <c r="AA40" i="62"/>
  <c r="Z40" i="62"/>
  <c r="Y40" i="62"/>
  <c r="X40" i="62"/>
  <c r="W40" i="62"/>
  <c r="V40" i="62"/>
  <c r="U40" i="62"/>
  <c r="T40" i="62"/>
  <c r="S40" i="62"/>
  <c r="R40" i="62"/>
  <c r="Q40" i="62"/>
  <c r="P40" i="62"/>
  <c r="O40" i="62"/>
  <c r="N40" i="62"/>
  <c r="M40" i="62"/>
  <c r="L40" i="62"/>
  <c r="K40" i="62"/>
  <c r="J40" i="62"/>
  <c r="I40" i="62"/>
  <c r="AY39" i="62"/>
  <c r="AX39" i="62"/>
  <c r="AT38" i="62" s="1"/>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AM37" i="62"/>
  <c r="AL37" i="62"/>
  <c r="AK37" i="62"/>
  <c r="AJ37" i="62"/>
  <c r="AI37" i="62"/>
  <c r="AH37" i="62"/>
  <c r="AG37" i="62"/>
  <c r="AF37" i="62"/>
  <c r="AE37" i="62"/>
  <c r="AD37" i="62"/>
  <c r="AC37" i="62"/>
  <c r="AB37" i="62"/>
  <c r="AA37" i="62"/>
  <c r="Z37" i="62"/>
  <c r="Y37" i="62"/>
  <c r="X37" i="62"/>
  <c r="W37" i="62"/>
  <c r="V37" i="62"/>
  <c r="U37" i="62"/>
  <c r="T37" i="62"/>
  <c r="S37" i="62"/>
  <c r="R37" i="62"/>
  <c r="Q37" i="62"/>
  <c r="P37" i="62"/>
  <c r="O37" i="62"/>
  <c r="N37" i="62"/>
  <c r="M37" i="62"/>
  <c r="L37" i="62"/>
  <c r="K37" i="62"/>
  <c r="J37" i="62"/>
  <c r="I37" i="62"/>
  <c r="AY36" i="62"/>
  <c r="AX36" i="62"/>
  <c r="AT35" i="62" s="1"/>
  <c r="AM36" i="62"/>
  <c r="AL36" i="62"/>
  <c r="AK36" i="62"/>
  <c r="AJ36" i="62"/>
  <c r="AI36" i="62"/>
  <c r="AH36" i="62"/>
  <c r="AG36" i="62"/>
  <c r="AF36" i="62"/>
  <c r="AE36" i="62"/>
  <c r="AD36" i="62"/>
  <c r="AC36" i="62"/>
  <c r="AB36" i="62"/>
  <c r="AA36" i="62"/>
  <c r="Z36" i="62"/>
  <c r="Y36" i="62"/>
  <c r="X36" i="62"/>
  <c r="W36" i="62"/>
  <c r="V36" i="62"/>
  <c r="U36" i="62"/>
  <c r="T36" i="62"/>
  <c r="S36" i="62"/>
  <c r="R36" i="62"/>
  <c r="Q36" i="62"/>
  <c r="P36" i="62"/>
  <c r="O36" i="62"/>
  <c r="N36" i="62"/>
  <c r="M36" i="62"/>
  <c r="L36" i="62"/>
  <c r="K36" i="62"/>
  <c r="J36" i="62"/>
  <c r="I36"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AY33" i="62"/>
  <c r="AX33" i="62"/>
  <c r="AT32" i="62" s="1"/>
  <c r="AM33" i="62"/>
  <c r="AL33" i="62"/>
  <c r="AK33" i="62"/>
  <c r="AJ33" i="62"/>
  <c r="AI33" i="62"/>
  <c r="AH33" i="62"/>
  <c r="AG33" i="62"/>
  <c r="AF33" i="62"/>
  <c r="AE33" i="62"/>
  <c r="AD33" i="62"/>
  <c r="AC33" i="62"/>
  <c r="AB33" i="62"/>
  <c r="AA33" i="62"/>
  <c r="Z33" i="62"/>
  <c r="Y33" i="62"/>
  <c r="X33" i="62"/>
  <c r="W33" i="62"/>
  <c r="V33" i="62"/>
  <c r="U33" i="62"/>
  <c r="T33" i="62"/>
  <c r="S33" i="62"/>
  <c r="R33" i="62"/>
  <c r="Q33" i="62"/>
  <c r="P33" i="62"/>
  <c r="O33" i="62"/>
  <c r="N33" i="62"/>
  <c r="M33" i="62"/>
  <c r="L33" i="62"/>
  <c r="K33" i="62"/>
  <c r="J33" i="62"/>
  <c r="I33"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AY30" i="62"/>
  <c r="AX30" i="62"/>
  <c r="AT29" i="62" s="1"/>
  <c r="AM30" i="62"/>
  <c r="AL30" i="62"/>
  <c r="AK30" i="62"/>
  <c r="AJ30" i="62"/>
  <c r="AI30" i="62"/>
  <c r="AH30" i="62"/>
  <c r="AG30" i="62"/>
  <c r="AF30" i="62"/>
  <c r="AE30" i="62"/>
  <c r="AD30" i="62"/>
  <c r="AC30" i="62"/>
  <c r="AB30" i="62"/>
  <c r="AA30" i="62"/>
  <c r="Z30" i="62"/>
  <c r="Y30" i="62"/>
  <c r="X30" i="62"/>
  <c r="W30" i="62"/>
  <c r="V30" i="62"/>
  <c r="U30" i="62"/>
  <c r="T30" i="62"/>
  <c r="S30" i="62"/>
  <c r="R30" i="62"/>
  <c r="Q30" i="62"/>
  <c r="P30" i="62"/>
  <c r="O30" i="62"/>
  <c r="N30" i="62"/>
  <c r="M30" i="62"/>
  <c r="L30" i="62"/>
  <c r="K30" i="62"/>
  <c r="J30" i="62"/>
  <c r="I30"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AY27" i="62"/>
  <c r="AX27" i="62"/>
  <c r="AT26" i="62" s="1"/>
  <c r="AM27" i="62"/>
  <c r="AL27" i="62"/>
  <c r="AK27" i="62"/>
  <c r="AJ27" i="62"/>
  <c r="AI27" i="62"/>
  <c r="AH27" i="62"/>
  <c r="AG27" i="62"/>
  <c r="AF27" i="62"/>
  <c r="AE27" i="62"/>
  <c r="AD27" i="62"/>
  <c r="AC27" i="62"/>
  <c r="AB27" i="62"/>
  <c r="AA27" i="62"/>
  <c r="Z27" i="62"/>
  <c r="Y27" i="62"/>
  <c r="X27" i="62"/>
  <c r="W27" i="62"/>
  <c r="V27" i="62"/>
  <c r="U27" i="62"/>
  <c r="T27" i="62"/>
  <c r="S27" i="62"/>
  <c r="R27" i="62"/>
  <c r="Q27" i="62"/>
  <c r="P27" i="62"/>
  <c r="O27" i="62"/>
  <c r="N27" i="62"/>
  <c r="M27" i="62"/>
  <c r="L27" i="62"/>
  <c r="K27" i="62"/>
  <c r="J27" i="62"/>
  <c r="I27"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AY24" i="62"/>
  <c r="AX24" i="62"/>
  <c r="AT23" i="62" s="1"/>
  <c r="AM24" i="62"/>
  <c r="AL24" i="62"/>
  <c r="AK24" i="62"/>
  <c r="AJ24" i="62"/>
  <c r="AI24" i="62"/>
  <c r="AH24" i="62"/>
  <c r="AG24" i="62"/>
  <c r="AF24" i="62"/>
  <c r="AE24" i="62"/>
  <c r="AD24" i="62"/>
  <c r="AC24" i="62"/>
  <c r="AB24" i="62"/>
  <c r="AA24" i="62"/>
  <c r="Z24" i="62"/>
  <c r="Y24" i="62"/>
  <c r="X24" i="62"/>
  <c r="W24" i="62"/>
  <c r="V24" i="62"/>
  <c r="U24" i="62"/>
  <c r="T24" i="62"/>
  <c r="S24" i="62"/>
  <c r="R24" i="62"/>
  <c r="Q24" i="62"/>
  <c r="P24" i="62"/>
  <c r="O24" i="62"/>
  <c r="N24" i="62"/>
  <c r="M24" i="62"/>
  <c r="L24" i="62"/>
  <c r="K24" i="62"/>
  <c r="J24" i="62"/>
  <c r="I24" i="62"/>
  <c r="AN15" i="62"/>
  <c r="AB15" i="62"/>
  <c r="AN14" i="62"/>
  <c r="AE14" i="62"/>
  <c r="AB14" i="62"/>
  <c r="G14" i="62"/>
  <c r="AQ13" i="62"/>
  <c r="AP13" i="62"/>
  <c r="AO13" i="62"/>
  <c r="AN13" i="62"/>
  <c r="AE13" i="62"/>
  <c r="V13" i="62"/>
  <c r="S13" i="62"/>
  <c r="F13" i="62"/>
  <c r="E13" i="62"/>
  <c r="AR11" i="62"/>
  <c r="AS13" i="62" s="1"/>
  <c r="AP11" i="62"/>
  <c r="AP14" i="62" s="1"/>
  <c r="AN11" i="62"/>
  <c r="AO14" i="62" s="1"/>
  <c r="AH11" i="62"/>
  <c r="AK13" i="62" s="1"/>
  <c r="AB11" i="62"/>
  <c r="AB13" i="62" s="1"/>
  <c r="V11" i="62"/>
  <c r="V14" i="62" s="1"/>
  <c r="P11" i="62"/>
  <c r="P15" i="62" s="1"/>
  <c r="J11" i="62"/>
  <c r="M13" i="62" s="1"/>
  <c r="G11" i="62"/>
  <c r="H13" i="62" s="1"/>
  <c r="E11" i="62"/>
  <c r="E14" i="62" s="1"/>
  <c r="AR10" i="62"/>
  <c r="AP10" i="62"/>
  <c r="AN10" i="62"/>
  <c r="AH10" i="62"/>
  <c r="AB10" i="62"/>
  <c r="V10" i="62"/>
  <c r="P10" i="62"/>
  <c r="J10" i="62"/>
  <c r="G10" i="62"/>
  <c r="E10" i="62"/>
  <c r="BA3" i="62"/>
  <c r="BA4" i="62" s="1"/>
  <c r="BA5" i="62" s="1"/>
  <c r="BA6" i="62" s="1"/>
  <c r="BA7" i="62" s="1"/>
  <c r="BA8" i="62" s="1"/>
  <c r="AZ3" i="62"/>
  <c r="AZ4" i="62" s="1"/>
  <c r="AZ5" i="62" s="1"/>
  <c r="AZ6" i="62" s="1"/>
  <c r="AZ7" i="62" s="1"/>
  <c r="AZ8" i="62" s="1"/>
  <c r="AN3" i="62"/>
  <c r="BA2" i="62"/>
  <c r="AZ2" i="62"/>
  <c r="P2" i="62"/>
  <c r="AB22" i="62" s="1"/>
  <c r="I27" i="58"/>
  <c r="J27" i="58"/>
  <c r="K27" i="58"/>
  <c r="L27" i="58"/>
  <c r="M27" i="58"/>
  <c r="N27" i="58"/>
  <c r="O27" i="58"/>
  <c r="P27" i="58"/>
  <c r="Q27" i="58"/>
  <c r="R27" i="58"/>
  <c r="S27" i="58"/>
  <c r="T27" i="58"/>
  <c r="U27" i="58"/>
  <c r="V27" i="58"/>
  <c r="W27" i="58"/>
  <c r="X27" i="58"/>
  <c r="Y27" i="58"/>
  <c r="Z27" i="58"/>
  <c r="AA27" i="58"/>
  <c r="AB27" i="58"/>
  <c r="AC27" i="58"/>
  <c r="AD27" i="58"/>
  <c r="AE27" i="58"/>
  <c r="AF27" i="58"/>
  <c r="AG27" i="58"/>
  <c r="AH27" i="58"/>
  <c r="AI27" i="58"/>
  <c r="AJ27" i="58"/>
  <c r="AK27" i="58"/>
  <c r="AL27" i="58"/>
  <c r="AM27" i="58"/>
  <c r="I28" i="58"/>
  <c r="J28" i="58"/>
  <c r="K28" i="58"/>
  <c r="L28" i="58"/>
  <c r="M28" i="58"/>
  <c r="N28" i="58"/>
  <c r="O28" i="58"/>
  <c r="P28" i="58"/>
  <c r="Q28" i="58"/>
  <c r="R28" i="58"/>
  <c r="S28" i="58"/>
  <c r="T28" i="58"/>
  <c r="U28" i="58"/>
  <c r="V28" i="58"/>
  <c r="W28" i="58"/>
  <c r="X28" i="58"/>
  <c r="Y28" i="58"/>
  <c r="Z28" i="58"/>
  <c r="AA28" i="58"/>
  <c r="AB28" i="58"/>
  <c r="AC28" i="58"/>
  <c r="AD28" i="58"/>
  <c r="AE28" i="58"/>
  <c r="AF28" i="58"/>
  <c r="AG28" i="58"/>
  <c r="AH28" i="58"/>
  <c r="AI28" i="58"/>
  <c r="AJ28" i="58"/>
  <c r="AK28" i="58"/>
  <c r="AL28" i="58"/>
  <c r="AM28" i="58"/>
  <c r="I30" i="58"/>
  <c r="J30" i="58"/>
  <c r="K30" i="58"/>
  <c r="L30" i="58"/>
  <c r="M30" i="58"/>
  <c r="N30" i="58"/>
  <c r="O30" i="58"/>
  <c r="P30" i="58"/>
  <c r="Q30" i="58"/>
  <c r="R30" i="58"/>
  <c r="S30" i="58"/>
  <c r="T30" i="58"/>
  <c r="U30" i="58"/>
  <c r="V30" i="58"/>
  <c r="W30" i="58"/>
  <c r="X30" i="58"/>
  <c r="Y30" i="58"/>
  <c r="Z30" i="58"/>
  <c r="AA30" i="58"/>
  <c r="AB30" i="58"/>
  <c r="AC30" i="58"/>
  <c r="AD30" i="58"/>
  <c r="AE30" i="58"/>
  <c r="AF30" i="58"/>
  <c r="AG30" i="58"/>
  <c r="AH30" i="58"/>
  <c r="AI30" i="58"/>
  <c r="AJ30" i="58"/>
  <c r="AK30" i="58"/>
  <c r="AL30" i="58"/>
  <c r="AM30" i="58"/>
  <c r="I31" i="58"/>
  <c r="J31" i="58"/>
  <c r="K31" i="58"/>
  <c r="L31" i="58"/>
  <c r="M31" i="58"/>
  <c r="N31" i="58"/>
  <c r="O31" i="58"/>
  <c r="P31" i="58"/>
  <c r="Q31" i="58"/>
  <c r="R31" i="58"/>
  <c r="S31" i="58"/>
  <c r="T31" i="58"/>
  <c r="U31" i="58"/>
  <c r="V31" i="58"/>
  <c r="W31" i="58"/>
  <c r="X31" i="58"/>
  <c r="Y31" i="58"/>
  <c r="Z31" i="58"/>
  <c r="AA31" i="58"/>
  <c r="AB31" i="58"/>
  <c r="AC31" i="58"/>
  <c r="AD31" i="58"/>
  <c r="AE31" i="58"/>
  <c r="AF31" i="58"/>
  <c r="AG31" i="58"/>
  <c r="AH31" i="58"/>
  <c r="AI31" i="58"/>
  <c r="AJ31" i="58"/>
  <c r="AK31" i="58"/>
  <c r="AL31" i="58"/>
  <c r="AM31" i="58"/>
  <c r="I33" i="58"/>
  <c r="J33" i="58"/>
  <c r="K33" i="58"/>
  <c r="L33" i="58"/>
  <c r="M33" i="58"/>
  <c r="N33" i="58"/>
  <c r="O33" i="58"/>
  <c r="P33" i="58"/>
  <c r="Q33" i="58"/>
  <c r="R33" i="58"/>
  <c r="S33" i="58"/>
  <c r="T33" i="58"/>
  <c r="U33" i="58"/>
  <c r="V33" i="58"/>
  <c r="W33" i="58"/>
  <c r="X33" i="58"/>
  <c r="Y33" i="58"/>
  <c r="Z33" i="58"/>
  <c r="AA33" i="58"/>
  <c r="AB33" i="58"/>
  <c r="AC33" i="58"/>
  <c r="AD33" i="58"/>
  <c r="AE33" i="58"/>
  <c r="AF33" i="58"/>
  <c r="AG33" i="58"/>
  <c r="AH33" i="58"/>
  <c r="AI33" i="58"/>
  <c r="AJ33" i="58"/>
  <c r="AK33" i="58"/>
  <c r="AL33" i="58"/>
  <c r="AM33" i="58"/>
  <c r="I34" i="58"/>
  <c r="J34" i="58"/>
  <c r="K34" i="58"/>
  <c r="L34" i="58"/>
  <c r="M34" i="58"/>
  <c r="N34" i="58"/>
  <c r="O34" i="58"/>
  <c r="P34" i="58"/>
  <c r="Q34" i="58"/>
  <c r="R34" i="58"/>
  <c r="S34" i="58"/>
  <c r="T34" i="58"/>
  <c r="U34" i="58"/>
  <c r="V34" i="58"/>
  <c r="W34" i="58"/>
  <c r="X34" i="58"/>
  <c r="Y34" i="58"/>
  <c r="Z34" i="58"/>
  <c r="AA34" i="58"/>
  <c r="AB34" i="58"/>
  <c r="AC34" i="58"/>
  <c r="AD34" i="58"/>
  <c r="AE34" i="58"/>
  <c r="AF34" i="58"/>
  <c r="AG34" i="58"/>
  <c r="AH34" i="58"/>
  <c r="AI34" i="58"/>
  <c r="AJ34" i="58"/>
  <c r="AK34" i="58"/>
  <c r="AL34" i="58"/>
  <c r="AM34" i="58"/>
  <c r="I36" i="58"/>
  <c r="J36" i="58"/>
  <c r="K36" i="58"/>
  <c r="L36" i="58"/>
  <c r="M36" i="58"/>
  <c r="N36" i="58"/>
  <c r="O36" i="58"/>
  <c r="P36" i="58"/>
  <c r="Q36" i="58"/>
  <c r="R36" i="58"/>
  <c r="S36" i="58"/>
  <c r="T36" i="58"/>
  <c r="U36" i="58"/>
  <c r="V36" i="58"/>
  <c r="W36" i="58"/>
  <c r="X36" i="58"/>
  <c r="Y36" i="58"/>
  <c r="Z36" i="58"/>
  <c r="AA36" i="58"/>
  <c r="AB36" i="58"/>
  <c r="AC36" i="58"/>
  <c r="AD36" i="58"/>
  <c r="AE36" i="58"/>
  <c r="AF36" i="58"/>
  <c r="AG36" i="58"/>
  <c r="AH36" i="58"/>
  <c r="AI36" i="58"/>
  <c r="AJ36" i="58"/>
  <c r="AK36" i="58"/>
  <c r="AL36" i="58"/>
  <c r="AM36" i="58"/>
  <c r="I37" i="58"/>
  <c r="J37" i="58"/>
  <c r="K37" i="58"/>
  <c r="L37" i="58"/>
  <c r="M37" i="58"/>
  <c r="N37" i="58"/>
  <c r="O37" i="58"/>
  <c r="P37" i="58"/>
  <c r="Q37" i="58"/>
  <c r="R37" i="58"/>
  <c r="S37" i="58"/>
  <c r="T37" i="58"/>
  <c r="U37" i="58"/>
  <c r="V37" i="58"/>
  <c r="W37" i="58"/>
  <c r="X37" i="58"/>
  <c r="Y37" i="58"/>
  <c r="Z37" i="58"/>
  <c r="AA37" i="58"/>
  <c r="AB37" i="58"/>
  <c r="AC37" i="58"/>
  <c r="AD37" i="58"/>
  <c r="AE37" i="58"/>
  <c r="AF37" i="58"/>
  <c r="AG37" i="58"/>
  <c r="AH37" i="58"/>
  <c r="AI37" i="58"/>
  <c r="AJ37" i="58"/>
  <c r="AK37" i="58"/>
  <c r="AL37" i="58"/>
  <c r="AM37"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I40" i="58"/>
  <c r="J40" i="58"/>
  <c r="K40" i="58"/>
  <c r="L40" i="58"/>
  <c r="M40" i="58"/>
  <c r="N40" i="58"/>
  <c r="O40" i="58"/>
  <c r="P40" i="58"/>
  <c r="Q40" i="58"/>
  <c r="R40" i="58"/>
  <c r="S40" i="58"/>
  <c r="T40" i="58"/>
  <c r="U40" i="58"/>
  <c r="V40" i="58"/>
  <c r="W40" i="58"/>
  <c r="X40" i="58"/>
  <c r="Y40" i="58"/>
  <c r="Z40" i="58"/>
  <c r="AA40" i="58"/>
  <c r="AB40" i="58"/>
  <c r="AC40" i="58"/>
  <c r="AD40" i="58"/>
  <c r="AE40" i="58"/>
  <c r="AF40" i="58"/>
  <c r="AG40" i="58"/>
  <c r="AH40" i="58"/>
  <c r="AI40" i="58"/>
  <c r="AJ40" i="58"/>
  <c r="AK40" i="58"/>
  <c r="AL40" i="58"/>
  <c r="AM40" i="58"/>
  <c r="I42" i="58"/>
  <c r="J42" i="58"/>
  <c r="K42" i="58"/>
  <c r="L42" i="58"/>
  <c r="M42" i="58"/>
  <c r="N42" i="58"/>
  <c r="O42" i="58"/>
  <c r="P42" i="58"/>
  <c r="Q42" i="58"/>
  <c r="R42" i="58"/>
  <c r="S42" i="58"/>
  <c r="T42" i="58"/>
  <c r="U42" i="58"/>
  <c r="V42" i="58"/>
  <c r="W42" i="58"/>
  <c r="X42" i="58"/>
  <c r="Y42" i="58"/>
  <c r="Z42" i="58"/>
  <c r="AA42" i="58"/>
  <c r="AB42" i="58"/>
  <c r="AC42" i="58"/>
  <c r="AD42" i="58"/>
  <c r="AE42" i="58"/>
  <c r="AF42" i="58"/>
  <c r="AG42" i="58"/>
  <c r="AH42" i="58"/>
  <c r="AI42" i="58"/>
  <c r="AJ42" i="58"/>
  <c r="AK42" i="58"/>
  <c r="AL42" i="58"/>
  <c r="AM42" i="58"/>
  <c r="I43" i="58"/>
  <c r="J43" i="58"/>
  <c r="K43" i="58"/>
  <c r="L43" i="58"/>
  <c r="M43" i="58"/>
  <c r="N43" i="58"/>
  <c r="O43" i="58"/>
  <c r="P43" i="58"/>
  <c r="Q43" i="58"/>
  <c r="R43" i="58"/>
  <c r="S43" i="58"/>
  <c r="T43" i="58"/>
  <c r="U43" i="58"/>
  <c r="V43" i="58"/>
  <c r="W43" i="58"/>
  <c r="X43" i="58"/>
  <c r="Y43" i="58"/>
  <c r="Z43" i="58"/>
  <c r="AA43" i="58"/>
  <c r="AB43" i="58"/>
  <c r="AC43" i="58"/>
  <c r="AD43" i="58"/>
  <c r="AE43" i="58"/>
  <c r="AF43" i="58"/>
  <c r="AG43" i="58"/>
  <c r="AH43" i="58"/>
  <c r="AI43" i="58"/>
  <c r="AJ43" i="58"/>
  <c r="AK43" i="58"/>
  <c r="AL43" i="58"/>
  <c r="AM43" i="58"/>
  <c r="I45" i="58"/>
  <c r="J45" i="58"/>
  <c r="K45" i="58"/>
  <c r="L45" i="58"/>
  <c r="M45" i="58"/>
  <c r="N45" i="58"/>
  <c r="O45" i="58"/>
  <c r="P45" i="58"/>
  <c r="Q45" i="58"/>
  <c r="R45" i="58"/>
  <c r="S45" i="58"/>
  <c r="T45" i="58"/>
  <c r="U45" i="58"/>
  <c r="V45" i="58"/>
  <c r="W45" i="58"/>
  <c r="X45" i="58"/>
  <c r="Y45" i="58"/>
  <c r="Z45" i="58"/>
  <c r="AA45" i="58"/>
  <c r="AB45" i="58"/>
  <c r="AC45" i="58"/>
  <c r="AD45" i="58"/>
  <c r="AE45" i="58"/>
  <c r="AF45" i="58"/>
  <c r="AG45" i="58"/>
  <c r="AH45" i="58"/>
  <c r="AI45" i="58"/>
  <c r="AJ45" i="58"/>
  <c r="AK45" i="58"/>
  <c r="AL45" i="58"/>
  <c r="AM45" i="58"/>
  <c r="I46" i="58"/>
  <c r="J46" i="58"/>
  <c r="K46" i="58"/>
  <c r="L46" i="58"/>
  <c r="M46" i="58"/>
  <c r="N46" i="58"/>
  <c r="O46" i="58"/>
  <c r="P46" i="58"/>
  <c r="Q46" i="58"/>
  <c r="R46" i="58"/>
  <c r="S46" i="58"/>
  <c r="T46" i="58"/>
  <c r="U46" i="58"/>
  <c r="V46" i="58"/>
  <c r="W46" i="58"/>
  <c r="X46" i="58"/>
  <c r="Y46" i="58"/>
  <c r="Z46" i="58"/>
  <c r="AA46" i="58"/>
  <c r="AB46" i="58"/>
  <c r="AC46" i="58"/>
  <c r="AD46" i="58"/>
  <c r="AE46" i="58"/>
  <c r="AF46" i="58"/>
  <c r="AG46" i="58"/>
  <c r="AH46" i="58"/>
  <c r="AI46" i="58"/>
  <c r="AJ46" i="58"/>
  <c r="AK46" i="58"/>
  <c r="AL46" i="58"/>
  <c r="AM46" i="58"/>
  <c r="I48" i="58"/>
  <c r="J48" i="58"/>
  <c r="K48" i="58"/>
  <c r="L48" i="58"/>
  <c r="M48" i="58"/>
  <c r="N48" i="58"/>
  <c r="O48" i="58"/>
  <c r="P48" i="58"/>
  <c r="Q48" i="58"/>
  <c r="R48" i="58"/>
  <c r="S48" i="58"/>
  <c r="T48" i="58"/>
  <c r="U48" i="58"/>
  <c r="V48" i="58"/>
  <c r="W48" i="58"/>
  <c r="X48" i="58"/>
  <c r="Y48" i="58"/>
  <c r="Z48" i="58"/>
  <c r="AA48" i="58"/>
  <c r="AB48" i="58"/>
  <c r="AC48" i="58"/>
  <c r="AD48" i="58"/>
  <c r="AE48" i="58"/>
  <c r="AF48" i="58"/>
  <c r="AG48" i="58"/>
  <c r="AH48" i="58"/>
  <c r="AI48" i="58"/>
  <c r="AJ48" i="58"/>
  <c r="AK48" i="58"/>
  <c r="AL48" i="58"/>
  <c r="AM48" i="58"/>
  <c r="I49" i="58"/>
  <c r="J49" i="58"/>
  <c r="K49" i="58"/>
  <c r="L49" i="58"/>
  <c r="M49" i="58"/>
  <c r="N49" i="58"/>
  <c r="O49" i="58"/>
  <c r="P49" i="58"/>
  <c r="Q49" i="58"/>
  <c r="R49" i="58"/>
  <c r="S49" i="58"/>
  <c r="T49" i="58"/>
  <c r="U49" i="58"/>
  <c r="V49" i="58"/>
  <c r="W49" i="58"/>
  <c r="X49" i="58"/>
  <c r="Y49" i="58"/>
  <c r="Z49" i="58"/>
  <c r="AA49" i="58"/>
  <c r="AB49" i="58"/>
  <c r="AC49" i="58"/>
  <c r="AD49" i="58"/>
  <c r="AE49" i="58"/>
  <c r="AF49" i="58"/>
  <c r="AG49" i="58"/>
  <c r="AH49" i="58"/>
  <c r="AI49" i="58"/>
  <c r="AJ49" i="58"/>
  <c r="AK49" i="58"/>
  <c r="AL49" i="58"/>
  <c r="AM49" i="58"/>
  <c r="I51" i="58"/>
  <c r="J51" i="58"/>
  <c r="K51" i="58"/>
  <c r="L51" i="58"/>
  <c r="M51" i="58"/>
  <c r="N51" i="58"/>
  <c r="O51" i="58"/>
  <c r="P51" i="58"/>
  <c r="Q51" i="58"/>
  <c r="R51" i="58"/>
  <c r="S51" i="58"/>
  <c r="T51" i="58"/>
  <c r="U51" i="58"/>
  <c r="V51" i="58"/>
  <c r="W51" i="58"/>
  <c r="X51" i="58"/>
  <c r="Y51" i="58"/>
  <c r="Z51" i="58"/>
  <c r="AA51" i="58"/>
  <c r="AB51" i="58"/>
  <c r="AC51" i="58"/>
  <c r="AD51" i="58"/>
  <c r="AE51" i="58"/>
  <c r="AF51" i="58"/>
  <c r="AG51" i="58"/>
  <c r="AH51" i="58"/>
  <c r="AI51" i="58"/>
  <c r="AJ51" i="58"/>
  <c r="AK51" i="58"/>
  <c r="AL51" i="58"/>
  <c r="AM51" i="58"/>
  <c r="I52" i="58"/>
  <c r="J52" i="58"/>
  <c r="K52" i="58"/>
  <c r="L52" i="58"/>
  <c r="M52" i="58"/>
  <c r="N52" i="58"/>
  <c r="O52" i="58"/>
  <c r="P52" i="58"/>
  <c r="Q52" i="58"/>
  <c r="R52" i="58"/>
  <c r="S52" i="58"/>
  <c r="T52" i="58"/>
  <c r="U52" i="58"/>
  <c r="V52" i="58"/>
  <c r="W52" i="58"/>
  <c r="X52" i="58"/>
  <c r="Y52" i="58"/>
  <c r="Z52" i="58"/>
  <c r="AA52" i="58"/>
  <c r="AB52" i="58"/>
  <c r="AC52" i="58"/>
  <c r="AD52" i="58"/>
  <c r="AE52" i="58"/>
  <c r="AF52" i="58"/>
  <c r="AG52" i="58"/>
  <c r="AH52" i="58"/>
  <c r="AI52" i="58"/>
  <c r="AJ52" i="58"/>
  <c r="AK52" i="58"/>
  <c r="AL52" i="58"/>
  <c r="AM52" i="58"/>
  <c r="I54" i="58"/>
  <c r="J54" i="58"/>
  <c r="K54" i="58"/>
  <c r="L54" i="58"/>
  <c r="M54" i="58"/>
  <c r="N54" i="58"/>
  <c r="O54" i="58"/>
  <c r="P54" i="58"/>
  <c r="Q54" i="58"/>
  <c r="R54" i="58"/>
  <c r="S54" i="58"/>
  <c r="T54" i="58"/>
  <c r="U54" i="58"/>
  <c r="V54" i="58"/>
  <c r="W54" i="58"/>
  <c r="X54" i="58"/>
  <c r="Y54" i="58"/>
  <c r="Z54" i="58"/>
  <c r="AA54" i="58"/>
  <c r="AB54" i="58"/>
  <c r="AC54" i="58"/>
  <c r="AD54" i="58"/>
  <c r="AE54" i="58"/>
  <c r="AF54" i="58"/>
  <c r="AG54" i="58"/>
  <c r="AH54" i="58"/>
  <c r="AI54" i="58"/>
  <c r="AJ54" i="58"/>
  <c r="AK54" i="58"/>
  <c r="AL54" i="58"/>
  <c r="AM54" i="58"/>
  <c r="I55" i="58"/>
  <c r="J55" i="58"/>
  <c r="K55" i="58"/>
  <c r="L55" i="58"/>
  <c r="M55" i="58"/>
  <c r="N55" i="58"/>
  <c r="O55" i="58"/>
  <c r="P55" i="58"/>
  <c r="Q55" i="58"/>
  <c r="R55" i="58"/>
  <c r="S55" i="58"/>
  <c r="T55" i="58"/>
  <c r="U55" i="58"/>
  <c r="V55" i="58"/>
  <c r="W55" i="58"/>
  <c r="X55" i="58"/>
  <c r="Y55" i="58"/>
  <c r="Z55" i="58"/>
  <c r="AA55" i="58"/>
  <c r="AB55" i="58"/>
  <c r="AC55" i="58"/>
  <c r="AD55" i="58"/>
  <c r="AE55" i="58"/>
  <c r="AF55" i="58"/>
  <c r="AG55" i="58"/>
  <c r="AH55" i="58"/>
  <c r="AI55" i="58"/>
  <c r="AJ55" i="58"/>
  <c r="AK55" i="58"/>
  <c r="AL55" i="58"/>
  <c r="AM55" i="58"/>
  <c r="I57" i="58"/>
  <c r="J57" i="58"/>
  <c r="K57" i="58"/>
  <c r="L57" i="58"/>
  <c r="M57" i="58"/>
  <c r="N57" i="58"/>
  <c r="O57" i="58"/>
  <c r="P57" i="58"/>
  <c r="Q57" i="58"/>
  <c r="R57" i="58"/>
  <c r="S57" i="58"/>
  <c r="T57" i="58"/>
  <c r="U57" i="58"/>
  <c r="V57" i="58"/>
  <c r="W57" i="58"/>
  <c r="X57" i="58"/>
  <c r="Y57" i="58"/>
  <c r="Z57" i="58"/>
  <c r="AA57" i="58"/>
  <c r="AB57" i="58"/>
  <c r="AC57" i="58"/>
  <c r="AD57" i="58"/>
  <c r="AE57" i="58"/>
  <c r="AF57" i="58"/>
  <c r="AG57" i="58"/>
  <c r="AH57" i="58"/>
  <c r="AI57" i="58"/>
  <c r="AJ57" i="58"/>
  <c r="AK57" i="58"/>
  <c r="AL57" i="58"/>
  <c r="AM57" i="58"/>
  <c r="I58" i="58"/>
  <c r="J58" i="58"/>
  <c r="K58" i="58"/>
  <c r="L58" i="58"/>
  <c r="M58" i="58"/>
  <c r="N58" i="58"/>
  <c r="O58" i="58"/>
  <c r="P58" i="58"/>
  <c r="Q58" i="58"/>
  <c r="R58" i="58"/>
  <c r="S58" i="58"/>
  <c r="T58" i="58"/>
  <c r="U58" i="58"/>
  <c r="V58" i="58"/>
  <c r="W58" i="58"/>
  <c r="X58" i="58"/>
  <c r="Y58" i="58"/>
  <c r="Z58" i="58"/>
  <c r="AA58" i="58"/>
  <c r="AB58" i="58"/>
  <c r="AC58" i="58"/>
  <c r="AD58" i="58"/>
  <c r="AE58" i="58"/>
  <c r="AF58" i="58"/>
  <c r="AG58" i="58"/>
  <c r="AH58" i="58"/>
  <c r="AI58" i="58"/>
  <c r="AJ58" i="58"/>
  <c r="AK58" i="58"/>
  <c r="AL58" i="58"/>
  <c r="AM58" i="58"/>
  <c r="I60" i="58"/>
  <c r="J60" i="58"/>
  <c r="K60" i="58"/>
  <c r="L60" i="58"/>
  <c r="M60" i="58"/>
  <c r="N60" i="58"/>
  <c r="O60" i="58"/>
  <c r="P60" i="58"/>
  <c r="Q60" i="58"/>
  <c r="R60" i="58"/>
  <c r="S60" i="58"/>
  <c r="T60" i="58"/>
  <c r="U60" i="58"/>
  <c r="V60" i="58"/>
  <c r="W60" i="58"/>
  <c r="X60" i="58"/>
  <c r="Y60" i="58"/>
  <c r="Z60" i="58"/>
  <c r="AA60" i="58"/>
  <c r="AB60" i="58"/>
  <c r="AC60" i="58"/>
  <c r="AD60" i="58"/>
  <c r="AE60" i="58"/>
  <c r="AF60" i="58"/>
  <c r="AG60" i="58"/>
  <c r="AH60" i="58"/>
  <c r="AI60" i="58"/>
  <c r="AJ60" i="58"/>
  <c r="AK60" i="58"/>
  <c r="AL60" i="58"/>
  <c r="AM60" i="58"/>
  <c r="I61" i="58"/>
  <c r="J61" i="58"/>
  <c r="K61" i="58"/>
  <c r="L61" i="58"/>
  <c r="M61" i="58"/>
  <c r="N61" i="58"/>
  <c r="O61" i="58"/>
  <c r="P61" i="58"/>
  <c r="Q61" i="58"/>
  <c r="R61" i="58"/>
  <c r="S61" i="58"/>
  <c r="T61" i="58"/>
  <c r="U61" i="58"/>
  <c r="V61" i="58"/>
  <c r="W61" i="58"/>
  <c r="X61" i="58"/>
  <c r="Y61" i="58"/>
  <c r="Z61" i="58"/>
  <c r="AA61" i="58"/>
  <c r="AB61" i="58"/>
  <c r="AC61" i="58"/>
  <c r="AD61" i="58"/>
  <c r="AE61" i="58"/>
  <c r="AF61" i="58"/>
  <c r="AG61" i="58"/>
  <c r="AH61" i="58"/>
  <c r="AI61" i="58"/>
  <c r="AJ61" i="58"/>
  <c r="AK61" i="58"/>
  <c r="AL61" i="58"/>
  <c r="AM61" i="58"/>
  <c r="I63" i="58"/>
  <c r="J63" i="58"/>
  <c r="K63" i="58"/>
  <c r="L63" i="58"/>
  <c r="M63" i="58"/>
  <c r="N63" i="58"/>
  <c r="O63" i="58"/>
  <c r="P63" i="58"/>
  <c r="Q63" i="58"/>
  <c r="R63" i="58"/>
  <c r="S63" i="58"/>
  <c r="T63" i="58"/>
  <c r="U63" i="58"/>
  <c r="V63" i="58"/>
  <c r="W63" i="58"/>
  <c r="X63" i="58"/>
  <c r="Y63" i="58"/>
  <c r="Z63" i="58"/>
  <c r="AA63" i="58"/>
  <c r="AB63" i="58"/>
  <c r="AC63" i="58"/>
  <c r="AD63" i="58"/>
  <c r="AE63" i="58"/>
  <c r="AF63" i="58"/>
  <c r="AG63" i="58"/>
  <c r="AH63" i="58"/>
  <c r="AI63" i="58"/>
  <c r="AJ63" i="58"/>
  <c r="AK63" i="58"/>
  <c r="AL63" i="58"/>
  <c r="AM63" i="58"/>
  <c r="I64" i="58"/>
  <c r="J64" i="58"/>
  <c r="K64" i="58"/>
  <c r="L64" i="58"/>
  <c r="M64" i="58"/>
  <c r="N64" i="58"/>
  <c r="O64" i="58"/>
  <c r="P64" i="58"/>
  <c r="Q64" i="58"/>
  <c r="R64" i="58"/>
  <c r="S64" i="58"/>
  <c r="T64" i="58"/>
  <c r="U64" i="58"/>
  <c r="V64" i="58"/>
  <c r="W64" i="58"/>
  <c r="X64" i="58"/>
  <c r="Y64" i="58"/>
  <c r="Z64" i="58"/>
  <c r="AA64" i="58"/>
  <c r="AB64" i="58"/>
  <c r="AC64" i="58"/>
  <c r="AD64" i="58"/>
  <c r="AE64" i="58"/>
  <c r="AF64" i="58"/>
  <c r="AG64" i="58"/>
  <c r="AH64" i="58"/>
  <c r="AI64" i="58"/>
  <c r="AJ64" i="58"/>
  <c r="AK64" i="58"/>
  <c r="AL64" i="58"/>
  <c r="AM64" i="58"/>
  <c r="I66" i="58"/>
  <c r="J66" i="58"/>
  <c r="K66" i="58"/>
  <c r="L66" i="58"/>
  <c r="M66" i="58"/>
  <c r="N66" i="58"/>
  <c r="O66" i="58"/>
  <c r="P66" i="58"/>
  <c r="Q66" i="58"/>
  <c r="R66" i="58"/>
  <c r="S66" i="58"/>
  <c r="T66" i="58"/>
  <c r="U66" i="58"/>
  <c r="V66" i="58"/>
  <c r="W66" i="58"/>
  <c r="X66" i="58"/>
  <c r="Y66" i="58"/>
  <c r="Z66" i="58"/>
  <c r="AA66" i="58"/>
  <c r="AB66" i="58"/>
  <c r="AC66" i="58"/>
  <c r="AD66" i="58"/>
  <c r="AE66" i="58"/>
  <c r="AF66" i="58"/>
  <c r="AG66" i="58"/>
  <c r="AH66" i="58"/>
  <c r="AI66" i="58"/>
  <c r="AJ66" i="58"/>
  <c r="AK66" i="58"/>
  <c r="AL66" i="58"/>
  <c r="AM66" i="58"/>
  <c r="I67" i="58"/>
  <c r="J67" i="58"/>
  <c r="K67" i="58"/>
  <c r="L67" i="58"/>
  <c r="M67" i="58"/>
  <c r="N67" i="58"/>
  <c r="O67" i="58"/>
  <c r="P67" i="58"/>
  <c r="Q67" i="58"/>
  <c r="R67" i="58"/>
  <c r="S67" i="58"/>
  <c r="T67" i="58"/>
  <c r="U67" i="58"/>
  <c r="V67" i="58"/>
  <c r="W67" i="58"/>
  <c r="X67" i="58"/>
  <c r="Y67" i="58"/>
  <c r="Z67" i="58"/>
  <c r="AA67" i="58"/>
  <c r="AB67" i="58"/>
  <c r="AC67" i="58"/>
  <c r="AD67" i="58"/>
  <c r="AE67" i="58"/>
  <c r="AF67" i="58"/>
  <c r="AG67" i="58"/>
  <c r="AH67" i="58"/>
  <c r="AI67" i="58"/>
  <c r="AJ67" i="58"/>
  <c r="AK67" i="58"/>
  <c r="AL67" i="58"/>
  <c r="AM67" i="58"/>
  <c r="I69" i="58"/>
  <c r="J69" i="58"/>
  <c r="K69" i="58"/>
  <c r="L69" i="58"/>
  <c r="M69" i="58"/>
  <c r="N69" i="58"/>
  <c r="O69" i="58"/>
  <c r="P69" i="58"/>
  <c r="Q69" i="58"/>
  <c r="R69" i="58"/>
  <c r="S69" i="58"/>
  <c r="T69" i="58"/>
  <c r="U69" i="58"/>
  <c r="V69" i="58"/>
  <c r="W69" i="58"/>
  <c r="X69" i="58"/>
  <c r="Y69" i="58"/>
  <c r="Z69" i="58"/>
  <c r="AA69" i="58"/>
  <c r="AB69" i="58"/>
  <c r="AC69" i="58"/>
  <c r="AD69" i="58"/>
  <c r="AE69" i="58"/>
  <c r="AF69" i="58"/>
  <c r="AG69" i="58"/>
  <c r="AH69" i="58"/>
  <c r="AI69" i="58"/>
  <c r="AJ69" i="58"/>
  <c r="AK69" i="58"/>
  <c r="AL69" i="58"/>
  <c r="AM69" i="58"/>
  <c r="I70" i="58"/>
  <c r="J70" i="58"/>
  <c r="K70" i="58"/>
  <c r="L70" i="58"/>
  <c r="M70" i="58"/>
  <c r="N70" i="58"/>
  <c r="O70" i="58"/>
  <c r="P70" i="58"/>
  <c r="Q70" i="58"/>
  <c r="R70" i="58"/>
  <c r="S70" i="58"/>
  <c r="T70" i="58"/>
  <c r="U70" i="58"/>
  <c r="V70" i="58"/>
  <c r="W70" i="58"/>
  <c r="X70" i="58"/>
  <c r="Y70" i="58"/>
  <c r="Z70" i="58"/>
  <c r="AA70" i="58"/>
  <c r="AB70" i="58"/>
  <c r="AC70" i="58"/>
  <c r="AD70" i="58"/>
  <c r="AE70" i="58"/>
  <c r="AF70" i="58"/>
  <c r="AG70" i="58"/>
  <c r="AH70" i="58"/>
  <c r="AI70" i="58"/>
  <c r="AJ70" i="58"/>
  <c r="AK70" i="58"/>
  <c r="AL70" i="58"/>
  <c r="AM70" i="58"/>
  <c r="I72" i="58"/>
  <c r="J72" i="58"/>
  <c r="K72" i="58"/>
  <c r="L72" i="58"/>
  <c r="M72" i="58"/>
  <c r="N72" i="58"/>
  <c r="O72" i="58"/>
  <c r="P72" i="58"/>
  <c r="Q72" i="58"/>
  <c r="R72" i="58"/>
  <c r="S72" i="58"/>
  <c r="T72" i="58"/>
  <c r="U72" i="58"/>
  <c r="V72" i="58"/>
  <c r="W72" i="58"/>
  <c r="X72" i="58"/>
  <c r="Y72" i="58"/>
  <c r="Z72" i="58"/>
  <c r="AA72" i="58"/>
  <c r="AB72" i="58"/>
  <c r="AC72" i="58"/>
  <c r="AD72" i="58"/>
  <c r="AE72" i="58"/>
  <c r="AF72" i="58"/>
  <c r="AG72" i="58"/>
  <c r="AH72" i="58"/>
  <c r="AI72" i="58"/>
  <c r="AJ72" i="58"/>
  <c r="AK72" i="58"/>
  <c r="AL72" i="58"/>
  <c r="AM72" i="58"/>
  <c r="I73" i="58"/>
  <c r="J73" i="58"/>
  <c r="K73" i="58"/>
  <c r="L73" i="58"/>
  <c r="M73" i="58"/>
  <c r="N73" i="58"/>
  <c r="O73" i="58"/>
  <c r="P73" i="58"/>
  <c r="Q73" i="58"/>
  <c r="R73" i="58"/>
  <c r="S73" i="58"/>
  <c r="T73" i="58"/>
  <c r="U73" i="58"/>
  <c r="V73" i="58"/>
  <c r="W73" i="58"/>
  <c r="X73" i="58"/>
  <c r="Y73" i="58"/>
  <c r="Z73" i="58"/>
  <c r="AA73" i="58"/>
  <c r="AB73" i="58"/>
  <c r="AC73" i="58"/>
  <c r="AD73" i="58"/>
  <c r="AE73" i="58"/>
  <c r="AF73" i="58"/>
  <c r="AG73" i="58"/>
  <c r="AH73" i="58"/>
  <c r="AI73" i="58"/>
  <c r="AJ73" i="58"/>
  <c r="AK73" i="58"/>
  <c r="AL73" i="58"/>
  <c r="AM73" i="58"/>
  <c r="I75" i="58"/>
  <c r="J75" i="58"/>
  <c r="K75" i="58"/>
  <c r="L75" i="58"/>
  <c r="M75" i="58"/>
  <c r="N75" i="58"/>
  <c r="O75" i="58"/>
  <c r="P75" i="58"/>
  <c r="Q75" i="58"/>
  <c r="R75" i="58"/>
  <c r="S75" i="58"/>
  <c r="T75" i="58"/>
  <c r="U75" i="58"/>
  <c r="V75" i="58"/>
  <c r="W75" i="58"/>
  <c r="X75" i="58"/>
  <c r="Y75" i="58"/>
  <c r="Z75" i="58"/>
  <c r="AA75" i="58"/>
  <c r="AB75" i="58"/>
  <c r="AC75" i="58"/>
  <c r="AD75" i="58"/>
  <c r="AE75" i="58"/>
  <c r="AF75" i="58"/>
  <c r="AG75" i="58"/>
  <c r="AH75" i="58"/>
  <c r="AI75" i="58"/>
  <c r="AJ75" i="58"/>
  <c r="AK75" i="58"/>
  <c r="AL75" i="58"/>
  <c r="AM75" i="58"/>
  <c r="I76" i="58"/>
  <c r="J76" i="58"/>
  <c r="K76" i="58"/>
  <c r="L76" i="58"/>
  <c r="M76" i="58"/>
  <c r="N76" i="58"/>
  <c r="O76" i="58"/>
  <c r="P76" i="58"/>
  <c r="Q76" i="58"/>
  <c r="R76" i="58"/>
  <c r="S76" i="58"/>
  <c r="T76" i="58"/>
  <c r="U76" i="58"/>
  <c r="V76" i="58"/>
  <c r="W76" i="58"/>
  <c r="X76" i="58"/>
  <c r="Y76" i="58"/>
  <c r="Z76" i="58"/>
  <c r="AA76" i="58"/>
  <c r="AB76" i="58"/>
  <c r="AC76" i="58"/>
  <c r="AD76" i="58"/>
  <c r="AE76" i="58"/>
  <c r="AF76" i="58"/>
  <c r="AG76" i="58"/>
  <c r="AH76" i="58"/>
  <c r="AI76" i="58"/>
  <c r="AJ76" i="58"/>
  <c r="AK76" i="58"/>
  <c r="AL76" i="58"/>
  <c r="AM76"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H78" i="58"/>
  <c r="AI78" i="58"/>
  <c r="AJ78" i="58"/>
  <c r="AK78" i="58"/>
  <c r="AL78" i="58"/>
  <c r="AM78" i="58"/>
  <c r="I79" i="58"/>
  <c r="J79" i="58"/>
  <c r="K79" i="58"/>
  <c r="L79" i="58"/>
  <c r="M79" i="58"/>
  <c r="N79" i="58"/>
  <c r="O79" i="58"/>
  <c r="P79" i="58"/>
  <c r="Q79" i="58"/>
  <c r="R79" i="58"/>
  <c r="S79" i="58"/>
  <c r="T79" i="58"/>
  <c r="U79" i="58"/>
  <c r="V79" i="58"/>
  <c r="W79" i="58"/>
  <c r="X79" i="58"/>
  <c r="Y79" i="58"/>
  <c r="Z79" i="58"/>
  <c r="AA79" i="58"/>
  <c r="AB79" i="58"/>
  <c r="AC79" i="58"/>
  <c r="AD79" i="58"/>
  <c r="AE79" i="58"/>
  <c r="AF79" i="58"/>
  <c r="AG79" i="58"/>
  <c r="AH79" i="58"/>
  <c r="AI79" i="58"/>
  <c r="AJ79" i="58"/>
  <c r="AK79" i="58"/>
  <c r="AL79" i="58"/>
  <c r="AM79" i="58"/>
  <c r="I81" i="58"/>
  <c r="J81" i="58"/>
  <c r="K81" i="58"/>
  <c r="L81" i="58"/>
  <c r="M81" i="58"/>
  <c r="N81" i="58"/>
  <c r="O81" i="58"/>
  <c r="P81" i="58"/>
  <c r="Q81" i="58"/>
  <c r="R81" i="58"/>
  <c r="S81" i="58"/>
  <c r="T81" i="58"/>
  <c r="U81" i="58"/>
  <c r="V81" i="58"/>
  <c r="W81" i="58"/>
  <c r="X81" i="58"/>
  <c r="Y81" i="58"/>
  <c r="Z81" i="58"/>
  <c r="AA81" i="58"/>
  <c r="AB81" i="58"/>
  <c r="AC81" i="58"/>
  <c r="AD81" i="58"/>
  <c r="AE81" i="58"/>
  <c r="AF81" i="58"/>
  <c r="AG81" i="58"/>
  <c r="AH81" i="58"/>
  <c r="AI81" i="58"/>
  <c r="AJ81" i="58"/>
  <c r="AK81" i="58"/>
  <c r="AL81" i="58"/>
  <c r="AM81" i="58"/>
  <c r="I82" i="58"/>
  <c r="J82" i="58"/>
  <c r="K82" i="58"/>
  <c r="L82" i="58"/>
  <c r="M82" i="58"/>
  <c r="N82" i="58"/>
  <c r="O82" i="58"/>
  <c r="P82" i="58"/>
  <c r="Q82" i="58"/>
  <c r="R82" i="58"/>
  <c r="S82" i="58"/>
  <c r="T82" i="58"/>
  <c r="U82" i="58"/>
  <c r="V82" i="58"/>
  <c r="W82" i="58"/>
  <c r="X82" i="58"/>
  <c r="Y82" i="58"/>
  <c r="Z82" i="58"/>
  <c r="AA82" i="58"/>
  <c r="AB82" i="58"/>
  <c r="AC82" i="58"/>
  <c r="AD82" i="58"/>
  <c r="AE82" i="58"/>
  <c r="AF82" i="58"/>
  <c r="AG82" i="58"/>
  <c r="AH82" i="58"/>
  <c r="AI82" i="58"/>
  <c r="AJ82" i="58"/>
  <c r="AK82" i="58"/>
  <c r="AL82" i="58"/>
  <c r="AM82" i="58"/>
  <c r="I84" i="58"/>
  <c r="J84" i="58"/>
  <c r="K84" i="58"/>
  <c r="L84" i="58"/>
  <c r="M84" i="58"/>
  <c r="N84" i="58"/>
  <c r="O84" i="58"/>
  <c r="P84" i="58"/>
  <c r="Q84" i="58"/>
  <c r="R84" i="58"/>
  <c r="S84" i="58"/>
  <c r="T84" i="58"/>
  <c r="U84" i="58"/>
  <c r="V84" i="58"/>
  <c r="W84" i="58"/>
  <c r="X84" i="58"/>
  <c r="Y84" i="58"/>
  <c r="Z84" i="58"/>
  <c r="AA84" i="58"/>
  <c r="AB84" i="58"/>
  <c r="AC84" i="58"/>
  <c r="AD84" i="58"/>
  <c r="AE84" i="58"/>
  <c r="AF84" i="58"/>
  <c r="AG84" i="58"/>
  <c r="AH84" i="58"/>
  <c r="AI84" i="58"/>
  <c r="AJ84" i="58"/>
  <c r="AK84" i="58"/>
  <c r="AL84" i="58"/>
  <c r="AM84" i="58"/>
  <c r="I85" i="58"/>
  <c r="J85" i="58"/>
  <c r="K85" i="58"/>
  <c r="L85" i="58"/>
  <c r="M85" i="58"/>
  <c r="N85" i="58"/>
  <c r="O85" i="58"/>
  <c r="P85" i="58"/>
  <c r="Q85" i="58"/>
  <c r="R85" i="58"/>
  <c r="S85" i="58"/>
  <c r="T85" i="58"/>
  <c r="U85" i="58"/>
  <c r="V85" i="58"/>
  <c r="W85" i="58"/>
  <c r="X85" i="58"/>
  <c r="Y85" i="58"/>
  <c r="Z85" i="58"/>
  <c r="AA85" i="58"/>
  <c r="AB85" i="58"/>
  <c r="AC85" i="58"/>
  <c r="AD85" i="58"/>
  <c r="AE85" i="58"/>
  <c r="AF85" i="58"/>
  <c r="AG85" i="58"/>
  <c r="AH85" i="58"/>
  <c r="AI85" i="58"/>
  <c r="AJ85" i="58"/>
  <c r="AK85" i="58"/>
  <c r="AL85" i="58"/>
  <c r="AM85" i="58"/>
  <c r="I87" i="58"/>
  <c r="J87" i="58"/>
  <c r="K87" i="58"/>
  <c r="L87" i="58"/>
  <c r="M87" i="58"/>
  <c r="N87" i="58"/>
  <c r="O87" i="58"/>
  <c r="P87" i="58"/>
  <c r="Q87" i="58"/>
  <c r="R87" i="58"/>
  <c r="S87" i="58"/>
  <c r="T87" i="58"/>
  <c r="U87" i="58"/>
  <c r="V87" i="58"/>
  <c r="W87" i="58"/>
  <c r="X87" i="58"/>
  <c r="Y87" i="58"/>
  <c r="Z87" i="58"/>
  <c r="AA87" i="58"/>
  <c r="AB87" i="58"/>
  <c r="AC87" i="58"/>
  <c r="AD87" i="58"/>
  <c r="AE87" i="58"/>
  <c r="AF87" i="58"/>
  <c r="AG87" i="58"/>
  <c r="AH87" i="58"/>
  <c r="AI87" i="58"/>
  <c r="AJ87" i="58"/>
  <c r="AK87" i="58"/>
  <c r="AL87" i="58"/>
  <c r="AM87" i="58"/>
  <c r="I88" i="58"/>
  <c r="J88" i="58"/>
  <c r="K88" i="58"/>
  <c r="L88" i="58"/>
  <c r="M88" i="58"/>
  <c r="N88" i="58"/>
  <c r="O88" i="58"/>
  <c r="P88" i="58"/>
  <c r="Q88" i="58"/>
  <c r="R88" i="58"/>
  <c r="S88" i="58"/>
  <c r="T88" i="58"/>
  <c r="U88" i="58"/>
  <c r="V88" i="58"/>
  <c r="W88" i="58"/>
  <c r="X88" i="58"/>
  <c r="Y88" i="58"/>
  <c r="Z88" i="58"/>
  <c r="AA88" i="58"/>
  <c r="AB88" i="58"/>
  <c r="AC88" i="58"/>
  <c r="AD88" i="58"/>
  <c r="AE88" i="58"/>
  <c r="AF88" i="58"/>
  <c r="AG88" i="58"/>
  <c r="AH88" i="58"/>
  <c r="AI88" i="58"/>
  <c r="AJ88" i="58"/>
  <c r="AK88" i="58"/>
  <c r="AL88" i="58"/>
  <c r="AM88" i="58"/>
  <c r="I90" i="58"/>
  <c r="J90" i="58"/>
  <c r="K90" i="58"/>
  <c r="L90" i="58"/>
  <c r="M90" i="58"/>
  <c r="N90" i="58"/>
  <c r="O90" i="58"/>
  <c r="P90" i="58"/>
  <c r="Q90" i="58"/>
  <c r="R90" i="58"/>
  <c r="S90" i="58"/>
  <c r="T90" i="58"/>
  <c r="U90" i="58"/>
  <c r="V90" i="58"/>
  <c r="W90" i="58"/>
  <c r="X90" i="58"/>
  <c r="Y90" i="58"/>
  <c r="Z90" i="58"/>
  <c r="AA90" i="58"/>
  <c r="AB90" i="58"/>
  <c r="AC90" i="58"/>
  <c r="AD90" i="58"/>
  <c r="AE90" i="58"/>
  <c r="AF90" i="58"/>
  <c r="AG90" i="58"/>
  <c r="AH90" i="58"/>
  <c r="AI90" i="58"/>
  <c r="AJ90" i="58"/>
  <c r="AK90" i="58"/>
  <c r="AL90" i="58"/>
  <c r="AM90" i="58"/>
  <c r="I91" i="58"/>
  <c r="J91" i="58"/>
  <c r="K91" i="58"/>
  <c r="L91" i="58"/>
  <c r="M91" i="58"/>
  <c r="N91" i="58"/>
  <c r="O91" i="58"/>
  <c r="P91" i="58"/>
  <c r="Q91" i="58"/>
  <c r="R91" i="58"/>
  <c r="S91" i="58"/>
  <c r="T91" i="58"/>
  <c r="U91" i="58"/>
  <c r="V91" i="58"/>
  <c r="W91" i="58"/>
  <c r="X91" i="58"/>
  <c r="Y91" i="58"/>
  <c r="Z91" i="58"/>
  <c r="AA91" i="58"/>
  <c r="AB91" i="58"/>
  <c r="AC91" i="58"/>
  <c r="AD91" i="58"/>
  <c r="AE91" i="58"/>
  <c r="AF91" i="58"/>
  <c r="AG91" i="58"/>
  <c r="AH91" i="58"/>
  <c r="AI91" i="58"/>
  <c r="AJ91" i="58"/>
  <c r="AK91" i="58"/>
  <c r="AL91" i="58"/>
  <c r="AM91" i="58"/>
  <c r="I93" i="58"/>
  <c r="J93" i="58"/>
  <c r="K93" i="58"/>
  <c r="L93" i="58"/>
  <c r="M93" i="58"/>
  <c r="N93" i="58"/>
  <c r="O93" i="58"/>
  <c r="P93" i="58"/>
  <c r="Q93" i="58"/>
  <c r="R93" i="58"/>
  <c r="S93" i="58"/>
  <c r="T93" i="58"/>
  <c r="U93" i="58"/>
  <c r="V93" i="58"/>
  <c r="W93" i="58"/>
  <c r="X93" i="58"/>
  <c r="Y93" i="58"/>
  <c r="Z93" i="58"/>
  <c r="AA93" i="58"/>
  <c r="AB93" i="58"/>
  <c r="AC93" i="58"/>
  <c r="AD93" i="58"/>
  <c r="AE93" i="58"/>
  <c r="AF93" i="58"/>
  <c r="AG93" i="58"/>
  <c r="AH93" i="58"/>
  <c r="AI93" i="58"/>
  <c r="AJ93" i="58"/>
  <c r="AK93" i="58"/>
  <c r="AL93" i="58"/>
  <c r="AM93" i="58"/>
  <c r="I94" i="58"/>
  <c r="J94" i="58"/>
  <c r="K94" i="58"/>
  <c r="L94" i="58"/>
  <c r="M94" i="58"/>
  <c r="N94" i="58"/>
  <c r="O94" i="58"/>
  <c r="P94" i="58"/>
  <c r="Q94" i="58"/>
  <c r="R94" i="58"/>
  <c r="S94" i="58"/>
  <c r="T94" i="58"/>
  <c r="U94" i="58"/>
  <c r="V94" i="58"/>
  <c r="W94" i="58"/>
  <c r="X94" i="58"/>
  <c r="Y94" i="58"/>
  <c r="Z94" i="58"/>
  <c r="AA94" i="58"/>
  <c r="AB94" i="58"/>
  <c r="AC94" i="58"/>
  <c r="AD94" i="58"/>
  <c r="AE94" i="58"/>
  <c r="AF94" i="58"/>
  <c r="AG94" i="58"/>
  <c r="AH94" i="58"/>
  <c r="AI94" i="58"/>
  <c r="AJ94" i="58"/>
  <c r="AK94" i="58"/>
  <c r="AL94" i="58"/>
  <c r="AM94" i="58"/>
  <c r="I96" i="58"/>
  <c r="J96" i="58"/>
  <c r="K96" i="58"/>
  <c r="L96" i="58"/>
  <c r="M96" i="58"/>
  <c r="N96" i="58"/>
  <c r="O96" i="58"/>
  <c r="P96" i="58"/>
  <c r="Q96" i="58"/>
  <c r="R96" i="58"/>
  <c r="S96" i="58"/>
  <c r="T96" i="58"/>
  <c r="U96" i="58"/>
  <c r="V96" i="58"/>
  <c r="W96" i="58"/>
  <c r="X96" i="58"/>
  <c r="Y96" i="58"/>
  <c r="Z96" i="58"/>
  <c r="AA96" i="58"/>
  <c r="AB96" i="58"/>
  <c r="AC96" i="58"/>
  <c r="AD96" i="58"/>
  <c r="AE96" i="58"/>
  <c r="AF96" i="58"/>
  <c r="AG96" i="58"/>
  <c r="AH96" i="58"/>
  <c r="AI96" i="58"/>
  <c r="AJ96" i="58"/>
  <c r="AK96" i="58"/>
  <c r="AL96" i="58"/>
  <c r="AM96" i="58"/>
  <c r="I97" i="58"/>
  <c r="J97" i="58"/>
  <c r="K97" i="58"/>
  <c r="L97" i="58"/>
  <c r="M97" i="58"/>
  <c r="N97" i="58"/>
  <c r="O97" i="58"/>
  <c r="P97" i="58"/>
  <c r="Q97" i="58"/>
  <c r="R97" i="58"/>
  <c r="S97" i="58"/>
  <c r="T97" i="58"/>
  <c r="U97" i="58"/>
  <c r="V97" i="58"/>
  <c r="W97" i="58"/>
  <c r="X97" i="58"/>
  <c r="Y97" i="58"/>
  <c r="Z97" i="58"/>
  <c r="AA97" i="58"/>
  <c r="AB97" i="58"/>
  <c r="AC97" i="58"/>
  <c r="AD97" i="58"/>
  <c r="AE97" i="58"/>
  <c r="AF97" i="58"/>
  <c r="AG97" i="58"/>
  <c r="AH97" i="58"/>
  <c r="AI97" i="58"/>
  <c r="AJ97" i="58"/>
  <c r="AK97" i="58"/>
  <c r="AL97" i="58"/>
  <c r="AM97" i="58"/>
  <c r="I99" i="58"/>
  <c r="J99" i="58"/>
  <c r="K99" i="58"/>
  <c r="L99" i="58"/>
  <c r="M99" i="58"/>
  <c r="N99" i="58"/>
  <c r="O99" i="58"/>
  <c r="P99" i="58"/>
  <c r="Q99" i="58"/>
  <c r="R99" i="58"/>
  <c r="S99" i="58"/>
  <c r="T99" i="58"/>
  <c r="U99" i="58"/>
  <c r="V99" i="58"/>
  <c r="W99" i="58"/>
  <c r="X99" i="58"/>
  <c r="Y99" i="58"/>
  <c r="Z99" i="58"/>
  <c r="AA99" i="58"/>
  <c r="AB99" i="58"/>
  <c r="AC99" i="58"/>
  <c r="AD99" i="58"/>
  <c r="AE99" i="58"/>
  <c r="AF99" i="58"/>
  <c r="AG99" i="58"/>
  <c r="AH99" i="58"/>
  <c r="AI99" i="58"/>
  <c r="AJ99" i="58"/>
  <c r="AK99" i="58"/>
  <c r="AL99" i="58"/>
  <c r="AM99"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I102" i="58"/>
  <c r="J102" i="58"/>
  <c r="K102" i="58"/>
  <c r="L102" i="58"/>
  <c r="M102" i="58"/>
  <c r="N102" i="58"/>
  <c r="O102" i="58"/>
  <c r="P102" i="58"/>
  <c r="Q102" i="58"/>
  <c r="R102" i="58"/>
  <c r="S102" i="58"/>
  <c r="T102" i="58"/>
  <c r="U102" i="58"/>
  <c r="V102" i="58"/>
  <c r="W102" i="58"/>
  <c r="X102" i="58"/>
  <c r="Y102" i="58"/>
  <c r="Z102" i="58"/>
  <c r="AA102" i="58"/>
  <c r="AB102" i="58"/>
  <c r="AC102" i="58"/>
  <c r="AD102" i="58"/>
  <c r="AE102" i="58"/>
  <c r="AF102" i="58"/>
  <c r="AG102" i="58"/>
  <c r="AH102" i="58"/>
  <c r="AI102" i="58"/>
  <c r="AJ102" i="58"/>
  <c r="AK102" i="58"/>
  <c r="AL102" i="58"/>
  <c r="AM102" i="58"/>
  <c r="I103" i="58"/>
  <c r="J103" i="58"/>
  <c r="K103" i="58"/>
  <c r="L103" i="58"/>
  <c r="M103" i="58"/>
  <c r="N103" i="58"/>
  <c r="O103" i="58"/>
  <c r="P103" i="58"/>
  <c r="Q103" i="58"/>
  <c r="R103" i="58"/>
  <c r="S103" i="58"/>
  <c r="T103" i="58"/>
  <c r="U103" i="58"/>
  <c r="V103" i="58"/>
  <c r="W103" i="58"/>
  <c r="X103" i="58"/>
  <c r="Y103" i="58"/>
  <c r="Z103" i="58"/>
  <c r="AA103" i="58"/>
  <c r="AB103" i="58"/>
  <c r="AC103" i="58"/>
  <c r="AD103" i="58"/>
  <c r="AE103" i="58"/>
  <c r="AF103" i="58"/>
  <c r="AG103" i="58"/>
  <c r="AH103" i="58"/>
  <c r="AI103" i="58"/>
  <c r="AJ103" i="58"/>
  <c r="AK103" i="58"/>
  <c r="AL103" i="58"/>
  <c r="AM103" i="58"/>
  <c r="I105" i="58"/>
  <c r="J105" i="58"/>
  <c r="K105" i="58"/>
  <c r="L105" i="58"/>
  <c r="M105" i="58"/>
  <c r="N105" i="58"/>
  <c r="O105" i="58"/>
  <c r="P105" i="58"/>
  <c r="Q105" i="58"/>
  <c r="R105" i="58"/>
  <c r="S105" i="58"/>
  <c r="T105" i="58"/>
  <c r="U105" i="58"/>
  <c r="V105" i="58"/>
  <c r="W105" i="58"/>
  <c r="X105" i="58"/>
  <c r="Y105" i="58"/>
  <c r="Z105" i="58"/>
  <c r="AA105" i="58"/>
  <c r="AB105" i="58"/>
  <c r="AC105" i="58"/>
  <c r="AD105" i="58"/>
  <c r="AE105" i="58"/>
  <c r="AF105" i="58"/>
  <c r="AG105" i="58"/>
  <c r="AH105" i="58"/>
  <c r="AI105" i="58"/>
  <c r="AJ105" i="58"/>
  <c r="AK105" i="58"/>
  <c r="AL105" i="58"/>
  <c r="AM105" i="58"/>
  <c r="I106" i="58"/>
  <c r="J106" i="58"/>
  <c r="K106" i="58"/>
  <c r="L106" i="58"/>
  <c r="M106" i="58"/>
  <c r="N106" i="58"/>
  <c r="O106" i="58"/>
  <c r="P106" i="58"/>
  <c r="Q106" i="58"/>
  <c r="R106" i="58"/>
  <c r="S106" i="58"/>
  <c r="T106" i="58"/>
  <c r="U106" i="58"/>
  <c r="V106" i="58"/>
  <c r="W106" i="58"/>
  <c r="X106" i="58"/>
  <c r="Y106" i="58"/>
  <c r="Z106" i="58"/>
  <c r="AA106" i="58"/>
  <c r="AB106" i="58"/>
  <c r="AC106" i="58"/>
  <c r="AD106" i="58"/>
  <c r="AE106" i="58"/>
  <c r="AF106" i="58"/>
  <c r="AG106" i="58"/>
  <c r="AH106" i="58"/>
  <c r="AI106" i="58"/>
  <c r="AJ106" i="58"/>
  <c r="AK106" i="58"/>
  <c r="AL106" i="58"/>
  <c r="AM106" i="58"/>
  <c r="I108" i="58"/>
  <c r="J108" i="58"/>
  <c r="K108" i="58"/>
  <c r="L108" i="58"/>
  <c r="M108" i="58"/>
  <c r="N108" i="58"/>
  <c r="O108" i="58"/>
  <c r="P108" i="58"/>
  <c r="Q108" i="58"/>
  <c r="R108" i="58"/>
  <c r="S108" i="58"/>
  <c r="T108" i="58"/>
  <c r="U108" i="58"/>
  <c r="V108" i="58"/>
  <c r="W108" i="58"/>
  <c r="X108" i="58"/>
  <c r="Y108" i="58"/>
  <c r="Z108" i="58"/>
  <c r="AA108" i="58"/>
  <c r="AB108" i="58"/>
  <c r="AC108" i="58"/>
  <c r="AD108" i="58"/>
  <c r="AE108" i="58"/>
  <c r="AF108" i="58"/>
  <c r="AG108" i="58"/>
  <c r="AH108" i="58"/>
  <c r="AI108" i="58"/>
  <c r="AJ108" i="58"/>
  <c r="AK108" i="58"/>
  <c r="AL108" i="58"/>
  <c r="AM108" i="58"/>
  <c r="I109" i="58"/>
  <c r="J109" i="58"/>
  <c r="K109" i="58"/>
  <c r="L109" i="58"/>
  <c r="M109" i="58"/>
  <c r="N109" i="58"/>
  <c r="O109" i="58"/>
  <c r="P109" i="58"/>
  <c r="Q109" i="58"/>
  <c r="R109" i="58"/>
  <c r="S109" i="58"/>
  <c r="T109" i="58"/>
  <c r="U109" i="58"/>
  <c r="V109" i="58"/>
  <c r="W109" i="58"/>
  <c r="X109" i="58"/>
  <c r="Y109" i="58"/>
  <c r="Z109" i="58"/>
  <c r="AA109" i="58"/>
  <c r="AB109" i="58"/>
  <c r="AC109" i="58"/>
  <c r="AD109" i="58"/>
  <c r="AE109" i="58"/>
  <c r="AF109" i="58"/>
  <c r="AG109" i="58"/>
  <c r="AH109" i="58"/>
  <c r="AI109" i="58"/>
  <c r="AJ109" i="58"/>
  <c r="AK109" i="58"/>
  <c r="AL109" i="58"/>
  <c r="AM109" i="58"/>
  <c r="I111" i="58"/>
  <c r="J111" i="58"/>
  <c r="K111" i="58"/>
  <c r="L111" i="58"/>
  <c r="M111" i="58"/>
  <c r="N111" i="58"/>
  <c r="O111" i="58"/>
  <c r="P111" i="58"/>
  <c r="Q111" i="58"/>
  <c r="R111" i="58"/>
  <c r="S111" i="58"/>
  <c r="T111" i="58"/>
  <c r="U111" i="58"/>
  <c r="V111" i="58"/>
  <c r="W111" i="58"/>
  <c r="X111" i="58"/>
  <c r="Y111" i="58"/>
  <c r="Z111" i="58"/>
  <c r="AA111" i="58"/>
  <c r="AB111" i="58"/>
  <c r="AC111" i="58"/>
  <c r="AD111" i="58"/>
  <c r="AE111" i="58"/>
  <c r="AF111" i="58"/>
  <c r="AG111" i="58"/>
  <c r="AH111" i="58"/>
  <c r="AI111" i="58"/>
  <c r="AJ111" i="58"/>
  <c r="AK111" i="58"/>
  <c r="AL111" i="58"/>
  <c r="AM111" i="58"/>
  <c r="I112" i="58"/>
  <c r="J112" i="58"/>
  <c r="K112" i="58"/>
  <c r="L112" i="58"/>
  <c r="M112" i="58"/>
  <c r="N112" i="58"/>
  <c r="O112" i="58"/>
  <c r="P112" i="58"/>
  <c r="Q112" i="58"/>
  <c r="R112" i="58"/>
  <c r="S112" i="58"/>
  <c r="T112" i="58"/>
  <c r="U112" i="58"/>
  <c r="V112" i="58"/>
  <c r="W112" i="58"/>
  <c r="X112" i="58"/>
  <c r="Y112" i="58"/>
  <c r="Z112" i="58"/>
  <c r="AA112" i="58"/>
  <c r="AB112" i="58"/>
  <c r="AC112" i="58"/>
  <c r="AD112" i="58"/>
  <c r="AE112" i="58"/>
  <c r="AF112" i="58"/>
  <c r="AG112" i="58"/>
  <c r="AH112" i="58"/>
  <c r="AI112" i="58"/>
  <c r="AJ112" i="58"/>
  <c r="AK112" i="58"/>
  <c r="AL112" i="58"/>
  <c r="AM112" i="58"/>
  <c r="I114" i="58"/>
  <c r="J114" i="58"/>
  <c r="K114" i="58"/>
  <c r="L114" i="58"/>
  <c r="M114" i="58"/>
  <c r="N114" i="58"/>
  <c r="O114" i="58"/>
  <c r="P114" i="58"/>
  <c r="Q114" i="58"/>
  <c r="R114" i="58"/>
  <c r="S114" i="58"/>
  <c r="T114" i="58"/>
  <c r="U114" i="58"/>
  <c r="V114" i="58"/>
  <c r="W114" i="58"/>
  <c r="X114" i="58"/>
  <c r="Y114" i="58"/>
  <c r="Z114" i="58"/>
  <c r="AA114" i="58"/>
  <c r="AB114" i="58"/>
  <c r="AC114" i="58"/>
  <c r="AD114" i="58"/>
  <c r="AE114" i="58"/>
  <c r="AF114" i="58"/>
  <c r="AG114" i="58"/>
  <c r="AH114" i="58"/>
  <c r="AI114" i="58"/>
  <c r="AJ114" i="58"/>
  <c r="AK114" i="58"/>
  <c r="AL114" i="58"/>
  <c r="AM114" i="58"/>
  <c r="I115" i="58"/>
  <c r="J115" i="58"/>
  <c r="K115" i="58"/>
  <c r="L115" i="58"/>
  <c r="M115" i="58"/>
  <c r="N115" i="58"/>
  <c r="O115" i="58"/>
  <c r="P115" i="58"/>
  <c r="Q115" i="58"/>
  <c r="R115" i="58"/>
  <c r="S115" i="58"/>
  <c r="T115" i="58"/>
  <c r="U115" i="58"/>
  <c r="V115" i="58"/>
  <c r="W115" i="58"/>
  <c r="X115" i="58"/>
  <c r="Y115" i="58"/>
  <c r="Z115" i="58"/>
  <c r="AA115" i="58"/>
  <c r="AB115" i="58"/>
  <c r="AC115" i="58"/>
  <c r="AD115" i="58"/>
  <c r="AE115" i="58"/>
  <c r="AF115" i="58"/>
  <c r="AG115" i="58"/>
  <c r="AH115" i="58"/>
  <c r="AI115" i="58"/>
  <c r="AJ115" i="58"/>
  <c r="AK115" i="58"/>
  <c r="AL115" i="58"/>
  <c r="AM115" i="58"/>
  <c r="I117" i="58"/>
  <c r="J117" i="58"/>
  <c r="K117" i="58"/>
  <c r="L117" i="58"/>
  <c r="M117" i="58"/>
  <c r="N117" i="58"/>
  <c r="O117" i="58"/>
  <c r="P117" i="58"/>
  <c r="Q117" i="58"/>
  <c r="R117" i="58"/>
  <c r="S117" i="58"/>
  <c r="T117" i="58"/>
  <c r="U117" i="58"/>
  <c r="V117" i="58"/>
  <c r="W117" i="58"/>
  <c r="X117" i="58"/>
  <c r="Y117" i="58"/>
  <c r="Z117" i="58"/>
  <c r="AA117" i="58"/>
  <c r="AB117" i="58"/>
  <c r="AC117" i="58"/>
  <c r="AD117" i="58"/>
  <c r="AE117" i="58"/>
  <c r="AF117" i="58"/>
  <c r="AG117" i="58"/>
  <c r="AH117" i="58"/>
  <c r="AI117" i="58"/>
  <c r="AJ117" i="58"/>
  <c r="AK117" i="58"/>
  <c r="AL117" i="58"/>
  <c r="AM117" i="58"/>
  <c r="I118" i="58"/>
  <c r="J118" i="58"/>
  <c r="K118" i="58"/>
  <c r="L118" i="58"/>
  <c r="M118" i="58"/>
  <c r="N118" i="58"/>
  <c r="O118" i="58"/>
  <c r="P118" i="58"/>
  <c r="Q118" i="58"/>
  <c r="R118" i="58"/>
  <c r="S118" i="58"/>
  <c r="T118" i="58"/>
  <c r="U118" i="58"/>
  <c r="V118" i="58"/>
  <c r="W118" i="58"/>
  <c r="X118" i="58"/>
  <c r="Y118" i="58"/>
  <c r="Z118" i="58"/>
  <c r="AA118" i="58"/>
  <c r="AB118" i="58"/>
  <c r="AC118" i="58"/>
  <c r="AD118" i="58"/>
  <c r="AE118" i="58"/>
  <c r="AF118" i="58"/>
  <c r="AG118" i="58"/>
  <c r="AH118" i="58"/>
  <c r="AI118" i="58"/>
  <c r="AJ118" i="58"/>
  <c r="AK118" i="58"/>
  <c r="AL118" i="58"/>
  <c r="AM118" i="58"/>
  <c r="I120" i="58"/>
  <c r="J120" i="58"/>
  <c r="K120" i="58"/>
  <c r="L120" i="58"/>
  <c r="M120" i="58"/>
  <c r="N120" i="58"/>
  <c r="O120" i="58"/>
  <c r="P120" i="58"/>
  <c r="Q120" i="58"/>
  <c r="R120" i="58"/>
  <c r="S120" i="58"/>
  <c r="T120" i="58"/>
  <c r="U120" i="58"/>
  <c r="V120" i="58"/>
  <c r="W120" i="58"/>
  <c r="X120" i="58"/>
  <c r="Y120" i="58"/>
  <c r="Z120" i="58"/>
  <c r="AA120" i="58"/>
  <c r="AB120" i="58"/>
  <c r="AC120" i="58"/>
  <c r="AD120" i="58"/>
  <c r="AE120" i="58"/>
  <c r="AF120" i="58"/>
  <c r="AG120" i="58"/>
  <c r="AH120" i="58"/>
  <c r="AI120" i="58"/>
  <c r="AJ120" i="58"/>
  <c r="AK120" i="58"/>
  <c r="AL120" i="58"/>
  <c r="AM120" i="58"/>
  <c r="I121" i="58"/>
  <c r="J121" i="58"/>
  <c r="K121" i="58"/>
  <c r="L121" i="58"/>
  <c r="M121" i="58"/>
  <c r="N121" i="58"/>
  <c r="O121" i="58"/>
  <c r="P121" i="58"/>
  <c r="Q121" i="58"/>
  <c r="R121" i="58"/>
  <c r="S121" i="58"/>
  <c r="T121" i="58"/>
  <c r="U121" i="58"/>
  <c r="V121" i="58"/>
  <c r="W121" i="58"/>
  <c r="X121" i="58"/>
  <c r="Y121" i="58"/>
  <c r="Z121" i="58"/>
  <c r="AA121" i="58"/>
  <c r="AB121" i="58"/>
  <c r="AC121" i="58"/>
  <c r="AD121" i="58"/>
  <c r="AE121" i="58"/>
  <c r="AF121" i="58"/>
  <c r="AG121" i="58"/>
  <c r="AH121" i="58"/>
  <c r="AI121" i="58"/>
  <c r="AJ121" i="58"/>
  <c r="AK121" i="58"/>
  <c r="AL121" i="58"/>
  <c r="AM121" i="58"/>
  <c r="I123" i="58"/>
  <c r="J123" i="58"/>
  <c r="K123" i="58"/>
  <c r="L123" i="58"/>
  <c r="M123" i="58"/>
  <c r="N123" i="58"/>
  <c r="O123" i="58"/>
  <c r="P123" i="58"/>
  <c r="Q123" i="58"/>
  <c r="R123" i="58"/>
  <c r="S123" i="58"/>
  <c r="T123" i="58"/>
  <c r="U123" i="58"/>
  <c r="V123" i="58"/>
  <c r="W123" i="58"/>
  <c r="X123" i="58"/>
  <c r="Y123" i="58"/>
  <c r="Z123" i="58"/>
  <c r="AA123" i="58"/>
  <c r="AB123" i="58"/>
  <c r="AC123" i="58"/>
  <c r="AD123" i="58"/>
  <c r="AE123" i="58"/>
  <c r="AF123" i="58"/>
  <c r="AG123" i="58"/>
  <c r="AH123" i="58"/>
  <c r="AI123" i="58"/>
  <c r="AJ123" i="58"/>
  <c r="AK123" i="58"/>
  <c r="AL123" i="58"/>
  <c r="AM123" i="58"/>
  <c r="I124" i="58"/>
  <c r="J124" i="58"/>
  <c r="K124" i="58"/>
  <c r="L124" i="58"/>
  <c r="M124" i="58"/>
  <c r="N124" i="58"/>
  <c r="O124" i="58"/>
  <c r="P124" i="58"/>
  <c r="Q124" i="58"/>
  <c r="R124" i="58"/>
  <c r="S124" i="58"/>
  <c r="T124" i="58"/>
  <c r="U124" i="58"/>
  <c r="V124" i="58"/>
  <c r="W124" i="58"/>
  <c r="X124" i="58"/>
  <c r="Y124" i="58"/>
  <c r="Z124" i="58"/>
  <c r="AA124" i="58"/>
  <c r="AB124" i="58"/>
  <c r="AC124" i="58"/>
  <c r="AD124" i="58"/>
  <c r="AE124" i="58"/>
  <c r="AF124" i="58"/>
  <c r="AG124" i="58"/>
  <c r="AH124" i="58"/>
  <c r="AI124" i="58"/>
  <c r="AJ124" i="58"/>
  <c r="AK124" i="58"/>
  <c r="AL124" i="58"/>
  <c r="AM124" i="58"/>
  <c r="I126" i="58"/>
  <c r="J126" i="58"/>
  <c r="K126" i="58"/>
  <c r="L126" i="58"/>
  <c r="M126" i="58"/>
  <c r="N126" i="58"/>
  <c r="O126" i="58"/>
  <c r="P126" i="58"/>
  <c r="Q126" i="58"/>
  <c r="R126" i="58"/>
  <c r="S126" i="58"/>
  <c r="T126" i="58"/>
  <c r="U126" i="58"/>
  <c r="V126" i="58"/>
  <c r="W126" i="58"/>
  <c r="X126" i="58"/>
  <c r="Y126" i="58"/>
  <c r="Z126" i="58"/>
  <c r="AA126" i="58"/>
  <c r="AB126" i="58"/>
  <c r="AC126" i="58"/>
  <c r="AD126" i="58"/>
  <c r="AE126" i="58"/>
  <c r="AF126" i="58"/>
  <c r="AG126" i="58"/>
  <c r="AH126" i="58"/>
  <c r="AI126" i="58"/>
  <c r="AJ126" i="58"/>
  <c r="AK126" i="58"/>
  <c r="AL126" i="58"/>
  <c r="AM126" i="58"/>
  <c r="I127" i="58"/>
  <c r="J127" i="58"/>
  <c r="K127" i="58"/>
  <c r="L127" i="58"/>
  <c r="M127" i="58"/>
  <c r="N127" i="58"/>
  <c r="O127" i="58"/>
  <c r="P127" i="58"/>
  <c r="Q127" i="58"/>
  <c r="R127" i="58"/>
  <c r="S127" i="58"/>
  <c r="T127" i="58"/>
  <c r="U127" i="58"/>
  <c r="V127" i="58"/>
  <c r="W127" i="58"/>
  <c r="X127" i="58"/>
  <c r="Y127" i="58"/>
  <c r="Z127" i="58"/>
  <c r="AA127" i="58"/>
  <c r="AB127" i="58"/>
  <c r="AC127" i="58"/>
  <c r="AD127" i="58"/>
  <c r="AE127" i="58"/>
  <c r="AF127" i="58"/>
  <c r="AG127" i="58"/>
  <c r="AH127" i="58"/>
  <c r="AI127" i="58"/>
  <c r="AJ127" i="58"/>
  <c r="AK127" i="58"/>
  <c r="AL127" i="58"/>
  <c r="AM127" i="58"/>
  <c r="I129" i="58"/>
  <c r="J129" i="58"/>
  <c r="K129" i="58"/>
  <c r="L129" i="58"/>
  <c r="M129" i="58"/>
  <c r="N129" i="58"/>
  <c r="O129" i="58"/>
  <c r="P129" i="58"/>
  <c r="Q129" i="58"/>
  <c r="R129" i="58"/>
  <c r="S129" i="58"/>
  <c r="T129" i="58"/>
  <c r="U129" i="58"/>
  <c r="V129" i="58"/>
  <c r="W129" i="58"/>
  <c r="X129" i="58"/>
  <c r="Y129" i="58"/>
  <c r="Z129" i="58"/>
  <c r="AA129" i="58"/>
  <c r="AB129" i="58"/>
  <c r="AC129" i="58"/>
  <c r="AD129" i="58"/>
  <c r="AE129" i="58"/>
  <c r="AF129" i="58"/>
  <c r="AG129" i="58"/>
  <c r="AH129" i="58"/>
  <c r="AI129" i="58"/>
  <c r="AJ129" i="58"/>
  <c r="AK129" i="58"/>
  <c r="AL129" i="58"/>
  <c r="AM129" i="58"/>
  <c r="I130" i="58"/>
  <c r="J130" i="58"/>
  <c r="K130" i="58"/>
  <c r="L130" i="58"/>
  <c r="M130" i="58"/>
  <c r="N130" i="58"/>
  <c r="O130" i="58"/>
  <c r="P130" i="58"/>
  <c r="Q130" i="58"/>
  <c r="R130" i="58"/>
  <c r="S130" i="58"/>
  <c r="T130" i="58"/>
  <c r="U130" i="58"/>
  <c r="V130" i="58"/>
  <c r="W130" i="58"/>
  <c r="X130" i="58"/>
  <c r="Y130" i="58"/>
  <c r="Z130" i="58"/>
  <c r="AA130" i="58"/>
  <c r="AB130" i="58"/>
  <c r="AC130" i="58"/>
  <c r="AD130" i="58"/>
  <c r="AE130" i="58"/>
  <c r="AF130" i="58"/>
  <c r="AG130" i="58"/>
  <c r="AH130" i="58"/>
  <c r="AI130" i="58"/>
  <c r="AJ130" i="58"/>
  <c r="AK130" i="58"/>
  <c r="AL130" i="58"/>
  <c r="AM130" i="58"/>
  <c r="I132" i="58"/>
  <c r="J132" i="58"/>
  <c r="K132" i="58"/>
  <c r="L132" i="58"/>
  <c r="M132" i="58"/>
  <c r="N132" i="58"/>
  <c r="O132" i="58"/>
  <c r="P132" i="58"/>
  <c r="Q132" i="58"/>
  <c r="R132" i="58"/>
  <c r="S132" i="58"/>
  <c r="T132" i="58"/>
  <c r="U132" i="58"/>
  <c r="V132" i="58"/>
  <c r="W132" i="58"/>
  <c r="X132" i="58"/>
  <c r="Y132" i="58"/>
  <c r="Z132" i="58"/>
  <c r="AA132" i="58"/>
  <c r="AB132" i="58"/>
  <c r="AC132" i="58"/>
  <c r="AD132" i="58"/>
  <c r="AE132" i="58"/>
  <c r="AF132" i="58"/>
  <c r="AG132" i="58"/>
  <c r="AH132" i="58"/>
  <c r="AI132" i="58"/>
  <c r="AJ132" i="58"/>
  <c r="AK132" i="58"/>
  <c r="AL132" i="58"/>
  <c r="AM132" i="58"/>
  <c r="I133" i="58"/>
  <c r="J133" i="58"/>
  <c r="K133" i="58"/>
  <c r="L133" i="58"/>
  <c r="M133" i="58"/>
  <c r="N133" i="58"/>
  <c r="O133" i="58"/>
  <c r="P133" i="58"/>
  <c r="Q133" i="58"/>
  <c r="R133" i="58"/>
  <c r="S133" i="58"/>
  <c r="T133" i="58"/>
  <c r="U133" i="58"/>
  <c r="V133" i="58"/>
  <c r="W133" i="58"/>
  <c r="X133" i="58"/>
  <c r="Y133" i="58"/>
  <c r="Z133" i="58"/>
  <c r="AA133" i="58"/>
  <c r="AB133" i="58"/>
  <c r="AC133" i="58"/>
  <c r="AD133" i="58"/>
  <c r="AE133" i="58"/>
  <c r="AF133" i="58"/>
  <c r="AG133" i="58"/>
  <c r="AH133" i="58"/>
  <c r="AI133" i="58"/>
  <c r="AJ133" i="58"/>
  <c r="AK133" i="58"/>
  <c r="AL133" i="58"/>
  <c r="AM133" i="58"/>
  <c r="I135" i="58"/>
  <c r="J135" i="58"/>
  <c r="K135" i="58"/>
  <c r="L135" i="58"/>
  <c r="M135" i="58"/>
  <c r="N135" i="58"/>
  <c r="O135" i="58"/>
  <c r="P135" i="58"/>
  <c r="Q135" i="58"/>
  <c r="R135" i="58"/>
  <c r="S135" i="58"/>
  <c r="T135" i="58"/>
  <c r="U135" i="58"/>
  <c r="V135" i="58"/>
  <c r="W135" i="58"/>
  <c r="X135" i="58"/>
  <c r="Y135" i="58"/>
  <c r="Z135" i="58"/>
  <c r="AA135" i="58"/>
  <c r="AB135" i="58"/>
  <c r="AC135" i="58"/>
  <c r="AD135" i="58"/>
  <c r="AE135" i="58"/>
  <c r="AF135" i="58"/>
  <c r="AG135" i="58"/>
  <c r="AH135" i="58"/>
  <c r="AI135" i="58"/>
  <c r="AJ135" i="58"/>
  <c r="AK135" i="58"/>
  <c r="AL135" i="58"/>
  <c r="AM135" i="58"/>
  <c r="I136" i="58"/>
  <c r="J136" i="58"/>
  <c r="K136" i="58"/>
  <c r="L136" i="58"/>
  <c r="M136" i="58"/>
  <c r="N136" i="58"/>
  <c r="O136" i="58"/>
  <c r="P136" i="58"/>
  <c r="Q136" i="58"/>
  <c r="R136" i="58"/>
  <c r="S136" i="58"/>
  <c r="T136" i="58"/>
  <c r="U136" i="58"/>
  <c r="V136" i="58"/>
  <c r="W136" i="58"/>
  <c r="X136" i="58"/>
  <c r="Y136" i="58"/>
  <c r="Z136" i="58"/>
  <c r="AA136" i="58"/>
  <c r="AB136" i="58"/>
  <c r="AC136" i="58"/>
  <c r="AD136" i="58"/>
  <c r="AE136" i="58"/>
  <c r="AF136" i="58"/>
  <c r="AG136" i="58"/>
  <c r="AH136" i="58"/>
  <c r="AI136" i="58"/>
  <c r="AJ136" i="58"/>
  <c r="AK136" i="58"/>
  <c r="AL136" i="58"/>
  <c r="AM136" i="58"/>
  <c r="I138" i="58"/>
  <c r="J138" i="58"/>
  <c r="K138" i="58"/>
  <c r="L138" i="58"/>
  <c r="M138" i="58"/>
  <c r="N138" i="58"/>
  <c r="O138" i="58"/>
  <c r="P138" i="58"/>
  <c r="Q138" i="58"/>
  <c r="R138" i="58"/>
  <c r="S138" i="58"/>
  <c r="T138" i="58"/>
  <c r="U138" i="58"/>
  <c r="V138" i="58"/>
  <c r="W138" i="58"/>
  <c r="X138" i="58"/>
  <c r="Y138" i="58"/>
  <c r="Z138" i="58"/>
  <c r="AA138" i="58"/>
  <c r="AB138" i="58"/>
  <c r="AC138" i="58"/>
  <c r="AD138" i="58"/>
  <c r="AE138" i="58"/>
  <c r="AF138" i="58"/>
  <c r="AG138" i="58"/>
  <c r="AH138" i="58"/>
  <c r="AI138" i="58"/>
  <c r="AJ138" i="58"/>
  <c r="AK138" i="58"/>
  <c r="AL138" i="58"/>
  <c r="AM138" i="58"/>
  <c r="I139" i="58"/>
  <c r="J139" i="58"/>
  <c r="K139" i="58"/>
  <c r="L139" i="58"/>
  <c r="M139" i="58"/>
  <c r="N139" i="58"/>
  <c r="O139" i="58"/>
  <c r="P139" i="58"/>
  <c r="Q139" i="58"/>
  <c r="R139" i="58"/>
  <c r="S139" i="58"/>
  <c r="T139" i="58"/>
  <c r="U139" i="58"/>
  <c r="V139" i="58"/>
  <c r="W139" i="58"/>
  <c r="X139" i="58"/>
  <c r="Y139" i="58"/>
  <c r="Z139" i="58"/>
  <c r="AA139" i="58"/>
  <c r="AB139" i="58"/>
  <c r="AC139" i="58"/>
  <c r="AD139" i="58"/>
  <c r="AE139" i="58"/>
  <c r="AF139" i="58"/>
  <c r="AG139" i="58"/>
  <c r="AH139" i="58"/>
  <c r="AI139" i="58"/>
  <c r="AJ139" i="58"/>
  <c r="AK139" i="58"/>
  <c r="AL139" i="58"/>
  <c r="AM139" i="58"/>
  <c r="I141" i="58"/>
  <c r="J141" i="58"/>
  <c r="K141" i="58"/>
  <c r="L141" i="58"/>
  <c r="M141" i="58"/>
  <c r="N141" i="58"/>
  <c r="O141" i="58"/>
  <c r="P141" i="58"/>
  <c r="Q141" i="58"/>
  <c r="R141" i="58"/>
  <c r="S141" i="58"/>
  <c r="T141" i="58"/>
  <c r="U141" i="58"/>
  <c r="V141" i="58"/>
  <c r="W141" i="58"/>
  <c r="X141" i="58"/>
  <c r="Y141" i="58"/>
  <c r="Z141" i="58"/>
  <c r="AA141" i="58"/>
  <c r="AB141" i="58"/>
  <c r="AC141" i="58"/>
  <c r="AD141" i="58"/>
  <c r="AE141" i="58"/>
  <c r="AF141" i="58"/>
  <c r="AG141" i="58"/>
  <c r="AH141" i="58"/>
  <c r="AI141" i="58"/>
  <c r="AJ141" i="58"/>
  <c r="AK141" i="58"/>
  <c r="AL141" i="58"/>
  <c r="AM141" i="58"/>
  <c r="I142" i="58"/>
  <c r="J142" i="58"/>
  <c r="K142" i="58"/>
  <c r="L142" i="58"/>
  <c r="M142" i="58"/>
  <c r="N142" i="58"/>
  <c r="O142" i="58"/>
  <c r="P142" i="58"/>
  <c r="Q142" i="58"/>
  <c r="R142" i="58"/>
  <c r="S142" i="58"/>
  <c r="T142" i="58"/>
  <c r="U142" i="58"/>
  <c r="V142" i="58"/>
  <c r="W142" i="58"/>
  <c r="X142" i="58"/>
  <c r="Y142" i="58"/>
  <c r="Z142" i="58"/>
  <c r="AA142" i="58"/>
  <c r="AB142" i="58"/>
  <c r="AC142" i="58"/>
  <c r="AD142" i="58"/>
  <c r="AE142" i="58"/>
  <c r="AF142" i="58"/>
  <c r="AG142" i="58"/>
  <c r="AH142" i="58"/>
  <c r="AI142" i="58"/>
  <c r="AJ142" i="58"/>
  <c r="AK142" i="58"/>
  <c r="AL142" i="58"/>
  <c r="AM142" i="58"/>
  <c r="I144" i="58"/>
  <c r="J144" i="58"/>
  <c r="K144" i="58"/>
  <c r="L144" i="58"/>
  <c r="M144" i="58"/>
  <c r="N144" i="58"/>
  <c r="O144" i="58"/>
  <c r="P144" i="58"/>
  <c r="Q144" i="58"/>
  <c r="R144" i="58"/>
  <c r="S144" i="58"/>
  <c r="T144" i="58"/>
  <c r="U144" i="58"/>
  <c r="V144" i="58"/>
  <c r="W144" i="58"/>
  <c r="X144" i="58"/>
  <c r="Y144" i="58"/>
  <c r="Z144" i="58"/>
  <c r="AA144" i="58"/>
  <c r="AB144" i="58"/>
  <c r="AC144" i="58"/>
  <c r="AD144" i="58"/>
  <c r="AE144" i="58"/>
  <c r="AF144" i="58"/>
  <c r="AG144" i="58"/>
  <c r="AH144" i="58"/>
  <c r="AI144" i="58"/>
  <c r="AJ144" i="58"/>
  <c r="AK144" i="58"/>
  <c r="AL144" i="58"/>
  <c r="AM144" i="58"/>
  <c r="I145" i="58"/>
  <c r="J145" i="58"/>
  <c r="K145" i="58"/>
  <c r="L145" i="58"/>
  <c r="M145" i="58"/>
  <c r="N145" i="58"/>
  <c r="O145" i="58"/>
  <c r="P145" i="58"/>
  <c r="Q145" i="58"/>
  <c r="R145" i="58"/>
  <c r="S145" i="58"/>
  <c r="T145" i="58"/>
  <c r="U145" i="58"/>
  <c r="V145" i="58"/>
  <c r="W145" i="58"/>
  <c r="X145" i="58"/>
  <c r="Y145" i="58"/>
  <c r="Z145" i="58"/>
  <c r="AA145" i="58"/>
  <c r="AB145" i="58"/>
  <c r="AC145" i="58"/>
  <c r="AD145" i="58"/>
  <c r="AE145" i="58"/>
  <c r="AF145" i="58"/>
  <c r="AG145" i="58"/>
  <c r="AH145" i="58"/>
  <c r="AI145" i="58"/>
  <c r="AJ145" i="58"/>
  <c r="AK145" i="58"/>
  <c r="AL145" i="58"/>
  <c r="AM145" i="58"/>
  <c r="I147" i="58"/>
  <c r="J147" i="58"/>
  <c r="K147" i="58"/>
  <c r="L147" i="58"/>
  <c r="M147" i="58"/>
  <c r="N147" i="58"/>
  <c r="O147" i="58"/>
  <c r="P147" i="58"/>
  <c r="Q147" i="58"/>
  <c r="R147" i="58"/>
  <c r="S147" i="58"/>
  <c r="T147" i="58"/>
  <c r="U147" i="58"/>
  <c r="V147" i="58"/>
  <c r="W147" i="58"/>
  <c r="X147" i="58"/>
  <c r="Y147" i="58"/>
  <c r="Z147" i="58"/>
  <c r="AA147" i="58"/>
  <c r="AB147" i="58"/>
  <c r="AC147" i="58"/>
  <c r="AD147" i="58"/>
  <c r="AE147" i="58"/>
  <c r="AF147" i="58"/>
  <c r="AG147" i="58"/>
  <c r="AH147" i="58"/>
  <c r="AI147" i="58"/>
  <c r="AJ147" i="58"/>
  <c r="AK147" i="58"/>
  <c r="AL147" i="58"/>
  <c r="AM147"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I150" i="58"/>
  <c r="J150" i="58"/>
  <c r="K150" i="58"/>
  <c r="L150" i="58"/>
  <c r="M150" i="58"/>
  <c r="N150" i="58"/>
  <c r="O150" i="58"/>
  <c r="P150" i="58"/>
  <c r="Q150" i="58"/>
  <c r="R150" i="58"/>
  <c r="S150" i="58"/>
  <c r="T150" i="58"/>
  <c r="U150" i="58"/>
  <c r="V150" i="58"/>
  <c r="W150" i="58"/>
  <c r="X150" i="58"/>
  <c r="Y150" i="58"/>
  <c r="Z150" i="58"/>
  <c r="AA150" i="58"/>
  <c r="AB150" i="58"/>
  <c r="AC150" i="58"/>
  <c r="AD150" i="58"/>
  <c r="AE150" i="58"/>
  <c r="AF150" i="58"/>
  <c r="AG150" i="58"/>
  <c r="AH150" i="58"/>
  <c r="AI150" i="58"/>
  <c r="AJ150" i="58"/>
  <c r="AK150" i="58"/>
  <c r="AL150" i="58"/>
  <c r="AM150" i="58"/>
  <c r="I151" i="58"/>
  <c r="J151" i="58"/>
  <c r="K151" i="58"/>
  <c r="L151" i="58"/>
  <c r="M151" i="58"/>
  <c r="N151" i="58"/>
  <c r="O151" i="58"/>
  <c r="P151" i="58"/>
  <c r="Q151" i="58"/>
  <c r="R151" i="58"/>
  <c r="S151" i="58"/>
  <c r="T151" i="58"/>
  <c r="U151" i="58"/>
  <c r="V151" i="58"/>
  <c r="W151" i="58"/>
  <c r="X151" i="58"/>
  <c r="Y151" i="58"/>
  <c r="Z151" i="58"/>
  <c r="AA151" i="58"/>
  <c r="AB151" i="58"/>
  <c r="AC151" i="58"/>
  <c r="AD151" i="58"/>
  <c r="AE151" i="58"/>
  <c r="AF151" i="58"/>
  <c r="AG151" i="58"/>
  <c r="AH151" i="58"/>
  <c r="AI151" i="58"/>
  <c r="AJ151" i="58"/>
  <c r="AK151" i="58"/>
  <c r="AL151" i="58"/>
  <c r="AM151" i="58"/>
  <c r="I153" i="58"/>
  <c r="J153" i="58"/>
  <c r="K153" i="58"/>
  <c r="L153" i="58"/>
  <c r="M153" i="58"/>
  <c r="N153" i="58"/>
  <c r="O153" i="58"/>
  <c r="P153" i="58"/>
  <c r="Q153" i="58"/>
  <c r="R153" i="58"/>
  <c r="S153" i="58"/>
  <c r="T153" i="58"/>
  <c r="U153" i="58"/>
  <c r="V153" i="58"/>
  <c r="W153" i="58"/>
  <c r="X153" i="58"/>
  <c r="Y153" i="58"/>
  <c r="Z153" i="58"/>
  <c r="AA153" i="58"/>
  <c r="AB153" i="58"/>
  <c r="AC153" i="58"/>
  <c r="AD153" i="58"/>
  <c r="AE153" i="58"/>
  <c r="AF153" i="58"/>
  <c r="AG153" i="58"/>
  <c r="AH153" i="58"/>
  <c r="AI153" i="58"/>
  <c r="AJ153" i="58"/>
  <c r="AK153" i="58"/>
  <c r="AL153" i="58"/>
  <c r="AM153" i="58"/>
  <c r="I154" i="58"/>
  <c r="J154" i="58"/>
  <c r="K154" i="58"/>
  <c r="L154" i="58"/>
  <c r="M154" i="58"/>
  <c r="N154" i="58"/>
  <c r="O154" i="58"/>
  <c r="P154" i="58"/>
  <c r="Q154" i="58"/>
  <c r="R154" i="58"/>
  <c r="S154" i="58"/>
  <c r="T154" i="58"/>
  <c r="U154" i="58"/>
  <c r="V154" i="58"/>
  <c r="W154" i="58"/>
  <c r="X154" i="58"/>
  <c r="Y154" i="58"/>
  <c r="Z154" i="58"/>
  <c r="AA154" i="58"/>
  <c r="AB154" i="58"/>
  <c r="AC154" i="58"/>
  <c r="AD154" i="58"/>
  <c r="AE154" i="58"/>
  <c r="AF154" i="58"/>
  <c r="AG154" i="58"/>
  <c r="AH154" i="58"/>
  <c r="AI154" i="58"/>
  <c r="AJ154" i="58"/>
  <c r="AK154" i="58"/>
  <c r="AL154" i="58"/>
  <c r="AM154" i="58"/>
  <c r="I156" i="58"/>
  <c r="J156" i="58"/>
  <c r="K156" i="58"/>
  <c r="L156" i="58"/>
  <c r="M156" i="58"/>
  <c r="N156" i="58"/>
  <c r="O156" i="58"/>
  <c r="P156" i="58"/>
  <c r="Q156" i="58"/>
  <c r="R156" i="58"/>
  <c r="S156" i="58"/>
  <c r="T156" i="58"/>
  <c r="U156" i="58"/>
  <c r="V156" i="58"/>
  <c r="W156" i="58"/>
  <c r="X156" i="58"/>
  <c r="Y156" i="58"/>
  <c r="Z156" i="58"/>
  <c r="AA156" i="58"/>
  <c r="AB156" i="58"/>
  <c r="AC156" i="58"/>
  <c r="AD156" i="58"/>
  <c r="AE156" i="58"/>
  <c r="AF156" i="58"/>
  <c r="AG156" i="58"/>
  <c r="AH156" i="58"/>
  <c r="AI156" i="58"/>
  <c r="AJ156" i="58"/>
  <c r="AK156" i="58"/>
  <c r="AL156" i="58"/>
  <c r="AM156" i="58"/>
  <c r="I157" i="58"/>
  <c r="J157" i="58"/>
  <c r="K157" i="58"/>
  <c r="L157" i="58"/>
  <c r="M157" i="58"/>
  <c r="N157" i="58"/>
  <c r="O157" i="58"/>
  <c r="P157" i="58"/>
  <c r="Q157" i="58"/>
  <c r="R157" i="58"/>
  <c r="S157" i="58"/>
  <c r="T157" i="58"/>
  <c r="U157" i="58"/>
  <c r="V157" i="58"/>
  <c r="W157" i="58"/>
  <c r="X157" i="58"/>
  <c r="Y157" i="58"/>
  <c r="Z157" i="58"/>
  <c r="AA157" i="58"/>
  <c r="AB157" i="58"/>
  <c r="AC157" i="58"/>
  <c r="AD157" i="58"/>
  <c r="AE157" i="58"/>
  <c r="AF157" i="58"/>
  <c r="AG157" i="58"/>
  <c r="AH157" i="58"/>
  <c r="AI157" i="58"/>
  <c r="AJ157" i="58"/>
  <c r="AK157" i="58"/>
  <c r="AL157" i="58"/>
  <c r="AM157" i="58"/>
  <c r="I159" i="58"/>
  <c r="J159" i="58"/>
  <c r="K159" i="58"/>
  <c r="L159" i="58"/>
  <c r="M159" i="58"/>
  <c r="N159" i="58"/>
  <c r="O159" i="58"/>
  <c r="P159" i="58"/>
  <c r="Q159" i="58"/>
  <c r="R159" i="58"/>
  <c r="S159" i="58"/>
  <c r="T159" i="58"/>
  <c r="U159" i="58"/>
  <c r="V159" i="58"/>
  <c r="W159" i="58"/>
  <c r="X159" i="58"/>
  <c r="Y159" i="58"/>
  <c r="Z159" i="58"/>
  <c r="AA159" i="58"/>
  <c r="AB159" i="58"/>
  <c r="AC159" i="58"/>
  <c r="AD159" i="58"/>
  <c r="AE159" i="58"/>
  <c r="AF159" i="58"/>
  <c r="AG159" i="58"/>
  <c r="AH159" i="58"/>
  <c r="AI159" i="58"/>
  <c r="AJ159" i="58"/>
  <c r="AK159" i="58"/>
  <c r="AL159" i="58"/>
  <c r="AM159" i="58"/>
  <c r="I160" i="58"/>
  <c r="J160" i="58"/>
  <c r="K160" i="58"/>
  <c r="L160" i="58"/>
  <c r="M160" i="58"/>
  <c r="N160" i="58"/>
  <c r="O160" i="58"/>
  <c r="P160" i="58"/>
  <c r="Q160" i="58"/>
  <c r="R160" i="58"/>
  <c r="S160" i="58"/>
  <c r="T160" i="58"/>
  <c r="U160" i="58"/>
  <c r="V160" i="58"/>
  <c r="W160" i="58"/>
  <c r="X160" i="58"/>
  <c r="Y160" i="58"/>
  <c r="Z160" i="58"/>
  <c r="AA160" i="58"/>
  <c r="AB160" i="58"/>
  <c r="AC160" i="58"/>
  <c r="AD160" i="58"/>
  <c r="AE160" i="58"/>
  <c r="AF160" i="58"/>
  <c r="AG160" i="58"/>
  <c r="AH160" i="58"/>
  <c r="AI160" i="58"/>
  <c r="AJ160" i="58"/>
  <c r="AK160" i="58"/>
  <c r="AL160" i="58"/>
  <c r="AM160" i="58"/>
  <c r="I162" i="58"/>
  <c r="J162" i="58"/>
  <c r="K162" i="58"/>
  <c r="L162" i="58"/>
  <c r="M162" i="58"/>
  <c r="N162" i="58"/>
  <c r="O162" i="58"/>
  <c r="P162" i="58"/>
  <c r="Q162" i="58"/>
  <c r="R162" i="58"/>
  <c r="S162" i="58"/>
  <c r="T162" i="58"/>
  <c r="U162" i="58"/>
  <c r="V162" i="58"/>
  <c r="W162" i="58"/>
  <c r="X162" i="58"/>
  <c r="Y162" i="58"/>
  <c r="Z162" i="58"/>
  <c r="AA162" i="58"/>
  <c r="AB162" i="58"/>
  <c r="AC162" i="58"/>
  <c r="AD162" i="58"/>
  <c r="AE162" i="58"/>
  <c r="AF162" i="58"/>
  <c r="AG162" i="58"/>
  <c r="AH162" i="58"/>
  <c r="AI162" i="58"/>
  <c r="AJ162" i="58"/>
  <c r="AK162" i="58"/>
  <c r="AL162" i="58"/>
  <c r="AM162" i="58"/>
  <c r="I163" i="58"/>
  <c r="J163" i="58"/>
  <c r="K163" i="58"/>
  <c r="L163" i="58"/>
  <c r="M163" i="58"/>
  <c r="N163" i="58"/>
  <c r="O163" i="58"/>
  <c r="P163" i="58"/>
  <c r="Q163" i="58"/>
  <c r="R163" i="58"/>
  <c r="S163" i="58"/>
  <c r="T163" i="58"/>
  <c r="U163" i="58"/>
  <c r="V163" i="58"/>
  <c r="W163" i="58"/>
  <c r="X163" i="58"/>
  <c r="Y163" i="58"/>
  <c r="Z163" i="58"/>
  <c r="AA163" i="58"/>
  <c r="AB163" i="58"/>
  <c r="AC163" i="58"/>
  <c r="AD163" i="58"/>
  <c r="AE163" i="58"/>
  <c r="AF163" i="58"/>
  <c r="AG163" i="58"/>
  <c r="AH163" i="58"/>
  <c r="AI163" i="58"/>
  <c r="AJ163" i="58"/>
  <c r="AK163" i="58"/>
  <c r="AL163" i="58"/>
  <c r="AM163" i="58"/>
  <c r="I165" i="58"/>
  <c r="J165" i="58"/>
  <c r="K165" i="58"/>
  <c r="L165" i="58"/>
  <c r="M165" i="58"/>
  <c r="N165" i="58"/>
  <c r="O165" i="58"/>
  <c r="P165" i="58"/>
  <c r="Q165" i="58"/>
  <c r="R165" i="58"/>
  <c r="S165" i="58"/>
  <c r="T165" i="58"/>
  <c r="U165" i="58"/>
  <c r="V165" i="58"/>
  <c r="W165" i="58"/>
  <c r="X165" i="58"/>
  <c r="Y165" i="58"/>
  <c r="Z165" i="58"/>
  <c r="AA165" i="58"/>
  <c r="AB165" i="58"/>
  <c r="AC165" i="58"/>
  <c r="AD165" i="58"/>
  <c r="AE165" i="58"/>
  <c r="AF165" i="58"/>
  <c r="AG165" i="58"/>
  <c r="AH165" i="58"/>
  <c r="AI165" i="58"/>
  <c r="AJ165" i="58"/>
  <c r="AK165" i="58"/>
  <c r="AL165" i="58"/>
  <c r="AM165" i="58"/>
  <c r="I166" i="58"/>
  <c r="J166" i="58"/>
  <c r="K166" i="58"/>
  <c r="L166" i="58"/>
  <c r="M166" i="58"/>
  <c r="N166" i="58"/>
  <c r="O166" i="58"/>
  <c r="P166" i="58"/>
  <c r="Q166" i="58"/>
  <c r="R166" i="58"/>
  <c r="S166" i="58"/>
  <c r="T166" i="58"/>
  <c r="U166" i="58"/>
  <c r="V166" i="58"/>
  <c r="W166" i="58"/>
  <c r="X166" i="58"/>
  <c r="Y166" i="58"/>
  <c r="Z166" i="58"/>
  <c r="AA166" i="58"/>
  <c r="AB166" i="58"/>
  <c r="AC166" i="58"/>
  <c r="AD166" i="58"/>
  <c r="AE166" i="58"/>
  <c r="AF166" i="58"/>
  <c r="AG166" i="58"/>
  <c r="AH166" i="58"/>
  <c r="AI166" i="58"/>
  <c r="AJ166" i="58"/>
  <c r="AK166" i="58"/>
  <c r="AL166" i="58"/>
  <c r="AM166" i="58"/>
  <c r="I168" i="58"/>
  <c r="J168" i="58"/>
  <c r="K168" i="58"/>
  <c r="L168" i="58"/>
  <c r="M168" i="58"/>
  <c r="N168" i="58"/>
  <c r="O168" i="58"/>
  <c r="P168" i="58"/>
  <c r="Q168" i="58"/>
  <c r="R168" i="58"/>
  <c r="S168" i="58"/>
  <c r="T168" i="58"/>
  <c r="U168" i="58"/>
  <c r="V168" i="58"/>
  <c r="W168" i="58"/>
  <c r="X168" i="58"/>
  <c r="Y168" i="58"/>
  <c r="Z168" i="58"/>
  <c r="AA168" i="58"/>
  <c r="AB168" i="58"/>
  <c r="AC168" i="58"/>
  <c r="AD168" i="58"/>
  <c r="AE168" i="58"/>
  <c r="AF168" i="58"/>
  <c r="AG168" i="58"/>
  <c r="AH168" i="58"/>
  <c r="AI168" i="58"/>
  <c r="AJ168" i="58"/>
  <c r="AK168" i="58"/>
  <c r="AL168" i="58"/>
  <c r="AM168" i="58"/>
  <c r="I169" i="58"/>
  <c r="J169" i="58"/>
  <c r="K169" i="58"/>
  <c r="L169" i="58"/>
  <c r="M169" i="58"/>
  <c r="N169" i="58"/>
  <c r="O169" i="58"/>
  <c r="P169" i="58"/>
  <c r="Q169" i="58"/>
  <c r="R169" i="58"/>
  <c r="S169" i="58"/>
  <c r="T169" i="58"/>
  <c r="U169" i="58"/>
  <c r="V169" i="58"/>
  <c r="W169" i="58"/>
  <c r="X169" i="58"/>
  <c r="Y169" i="58"/>
  <c r="Z169" i="58"/>
  <c r="AA169" i="58"/>
  <c r="AB169" i="58"/>
  <c r="AC169" i="58"/>
  <c r="AD169" i="58"/>
  <c r="AE169" i="58"/>
  <c r="AF169" i="58"/>
  <c r="AG169" i="58"/>
  <c r="AH169" i="58"/>
  <c r="AI169" i="58"/>
  <c r="AJ169" i="58"/>
  <c r="AK169" i="58"/>
  <c r="AL169" i="58"/>
  <c r="AM169" i="58"/>
  <c r="I171" i="58"/>
  <c r="J171" i="58"/>
  <c r="K171" i="58"/>
  <c r="L171" i="58"/>
  <c r="M171" i="58"/>
  <c r="N171" i="58"/>
  <c r="O171" i="58"/>
  <c r="P171" i="58"/>
  <c r="Q171" i="58"/>
  <c r="R171" i="58"/>
  <c r="S171" i="58"/>
  <c r="T171" i="58"/>
  <c r="U171" i="58"/>
  <c r="V171" i="58"/>
  <c r="W171" i="58"/>
  <c r="X171" i="58"/>
  <c r="Y171" i="58"/>
  <c r="Z171" i="58"/>
  <c r="AA171" i="58"/>
  <c r="AB171" i="58"/>
  <c r="AC171" i="58"/>
  <c r="AD171" i="58"/>
  <c r="AE171" i="58"/>
  <c r="AF171" i="58"/>
  <c r="AG171" i="58"/>
  <c r="AH171" i="58"/>
  <c r="AI171" i="58"/>
  <c r="AJ171" i="58"/>
  <c r="AK171" i="58"/>
  <c r="AL171" i="58"/>
  <c r="AM171" i="58"/>
  <c r="I172" i="58"/>
  <c r="J172" i="58"/>
  <c r="K172" i="58"/>
  <c r="L172" i="58"/>
  <c r="M172" i="58"/>
  <c r="N172" i="58"/>
  <c r="O172" i="58"/>
  <c r="P172" i="58"/>
  <c r="Q172" i="58"/>
  <c r="R172" i="58"/>
  <c r="S172" i="58"/>
  <c r="T172" i="58"/>
  <c r="U172" i="58"/>
  <c r="V172" i="58"/>
  <c r="W172" i="58"/>
  <c r="X172" i="58"/>
  <c r="Y172" i="58"/>
  <c r="Z172" i="58"/>
  <c r="AA172" i="58"/>
  <c r="AB172" i="58"/>
  <c r="AC172" i="58"/>
  <c r="AD172" i="58"/>
  <c r="AE172" i="58"/>
  <c r="AF172" i="58"/>
  <c r="AG172" i="58"/>
  <c r="AH172" i="58"/>
  <c r="AI172" i="58"/>
  <c r="AJ172" i="58"/>
  <c r="AK172" i="58"/>
  <c r="AL172" i="58"/>
  <c r="AM172" i="58"/>
  <c r="I174" i="58"/>
  <c r="J174" i="58"/>
  <c r="K174" i="58"/>
  <c r="L174" i="58"/>
  <c r="M174" i="58"/>
  <c r="N174" i="58"/>
  <c r="O174" i="58"/>
  <c r="P174" i="58"/>
  <c r="Q174" i="58"/>
  <c r="R174" i="58"/>
  <c r="S174" i="58"/>
  <c r="T174" i="58"/>
  <c r="U174" i="58"/>
  <c r="V174" i="58"/>
  <c r="W174" i="58"/>
  <c r="X174" i="58"/>
  <c r="Y174" i="58"/>
  <c r="Z174" i="58"/>
  <c r="AA174" i="58"/>
  <c r="AB174" i="58"/>
  <c r="AC174" i="58"/>
  <c r="AD174" i="58"/>
  <c r="AE174" i="58"/>
  <c r="AF174" i="58"/>
  <c r="AG174" i="58"/>
  <c r="AH174" i="58"/>
  <c r="AI174" i="58"/>
  <c r="AJ174" i="58"/>
  <c r="AK174" i="58"/>
  <c r="AL174" i="58"/>
  <c r="AM174" i="58"/>
  <c r="I175" i="58"/>
  <c r="J175" i="58"/>
  <c r="K175" i="58"/>
  <c r="L175" i="58"/>
  <c r="M175" i="58"/>
  <c r="N175" i="58"/>
  <c r="O175" i="58"/>
  <c r="P175" i="58"/>
  <c r="Q175" i="58"/>
  <c r="R175" i="58"/>
  <c r="S175" i="58"/>
  <c r="T175" i="58"/>
  <c r="U175" i="58"/>
  <c r="V175" i="58"/>
  <c r="W175" i="58"/>
  <c r="X175" i="58"/>
  <c r="Y175" i="58"/>
  <c r="Z175" i="58"/>
  <c r="AA175" i="58"/>
  <c r="AB175" i="58"/>
  <c r="AC175" i="58"/>
  <c r="AD175" i="58"/>
  <c r="AE175" i="58"/>
  <c r="AF175" i="58"/>
  <c r="AG175" i="58"/>
  <c r="AH175" i="58"/>
  <c r="AI175" i="58"/>
  <c r="AJ175" i="58"/>
  <c r="AK175" i="58"/>
  <c r="AL175" i="58"/>
  <c r="AM175" i="58"/>
  <c r="I177" i="58"/>
  <c r="J177" i="58"/>
  <c r="K177" i="58"/>
  <c r="L177" i="58"/>
  <c r="M177" i="58"/>
  <c r="N177" i="58"/>
  <c r="O177" i="58"/>
  <c r="P177" i="58"/>
  <c r="Q177" i="58"/>
  <c r="R177" i="58"/>
  <c r="S177" i="58"/>
  <c r="T177" i="58"/>
  <c r="U177" i="58"/>
  <c r="V177" i="58"/>
  <c r="W177" i="58"/>
  <c r="X177" i="58"/>
  <c r="Y177" i="58"/>
  <c r="Z177" i="58"/>
  <c r="AA177" i="58"/>
  <c r="AB177" i="58"/>
  <c r="AC177" i="58"/>
  <c r="AD177" i="58"/>
  <c r="AE177" i="58"/>
  <c r="AF177" i="58"/>
  <c r="AG177" i="58"/>
  <c r="AH177" i="58"/>
  <c r="AI177" i="58"/>
  <c r="AJ177" i="58"/>
  <c r="AK177" i="58"/>
  <c r="AL177" i="58"/>
  <c r="AM177" i="58"/>
  <c r="I178" i="58"/>
  <c r="J178" i="58"/>
  <c r="K178" i="58"/>
  <c r="L178" i="58"/>
  <c r="M178" i="58"/>
  <c r="N178" i="58"/>
  <c r="O178" i="58"/>
  <c r="P178" i="58"/>
  <c r="Q178" i="58"/>
  <c r="R178" i="58"/>
  <c r="S178" i="58"/>
  <c r="T178" i="58"/>
  <c r="U178" i="58"/>
  <c r="V178" i="58"/>
  <c r="W178" i="58"/>
  <c r="X178" i="58"/>
  <c r="Y178" i="58"/>
  <c r="Z178" i="58"/>
  <c r="AA178" i="58"/>
  <c r="AB178" i="58"/>
  <c r="AC178" i="58"/>
  <c r="AD178" i="58"/>
  <c r="AE178" i="58"/>
  <c r="AF178" i="58"/>
  <c r="AG178" i="58"/>
  <c r="AH178" i="58"/>
  <c r="AI178" i="58"/>
  <c r="AJ178" i="58"/>
  <c r="AK178" i="58"/>
  <c r="AL178" i="58"/>
  <c r="AM178" i="58"/>
  <c r="I180" i="58"/>
  <c r="J180" i="58"/>
  <c r="K180" i="58"/>
  <c r="L180" i="58"/>
  <c r="M180" i="58"/>
  <c r="N180" i="58"/>
  <c r="O180" i="58"/>
  <c r="P180" i="58"/>
  <c r="Q180" i="58"/>
  <c r="R180" i="58"/>
  <c r="S180" i="58"/>
  <c r="T180" i="58"/>
  <c r="U180" i="58"/>
  <c r="V180" i="58"/>
  <c r="W180" i="58"/>
  <c r="X180" i="58"/>
  <c r="Y180" i="58"/>
  <c r="Z180" i="58"/>
  <c r="AA180" i="58"/>
  <c r="AB180" i="58"/>
  <c r="AC180" i="58"/>
  <c r="AD180" i="58"/>
  <c r="AE180" i="58"/>
  <c r="AF180" i="58"/>
  <c r="AG180" i="58"/>
  <c r="AH180" i="58"/>
  <c r="AI180" i="58"/>
  <c r="AJ180" i="58"/>
  <c r="AK180" i="58"/>
  <c r="AL180" i="58"/>
  <c r="AM180" i="58"/>
  <c r="I181" i="58"/>
  <c r="J181" i="58"/>
  <c r="K181" i="58"/>
  <c r="L181" i="58"/>
  <c r="M181" i="58"/>
  <c r="N181" i="58"/>
  <c r="O181" i="58"/>
  <c r="P181" i="58"/>
  <c r="Q181" i="58"/>
  <c r="R181" i="58"/>
  <c r="S181" i="58"/>
  <c r="T181" i="58"/>
  <c r="U181" i="58"/>
  <c r="V181" i="58"/>
  <c r="W181" i="58"/>
  <c r="X181" i="58"/>
  <c r="Y181" i="58"/>
  <c r="Z181" i="58"/>
  <c r="AA181" i="58"/>
  <c r="AB181" i="58"/>
  <c r="AC181" i="58"/>
  <c r="AD181" i="58"/>
  <c r="AE181" i="58"/>
  <c r="AF181" i="58"/>
  <c r="AG181" i="58"/>
  <c r="AH181" i="58"/>
  <c r="AI181" i="58"/>
  <c r="AJ181" i="58"/>
  <c r="AK181" i="58"/>
  <c r="AL181" i="58"/>
  <c r="AM181" i="58"/>
  <c r="I183" i="58"/>
  <c r="J183" i="58"/>
  <c r="K183" i="58"/>
  <c r="L183" i="58"/>
  <c r="M183" i="58"/>
  <c r="N183" i="58"/>
  <c r="O183" i="58"/>
  <c r="P183" i="58"/>
  <c r="Q183" i="58"/>
  <c r="R183" i="58"/>
  <c r="S183" i="58"/>
  <c r="T183" i="58"/>
  <c r="U183" i="58"/>
  <c r="V183" i="58"/>
  <c r="W183" i="58"/>
  <c r="X183" i="58"/>
  <c r="Y183" i="58"/>
  <c r="Z183" i="58"/>
  <c r="AA183" i="58"/>
  <c r="AB183" i="58"/>
  <c r="AC183" i="58"/>
  <c r="AD183" i="58"/>
  <c r="AE183" i="58"/>
  <c r="AF183" i="58"/>
  <c r="AG183" i="58"/>
  <c r="AH183" i="58"/>
  <c r="AI183" i="58"/>
  <c r="AJ183" i="58"/>
  <c r="AK183" i="58"/>
  <c r="AL183" i="58"/>
  <c r="AM183" i="58"/>
  <c r="I184" i="58"/>
  <c r="J184" i="58"/>
  <c r="K184" i="58"/>
  <c r="L184" i="58"/>
  <c r="M184" i="58"/>
  <c r="N184" i="58"/>
  <c r="O184" i="58"/>
  <c r="P184" i="58"/>
  <c r="Q184" i="58"/>
  <c r="R184" i="58"/>
  <c r="S184" i="58"/>
  <c r="T184" i="58"/>
  <c r="U184" i="58"/>
  <c r="V184" i="58"/>
  <c r="W184" i="58"/>
  <c r="X184" i="58"/>
  <c r="Y184" i="58"/>
  <c r="Z184" i="58"/>
  <c r="AA184" i="58"/>
  <c r="AB184" i="58"/>
  <c r="AC184" i="58"/>
  <c r="AD184" i="58"/>
  <c r="AE184" i="58"/>
  <c r="AF184" i="58"/>
  <c r="AG184" i="58"/>
  <c r="AH184" i="58"/>
  <c r="AI184" i="58"/>
  <c r="AJ184" i="58"/>
  <c r="AK184" i="58"/>
  <c r="AL184" i="58"/>
  <c r="AM184" i="58"/>
  <c r="I186" i="58"/>
  <c r="J186" i="58"/>
  <c r="K186" i="58"/>
  <c r="L186" i="58"/>
  <c r="M186" i="58"/>
  <c r="N186" i="58"/>
  <c r="O186" i="58"/>
  <c r="P186" i="58"/>
  <c r="Q186" i="58"/>
  <c r="R186" i="58"/>
  <c r="S186" i="58"/>
  <c r="T186" i="58"/>
  <c r="U186" i="58"/>
  <c r="V186" i="58"/>
  <c r="W186" i="58"/>
  <c r="X186" i="58"/>
  <c r="Y186" i="58"/>
  <c r="Z186" i="58"/>
  <c r="AA186" i="58"/>
  <c r="AB186" i="58"/>
  <c r="AC186" i="58"/>
  <c r="AD186" i="58"/>
  <c r="AE186" i="58"/>
  <c r="AF186" i="58"/>
  <c r="AG186" i="58"/>
  <c r="AH186" i="58"/>
  <c r="AI186" i="58"/>
  <c r="AJ186" i="58"/>
  <c r="AK186" i="58"/>
  <c r="AL186" i="58"/>
  <c r="AM186" i="58"/>
  <c r="I187" i="58"/>
  <c r="J187" i="58"/>
  <c r="K187" i="58"/>
  <c r="L187" i="58"/>
  <c r="M187" i="58"/>
  <c r="N187" i="58"/>
  <c r="O187" i="58"/>
  <c r="P187" i="58"/>
  <c r="Q187" i="58"/>
  <c r="R187" i="58"/>
  <c r="S187" i="58"/>
  <c r="T187" i="58"/>
  <c r="U187" i="58"/>
  <c r="V187" i="58"/>
  <c r="W187" i="58"/>
  <c r="X187" i="58"/>
  <c r="Y187" i="58"/>
  <c r="Z187" i="58"/>
  <c r="AA187" i="58"/>
  <c r="AB187" i="58"/>
  <c r="AC187" i="58"/>
  <c r="AD187" i="58"/>
  <c r="AE187" i="58"/>
  <c r="AF187" i="58"/>
  <c r="AG187" i="58"/>
  <c r="AH187" i="58"/>
  <c r="AI187" i="58"/>
  <c r="AJ187" i="58"/>
  <c r="AK187" i="58"/>
  <c r="AL187" i="58"/>
  <c r="AM187" i="58"/>
  <c r="I189" i="58"/>
  <c r="J189" i="58"/>
  <c r="K189" i="58"/>
  <c r="L189" i="58"/>
  <c r="M189" i="58"/>
  <c r="N189" i="58"/>
  <c r="O189" i="58"/>
  <c r="P189" i="58"/>
  <c r="Q189" i="58"/>
  <c r="R189" i="58"/>
  <c r="S189" i="58"/>
  <c r="T189" i="58"/>
  <c r="U189" i="58"/>
  <c r="V189" i="58"/>
  <c r="W189" i="58"/>
  <c r="X189" i="58"/>
  <c r="Y189" i="58"/>
  <c r="Z189" i="58"/>
  <c r="AA189" i="58"/>
  <c r="AB189" i="58"/>
  <c r="AC189" i="58"/>
  <c r="AD189" i="58"/>
  <c r="AE189" i="58"/>
  <c r="AF189" i="58"/>
  <c r="AG189" i="58"/>
  <c r="AH189" i="58"/>
  <c r="AI189" i="58"/>
  <c r="AJ189" i="58"/>
  <c r="AK189" i="58"/>
  <c r="AL189" i="58"/>
  <c r="AM189" i="58"/>
  <c r="I190" i="58"/>
  <c r="J190" i="58"/>
  <c r="K190" i="58"/>
  <c r="L190" i="58"/>
  <c r="M190" i="58"/>
  <c r="N190" i="58"/>
  <c r="O190" i="58"/>
  <c r="P190" i="58"/>
  <c r="Q190" i="58"/>
  <c r="R190" i="58"/>
  <c r="S190" i="58"/>
  <c r="T190" i="58"/>
  <c r="U190" i="58"/>
  <c r="V190" i="58"/>
  <c r="W190" i="58"/>
  <c r="X190" i="58"/>
  <c r="Y190" i="58"/>
  <c r="Z190" i="58"/>
  <c r="AA190" i="58"/>
  <c r="AB190" i="58"/>
  <c r="AC190" i="58"/>
  <c r="AD190" i="58"/>
  <c r="AE190" i="58"/>
  <c r="AF190" i="58"/>
  <c r="AG190" i="58"/>
  <c r="AH190" i="58"/>
  <c r="AI190" i="58"/>
  <c r="AJ190" i="58"/>
  <c r="AK190" i="58"/>
  <c r="AL190" i="58"/>
  <c r="AM190"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I193" i="58"/>
  <c r="J193" i="58"/>
  <c r="K193" i="58"/>
  <c r="L193" i="58"/>
  <c r="M193" i="58"/>
  <c r="N193" i="58"/>
  <c r="O193" i="58"/>
  <c r="P193" i="58"/>
  <c r="Q193" i="58"/>
  <c r="R193" i="58"/>
  <c r="S193" i="58"/>
  <c r="T193" i="58"/>
  <c r="U193" i="58"/>
  <c r="V193" i="58"/>
  <c r="W193" i="58"/>
  <c r="X193" i="58"/>
  <c r="Y193" i="58"/>
  <c r="Z193" i="58"/>
  <c r="AA193" i="58"/>
  <c r="AB193" i="58"/>
  <c r="AC193" i="58"/>
  <c r="AD193" i="58"/>
  <c r="AE193" i="58"/>
  <c r="AF193" i="58"/>
  <c r="AG193" i="58"/>
  <c r="AH193" i="58"/>
  <c r="AI193" i="58"/>
  <c r="AJ193" i="58"/>
  <c r="AK193" i="58"/>
  <c r="AL193" i="58"/>
  <c r="AM193" i="58"/>
  <c r="I195" i="58"/>
  <c r="J195" i="58"/>
  <c r="K195" i="58"/>
  <c r="L195" i="58"/>
  <c r="M195" i="58"/>
  <c r="N195" i="58"/>
  <c r="O195" i="58"/>
  <c r="P195" i="58"/>
  <c r="Q195" i="58"/>
  <c r="R195" i="58"/>
  <c r="S195" i="58"/>
  <c r="T195" i="58"/>
  <c r="U195" i="58"/>
  <c r="V195" i="58"/>
  <c r="W195" i="58"/>
  <c r="X195" i="58"/>
  <c r="Y195" i="58"/>
  <c r="Z195" i="58"/>
  <c r="AA195" i="58"/>
  <c r="AB195" i="58"/>
  <c r="AC195" i="58"/>
  <c r="AD195" i="58"/>
  <c r="AE195" i="58"/>
  <c r="AF195" i="58"/>
  <c r="AG195" i="58"/>
  <c r="AH195" i="58"/>
  <c r="AI195" i="58"/>
  <c r="AJ195" i="58"/>
  <c r="AK195" i="58"/>
  <c r="AL195" i="58"/>
  <c r="AM195" i="58"/>
  <c r="I196" i="58"/>
  <c r="J196" i="58"/>
  <c r="K196" i="58"/>
  <c r="L196" i="58"/>
  <c r="M196" i="58"/>
  <c r="N196" i="58"/>
  <c r="O196" i="58"/>
  <c r="P196" i="58"/>
  <c r="Q196" i="58"/>
  <c r="R196" i="58"/>
  <c r="S196" i="58"/>
  <c r="T196" i="58"/>
  <c r="U196" i="58"/>
  <c r="V196" i="58"/>
  <c r="W196" i="58"/>
  <c r="X196" i="58"/>
  <c r="Y196" i="58"/>
  <c r="Z196" i="58"/>
  <c r="AA196" i="58"/>
  <c r="AB196" i="58"/>
  <c r="AC196" i="58"/>
  <c r="AD196" i="58"/>
  <c r="AE196" i="58"/>
  <c r="AF196" i="58"/>
  <c r="AG196" i="58"/>
  <c r="AH196" i="58"/>
  <c r="AI196" i="58"/>
  <c r="AJ196" i="58"/>
  <c r="AK196" i="58"/>
  <c r="AL196" i="58"/>
  <c r="AM196" i="58"/>
  <c r="I198" i="58"/>
  <c r="J198" i="58"/>
  <c r="K198" i="58"/>
  <c r="L198" i="58"/>
  <c r="M198" i="58"/>
  <c r="N198" i="58"/>
  <c r="O198" i="58"/>
  <c r="P198" i="58"/>
  <c r="Q198" i="58"/>
  <c r="R198" i="58"/>
  <c r="S198" i="58"/>
  <c r="T198" i="58"/>
  <c r="U198" i="58"/>
  <c r="V198" i="58"/>
  <c r="W198" i="58"/>
  <c r="X198" i="58"/>
  <c r="Y198" i="58"/>
  <c r="Z198" i="58"/>
  <c r="AA198" i="58"/>
  <c r="AB198" i="58"/>
  <c r="AC198" i="58"/>
  <c r="AD198" i="58"/>
  <c r="AE198" i="58"/>
  <c r="AF198" i="58"/>
  <c r="AG198" i="58"/>
  <c r="AH198" i="58"/>
  <c r="AI198" i="58"/>
  <c r="AJ198" i="58"/>
  <c r="AK198" i="58"/>
  <c r="AL198" i="58"/>
  <c r="AM198" i="58"/>
  <c r="I199" i="58"/>
  <c r="J199" i="58"/>
  <c r="K199" i="58"/>
  <c r="L199" i="58"/>
  <c r="M199" i="58"/>
  <c r="N199" i="58"/>
  <c r="O199" i="58"/>
  <c r="P199" i="58"/>
  <c r="Q199" i="58"/>
  <c r="R199" i="58"/>
  <c r="S199" i="58"/>
  <c r="T199" i="58"/>
  <c r="U199" i="58"/>
  <c r="V199" i="58"/>
  <c r="W199" i="58"/>
  <c r="X199" i="58"/>
  <c r="Y199" i="58"/>
  <c r="Z199" i="58"/>
  <c r="AA199" i="58"/>
  <c r="AB199" i="58"/>
  <c r="AC199" i="58"/>
  <c r="AD199" i="58"/>
  <c r="AE199" i="58"/>
  <c r="AF199" i="58"/>
  <c r="AG199" i="58"/>
  <c r="AH199" i="58"/>
  <c r="AI199" i="58"/>
  <c r="AJ199" i="58"/>
  <c r="AK199" i="58"/>
  <c r="AL199" i="58"/>
  <c r="AM199"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I202" i="58"/>
  <c r="J202" i="58"/>
  <c r="K202" i="58"/>
  <c r="L202" i="58"/>
  <c r="M202" i="58"/>
  <c r="N202" i="58"/>
  <c r="O202" i="58"/>
  <c r="P202" i="58"/>
  <c r="Q202" i="58"/>
  <c r="R202" i="58"/>
  <c r="S202" i="58"/>
  <c r="T202" i="58"/>
  <c r="U202" i="58"/>
  <c r="V202" i="58"/>
  <c r="W202" i="58"/>
  <c r="X202" i="58"/>
  <c r="Y202" i="58"/>
  <c r="Z202" i="58"/>
  <c r="AA202" i="58"/>
  <c r="AB202" i="58"/>
  <c r="AC202" i="58"/>
  <c r="AD202" i="58"/>
  <c r="AE202" i="58"/>
  <c r="AF202" i="58"/>
  <c r="AG202" i="58"/>
  <c r="AH202" i="58"/>
  <c r="AI202" i="58"/>
  <c r="AJ202" i="58"/>
  <c r="AK202" i="58"/>
  <c r="AL202" i="58"/>
  <c r="AM202" i="58"/>
  <c r="I204" i="58"/>
  <c r="J204" i="58"/>
  <c r="K204" i="58"/>
  <c r="L204" i="58"/>
  <c r="M204" i="58"/>
  <c r="N204" i="58"/>
  <c r="O204" i="58"/>
  <c r="P204" i="58"/>
  <c r="Q204" i="58"/>
  <c r="R204" i="58"/>
  <c r="S204" i="58"/>
  <c r="T204" i="58"/>
  <c r="U204" i="58"/>
  <c r="V204" i="58"/>
  <c r="W204" i="58"/>
  <c r="X204" i="58"/>
  <c r="Y204" i="58"/>
  <c r="Z204" i="58"/>
  <c r="AA204" i="58"/>
  <c r="AB204" i="58"/>
  <c r="AC204" i="58"/>
  <c r="AD204" i="58"/>
  <c r="AE204" i="58"/>
  <c r="AF204" i="58"/>
  <c r="AG204" i="58"/>
  <c r="AH204" i="58"/>
  <c r="AI204" i="58"/>
  <c r="AJ204" i="58"/>
  <c r="AK204" i="58"/>
  <c r="AL204" i="58"/>
  <c r="AM204" i="58"/>
  <c r="I205" i="58"/>
  <c r="J205" i="58"/>
  <c r="K205" i="58"/>
  <c r="L205" i="58"/>
  <c r="M205" i="58"/>
  <c r="N205" i="58"/>
  <c r="O205" i="58"/>
  <c r="P205" i="58"/>
  <c r="Q205" i="58"/>
  <c r="R205" i="58"/>
  <c r="S205" i="58"/>
  <c r="T205" i="58"/>
  <c r="U205" i="58"/>
  <c r="V205" i="58"/>
  <c r="W205" i="58"/>
  <c r="X205" i="58"/>
  <c r="Y205" i="58"/>
  <c r="Z205" i="58"/>
  <c r="AA205" i="58"/>
  <c r="AB205" i="58"/>
  <c r="AC205" i="58"/>
  <c r="AD205" i="58"/>
  <c r="AE205" i="58"/>
  <c r="AF205" i="58"/>
  <c r="AG205" i="58"/>
  <c r="AH205" i="58"/>
  <c r="AI205" i="58"/>
  <c r="AJ205" i="58"/>
  <c r="AK205" i="58"/>
  <c r="AL205" i="58"/>
  <c r="AM205" i="58"/>
  <c r="I207" i="58"/>
  <c r="J207" i="58"/>
  <c r="K207" i="58"/>
  <c r="L207" i="58"/>
  <c r="M207" i="58"/>
  <c r="N207" i="58"/>
  <c r="O207" i="58"/>
  <c r="P207" i="58"/>
  <c r="Q207" i="58"/>
  <c r="R207" i="58"/>
  <c r="S207" i="58"/>
  <c r="T207" i="58"/>
  <c r="U207" i="58"/>
  <c r="V207" i="58"/>
  <c r="W207" i="58"/>
  <c r="X207" i="58"/>
  <c r="Y207" i="58"/>
  <c r="Z207" i="58"/>
  <c r="AA207" i="58"/>
  <c r="AB207" i="58"/>
  <c r="AC207" i="58"/>
  <c r="AD207" i="58"/>
  <c r="AE207" i="58"/>
  <c r="AF207" i="58"/>
  <c r="AG207" i="58"/>
  <c r="AH207" i="58"/>
  <c r="AI207" i="58"/>
  <c r="AJ207" i="58"/>
  <c r="AK207" i="58"/>
  <c r="AL207" i="58"/>
  <c r="AM207" i="58"/>
  <c r="I208" i="58"/>
  <c r="J208" i="58"/>
  <c r="K208" i="58"/>
  <c r="L208" i="58"/>
  <c r="M208" i="58"/>
  <c r="N208" i="58"/>
  <c r="O208" i="58"/>
  <c r="P208" i="58"/>
  <c r="Q208" i="58"/>
  <c r="R208" i="58"/>
  <c r="S208" i="58"/>
  <c r="T208" i="58"/>
  <c r="U208" i="58"/>
  <c r="V208" i="58"/>
  <c r="W208" i="58"/>
  <c r="X208" i="58"/>
  <c r="Y208" i="58"/>
  <c r="Z208" i="58"/>
  <c r="AA208" i="58"/>
  <c r="AB208" i="58"/>
  <c r="AC208" i="58"/>
  <c r="AD208" i="58"/>
  <c r="AE208" i="58"/>
  <c r="AF208" i="58"/>
  <c r="AG208" i="58"/>
  <c r="AH208" i="58"/>
  <c r="AI208" i="58"/>
  <c r="AJ208" i="58"/>
  <c r="AK208" i="58"/>
  <c r="AL208" i="58"/>
  <c r="AM208" i="58"/>
  <c r="I210" i="58"/>
  <c r="J210" i="58"/>
  <c r="K210" i="58"/>
  <c r="L210" i="58"/>
  <c r="M210" i="58"/>
  <c r="N210" i="58"/>
  <c r="O210" i="58"/>
  <c r="P210" i="58"/>
  <c r="Q210" i="58"/>
  <c r="R210" i="58"/>
  <c r="S210" i="58"/>
  <c r="T210" i="58"/>
  <c r="U210" i="58"/>
  <c r="V210" i="58"/>
  <c r="W210" i="58"/>
  <c r="X210" i="58"/>
  <c r="Y210" i="58"/>
  <c r="Z210" i="58"/>
  <c r="AA210" i="58"/>
  <c r="AB210" i="58"/>
  <c r="AC210" i="58"/>
  <c r="AD210" i="58"/>
  <c r="AE210" i="58"/>
  <c r="AF210" i="58"/>
  <c r="AG210" i="58"/>
  <c r="AH210" i="58"/>
  <c r="AI210" i="58"/>
  <c r="AJ210" i="58"/>
  <c r="AK210" i="58"/>
  <c r="AL210" i="58"/>
  <c r="AM210" i="58"/>
  <c r="I211" i="58"/>
  <c r="J211" i="58"/>
  <c r="K211" i="58"/>
  <c r="L211" i="58"/>
  <c r="M211" i="58"/>
  <c r="N211" i="58"/>
  <c r="O211" i="58"/>
  <c r="P211" i="58"/>
  <c r="Q211" i="58"/>
  <c r="R211" i="58"/>
  <c r="S211" i="58"/>
  <c r="T211" i="58"/>
  <c r="U211" i="58"/>
  <c r="V211" i="58"/>
  <c r="W211" i="58"/>
  <c r="X211" i="58"/>
  <c r="Y211" i="58"/>
  <c r="Z211" i="58"/>
  <c r="AA211" i="58"/>
  <c r="AB211" i="58"/>
  <c r="AC211" i="58"/>
  <c r="AD211" i="58"/>
  <c r="AE211" i="58"/>
  <c r="AF211" i="58"/>
  <c r="AG211" i="58"/>
  <c r="AH211" i="58"/>
  <c r="AI211" i="58"/>
  <c r="AJ211" i="58"/>
  <c r="AK211" i="58"/>
  <c r="AL211" i="58"/>
  <c r="AM211" i="58"/>
  <c r="I213" i="58"/>
  <c r="J213" i="58"/>
  <c r="K213" i="58"/>
  <c r="L213" i="58"/>
  <c r="M213" i="58"/>
  <c r="N213" i="58"/>
  <c r="O213" i="58"/>
  <c r="P213" i="58"/>
  <c r="Q213" i="58"/>
  <c r="R213" i="58"/>
  <c r="S213" i="58"/>
  <c r="T213" i="58"/>
  <c r="U213" i="58"/>
  <c r="V213" i="58"/>
  <c r="W213" i="58"/>
  <c r="X213" i="58"/>
  <c r="Y213" i="58"/>
  <c r="Z213" i="58"/>
  <c r="AA213" i="58"/>
  <c r="AB213" i="58"/>
  <c r="AC213" i="58"/>
  <c r="AD213" i="58"/>
  <c r="AE213" i="58"/>
  <c r="AF213" i="58"/>
  <c r="AG213" i="58"/>
  <c r="AH213" i="58"/>
  <c r="AI213" i="58"/>
  <c r="AJ213" i="58"/>
  <c r="AK213" i="58"/>
  <c r="AL213" i="58"/>
  <c r="AM213" i="58"/>
  <c r="I214" i="58"/>
  <c r="J214" i="58"/>
  <c r="K214" i="58"/>
  <c r="L214" i="58"/>
  <c r="M214" i="58"/>
  <c r="N214" i="58"/>
  <c r="O214" i="58"/>
  <c r="P214" i="58"/>
  <c r="Q214" i="58"/>
  <c r="R214" i="58"/>
  <c r="S214" i="58"/>
  <c r="T214" i="58"/>
  <c r="U214" i="58"/>
  <c r="V214" i="58"/>
  <c r="W214" i="58"/>
  <c r="X214" i="58"/>
  <c r="Y214" i="58"/>
  <c r="Z214" i="58"/>
  <c r="AA214" i="58"/>
  <c r="AB214" i="58"/>
  <c r="AC214" i="58"/>
  <c r="AD214" i="58"/>
  <c r="AE214" i="58"/>
  <c r="AF214" i="58"/>
  <c r="AG214" i="58"/>
  <c r="AH214" i="58"/>
  <c r="AI214" i="58"/>
  <c r="AJ214" i="58"/>
  <c r="AK214" i="58"/>
  <c r="AL214" i="58"/>
  <c r="AM214" i="58"/>
  <c r="I216"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I217" i="58"/>
  <c r="J217" i="58"/>
  <c r="K217" i="58"/>
  <c r="L217" i="58"/>
  <c r="M217" i="58"/>
  <c r="N217" i="58"/>
  <c r="O217" i="58"/>
  <c r="P217" i="58"/>
  <c r="Q217" i="58"/>
  <c r="R217" i="58"/>
  <c r="S217" i="58"/>
  <c r="T217" i="58"/>
  <c r="U217" i="58"/>
  <c r="V217" i="58"/>
  <c r="W217" i="58"/>
  <c r="X217" i="58"/>
  <c r="Y217" i="58"/>
  <c r="Z217" i="58"/>
  <c r="AA217" i="58"/>
  <c r="AB217" i="58"/>
  <c r="AC217" i="58"/>
  <c r="AD217" i="58"/>
  <c r="AE217" i="58"/>
  <c r="AF217" i="58"/>
  <c r="AG217" i="58"/>
  <c r="AH217" i="58"/>
  <c r="AI217" i="58"/>
  <c r="AJ217" i="58"/>
  <c r="AK217" i="58"/>
  <c r="AL217" i="58"/>
  <c r="AM217" i="58"/>
  <c r="I219" i="58"/>
  <c r="J219" i="58"/>
  <c r="K219" i="58"/>
  <c r="L219" i="58"/>
  <c r="M219" i="58"/>
  <c r="N219" i="58"/>
  <c r="O219" i="58"/>
  <c r="P219" i="58"/>
  <c r="Q219" i="58"/>
  <c r="R219" i="58"/>
  <c r="S219" i="58"/>
  <c r="T219" i="58"/>
  <c r="U219" i="58"/>
  <c r="V219" i="58"/>
  <c r="W219" i="58"/>
  <c r="X219" i="58"/>
  <c r="Y219" i="58"/>
  <c r="Z219" i="58"/>
  <c r="AA219" i="58"/>
  <c r="AB219" i="58"/>
  <c r="AC219" i="58"/>
  <c r="AD219" i="58"/>
  <c r="AE219" i="58"/>
  <c r="AF219" i="58"/>
  <c r="AG219" i="58"/>
  <c r="AH219" i="58"/>
  <c r="AI219" i="58"/>
  <c r="AJ219" i="58"/>
  <c r="AK219" i="58"/>
  <c r="AL219" i="58"/>
  <c r="AM219" i="58"/>
  <c r="I220" i="58"/>
  <c r="J220" i="58"/>
  <c r="K220" i="58"/>
  <c r="L220" i="58"/>
  <c r="M220" i="58"/>
  <c r="N220" i="58"/>
  <c r="O220" i="58"/>
  <c r="P220" i="58"/>
  <c r="Q220" i="58"/>
  <c r="R220" i="58"/>
  <c r="S220" i="58"/>
  <c r="T220" i="58"/>
  <c r="U220" i="58"/>
  <c r="V220" i="58"/>
  <c r="W220" i="58"/>
  <c r="X220" i="58"/>
  <c r="Y220" i="58"/>
  <c r="Z220" i="58"/>
  <c r="AA220" i="58"/>
  <c r="AB220" i="58"/>
  <c r="AC220" i="58"/>
  <c r="AD220" i="58"/>
  <c r="AE220" i="58"/>
  <c r="AF220" i="58"/>
  <c r="AG220" i="58"/>
  <c r="AH220" i="58"/>
  <c r="AI220" i="58"/>
  <c r="AJ220" i="58"/>
  <c r="AK220" i="58"/>
  <c r="AL220" i="58"/>
  <c r="AM220" i="58"/>
  <c r="I222" i="58"/>
  <c r="J222" i="58"/>
  <c r="K222" i="58"/>
  <c r="L222" i="58"/>
  <c r="M222" i="58"/>
  <c r="N222" i="58"/>
  <c r="O222" i="58"/>
  <c r="P222" i="58"/>
  <c r="Q222" i="58"/>
  <c r="R222" i="58"/>
  <c r="S222" i="58"/>
  <c r="T222" i="58"/>
  <c r="U222" i="58"/>
  <c r="V222" i="58"/>
  <c r="W222" i="58"/>
  <c r="X222" i="58"/>
  <c r="Y222" i="58"/>
  <c r="Z222" i="58"/>
  <c r="AA222" i="58"/>
  <c r="AB222" i="58"/>
  <c r="AC222" i="58"/>
  <c r="AD222" i="58"/>
  <c r="AE222" i="58"/>
  <c r="AF222" i="58"/>
  <c r="AG222" i="58"/>
  <c r="AH222" i="58"/>
  <c r="AI222" i="58"/>
  <c r="AJ222" i="58"/>
  <c r="AK222" i="58"/>
  <c r="AL222" i="58"/>
  <c r="AM222" i="58"/>
  <c r="I223" i="58"/>
  <c r="J223" i="58"/>
  <c r="K223" i="58"/>
  <c r="L223" i="58"/>
  <c r="M223" i="58"/>
  <c r="N223" i="58"/>
  <c r="O223" i="58"/>
  <c r="P223" i="58"/>
  <c r="Q223" i="58"/>
  <c r="R223" i="58"/>
  <c r="S223" i="58"/>
  <c r="T223" i="58"/>
  <c r="U223" i="58"/>
  <c r="V223" i="58"/>
  <c r="W223" i="58"/>
  <c r="X223" i="58"/>
  <c r="Y223" i="58"/>
  <c r="Z223" i="58"/>
  <c r="AA223" i="58"/>
  <c r="AB223" i="58"/>
  <c r="AC223" i="58"/>
  <c r="AD223" i="58"/>
  <c r="AE223" i="58"/>
  <c r="AF223" i="58"/>
  <c r="AG223" i="58"/>
  <c r="AH223" i="58"/>
  <c r="AI223" i="58"/>
  <c r="AJ223" i="58"/>
  <c r="AK223" i="58"/>
  <c r="AL223" i="58"/>
  <c r="AM223" i="58"/>
  <c r="I225" i="58"/>
  <c r="J225" i="58"/>
  <c r="K225" i="58"/>
  <c r="L225" i="58"/>
  <c r="M225" i="58"/>
  <c r="N225" i="58"/>
  <c r="O225" i="58"/>
  <c r="P225" i="58"/>
  <c r="Q225" i="58"/>
  <c r="R225" i="58"/>
  <c r="S225" i="58"/>
  <c r="T225" i="58"/>
  <c r="U225" i="58"/>
  <c r="V225" i="58"/>
  <c r="W225" i="58"/>
  <c r="X225" i="58"/>
  <c r="Y225" i="58"/>
  <c r="Z225" i="58"/>
  <c r="AA225" i="58"/>
  <c r="AB225" i="58"/>
  <c r="AC225" i="58"/>
  <c r="AD225" i="58"/>
  <c r="AE225" i="58"/>
  <c r="AF225" i="58"/>
  <c r="AG225" i="58"/>
  <c r="AH225" i="58"/>
  <c r="AI225" i="58"/>
  <c r="AJ225" i="58"/>
  <c r="AK225" i="58"/>
  <c r="AL225" i="58"/>
  <c r="AM225" i="58"/>
  <c r="I226" i="58"/>
  <c r="J226" i="58"/>
  <c r="K226" i="58"/>
  <c r="L226" i="58"/>
  <c r="M226" i="58"/>
  <c r="N226" i="58"/>
  <c r="O226" i="58"/>
  <c r="P226" i="58"/>
  <c r="Q226" i="58"/>
  <c r="R226" i="58"/>
  <c r="S226" i="58"/>
  <c r="T226" i="58"/>
  <c r="U226" i="58"/>
  <c r="V226" i="58"/>
  <c r="W226" i="58"/>
  <c r="X226" i="58"/>
  <c r="Y226" i="58"/>
  <c r="Z226" i="58"/>
  <c r="AA226" i="58"/>
  <c r="AB226" i="58"/>
  <c r="AC226" i="58"/>
  <c r="AD226" i="58"/>
  <c r="AE226" i="58"/>
  <c r="AF226" i="58"/>
  <c r="AG226" i="58"/>
  <c r="AH226" i="58"/>
  <c r="AI226" i="58"/>
  <c r="AJ226" i="58"/>
  <c r="AK226" i="58"/>
  <c r="AL226" i="58"/>
  <c r="AM226" i="58"/>
  <c r="I228" i="58"/>
  <c r="J228" i="58"/>
  <c r="K228" i="58"/>
  <c r="L228" i="58"/>
  <c r="M228" i="58"/>
  <c r="N228" i="58"/>
  <c r="O228" i="58"/>
  <c r="P228" i="58"/>
  <c r="Q228" i="58"/>
  <c r="R228" i="58"/>
  <c r="S228" i="58"/>
  <c r="T228" i="58"/>
  <c r="U228" i="58"/>
  <c r="V228" i="58"/>
  <c r="W228" i="58"/>
  <c r="X228" i="58"/>
  <c r="Y228" i="58"/>
  <c r="Z228" i="58"/>
  <c r="AA228" i="58"/>
  <c r="AB228" i="58"/>
  <c r="AC228" i="58"/>
  <c r="AD228" i="58"/>
  <c r="AE228" i="58"/>
  <c r="AF228" i="58"/>
  <c r="AG228" i="58"/>
  <c r="AH228" i="58"/>
  <c r="AI228" i="58"/>
  <c r="AJ228" i="58"/>
  <c r="AK228" i="58"/>
  <c r="AL228" i="58"/>
  <c r="AM228" i="58"/>
  <c r="I229" i="58"/>
  <c r="J229" i="58"/>
  <c r="K229" i="58"/>
  <c r="L229" i="58"/>
  <c r="M229" i="58"/>
  <c r="N229" i="58"/>
  <c r="O229" i="58"/>
  <c r="P229" i="58"/>
  <c r="Q229" i="58"/>
  <c r="R229" i="58"/>
  <c r="S229" i="58"/>
  <c r="T229" i="58"/>
  <c r="U229" i="58"/>
  <c r="V229" i="58"/>
  <c r="W229" i="58"/>
  <c r="X229" i="58"/>
  <c r="Y229" i="58"/>
  <c r="Z229" i="58"/>
  <c r="AA229" i="58"/>
  <c r="AB229" i="58"/>
  <c r="AC229" i="58"/>
  <c r="AD229" i="58"/>
  <c r="AE229" i="58"/>
  <c r="AF229" i="58"/>
  <c r="AG229" i="58"/>
  <c r="AH229" i="58"/>
  <c r="AI229" i="58"/>
  <c r="AJ229" i="58"/>
  <c r="AK229" i="58"/>
  <c r="AL229" i="58"/>
  <c r="AM229" i="58"/>
  <c r="I231" i="58"/>
  <c r="J231" i="58"/>
  <c r="K231" i="58"/>
  <c r="L231" i="58"/>
  <c r="M231" i="58"/>
  <c r="N231" i="58"/>
  <c r="O231" i="58"/>
  <c r="P231" i="58"/>
  <c r="Q231" i="58"/>
  <c r="R231" i="58"/>
  <c r="S231" i="58"/>
  <c r="T231" i="58"/>
  <c r="U231" i="58"/>
  <c r="V231" i="58"/>
  <c r="W231" i="58"/>
  <c r="X231" i="58"/>
  <c r="Y231" i="58"/>
  <c r="Z231" i="58"/>
  <c r="AA231" i="58"/>
  <c r="AB231" i="58"/>
  <c r="AC231" i="58"/>
  <c r="AD231" i="58"/>
  <c r="AE231" i="58"/>
  <c r="AF231" i="58"/>
  <c r="AG231" i="58"/>
  <c r="AH231" i="58"/>
  <c r="AI231" i="58"/>
  <c r="AJ231" i="58"/>
  <c r="AK231" i="58"/>
  <c r="AL231" i="58"/>
  <c r="AM231" i="58"/>
  <c r="I232" i="58"/>
  <c r="J232" i="58"/>
  <c r="K232" i="58"/>
  <c r="L232" i="58"/>
  <c r="M232" i="58"/>
  <c r="N232" i="58"/>
  <c r="O232" i="58"/>
  <c r="P232" i="58"/>
  <c r="Q232" i="58"/>
  <c r="R232" i="58"/>
  <c r="S232" i="58"/>
  <c r="T232" i="58"/>
  <c r="U232" i="58"/>
  <c r="V232" i="58"/>
  <c r="W232" i="58"/>
  <c r="X232" i="58"/>
  <c r="Y232" i="58"/>
  <c r="Z232" i="58"/>
  <c r="AA232" i="58"/>
  <c r="AB232" i="58"/>
  <c r="AC232" i="58"/>
  <c r="AD232" i="58"/>
  <c r="AE232" i="58"/>
  <c r="AF232" i="58"/>
  <c r="AG232" i="58"/>
  <c r="AH232" i="58"/>
  <c r="AI232" i="58"/>
  <c r="AJ232" i="58"/>
  <c r="AK232" i="58"/>
  <c r="AL232" i="58"/>
  <c r="AM232" i="58"/>
  <c r="I234" i="58"/>
  <c r="J234" i="58"/>
  <c r="K234" i="58"/>
  <c r="L234" i="58"/>
  <c r="M234" i="58"/>
  <c r="N234" i="58"/>
  <c r="O234" i="58"/>
  <c r="P234" i="58"/>
  <c r="Q234" i="58"/>
  <c r="R234" i="58"/>
  <c r="S234" i="58"/>
  <c r="T234" i="58"/>
  <c r="U234" i="58"/>
  <c r="V234" i="58"/>
  <c r="W234" i="58"/>
  <c r="X234" i="58"/>
  <c r="Y234" i="58"/>
  <c r="Z234" i="58"/>
  <c r="AA234" i="58"/>
  <c r="AB234" i="58"/>
  <c r="AC234" i="58"/>
  <c r="AD234" i="58"/>
  <c r="AE234" i="58"/>
  <c r="AF234" i="58"/>
  <c r="AG234" i="58"/>
  <c r="AH234" i="58"/>
  <c r="AI234" i="58"/>
  <c r="AJ234" i="58"/>
  <c r="AK234" i="58"/>
  <c r="AL234" i="58"/>
  <c r="AM234" i="58"/>
  <c r="I235" i="58"/>
  <c r="J235" i="58"/>
  <c r="K235" i="58"/>
  <c r="L235" i="58"/>
  <c r="M235" i="58"/>
  <c r="N235" i="58"/>
  <c r="O235" i="58"/>
  <c r="P235" i="58"/>
  <c r="Q235" i="58"/>
  <c r="R235" i="58"/>
  <c r="S235" i="58"/>
  <c r="T235" i="58"/>
  <c r="U235" i="58"/>
  <c r="V235" i="58"/>
  <c r="W235" i="58"/>
  <c r="X235" i="58"/>
  <c r="Y235" i="58"/>
  <c r="Z235" i="58"/>
  <c r="AA235" i="58"/>
  <c r="AB235" i="58"/>
  <c r="AC235" i="58"/>
  <c r="AD235" i="58"/>
  <c r="AE235" i="58"/>
  <c r="AF235" i="58"/>
  <c r="AG235" i="58"/>
  <c r="AH235" i="58"/>
  <c r="AI235" i="58"/>
  <c r="AJ235" i="58"/>
  <c r="AK235" i="58"/>
  <c r="AL235" i="58"/>
  <c r="AM235" i="58"/>
  <c r="I237" i="58"/>
  <c r="J237" i="58"/>
  <c r="K237" i="58"/>
  <c r="L237" i="58"/>
  <c r="M237" i="58"/>
  <c r="N237" i="58"/>
  <c r="O237" i="58"/>
  <c r="P237" i="58"/>
  <c r="Q237" i="58"/>
  <c r="R237" i="58"/>
  <c r="S237" i="58"/>
  <c r="T237" i="58"/>
  <c r="U237" i="58"/>
  <c r="V237" i="58"/>
  <c r="W237" i="58"/>
  <c r="X237" i="58"/>
  <c r="Y237" i="58"/>
  <c r="Z237" i="58"/>
  <c r="AA237" i="58"/>
  <c r="AB237" i="58"/>
  <c r="AC237" i="58"/>
  <c r="AD237" i="58"/>
  <c r="AE237" i="58"/>
  <c r="AF237" i="58"/>
  <c r="AG237" i="58"/>
  <c r="AH237" i="58"/>
  <c r="AI237" i="58"/>
  <c r="AJ237" i="58"/>
  <c r="AK237" i="58"/>
  <c r="AL237" i="58"/>
  <c r="AM237" i="58"/>
  <c r="I238" i="58"/>
  <c r="J238" i="58"/>
  <c r="K238" i="58"/>
  <c r="L238" i="58"/>
  <c r="M238" i="58"/>
  <c r="N238" i="58"/>
  <c r="O238" i="58"/>
  <c r="P238" i="58"/>
  <c r="Q238" i="58"/>
  <c r="R238" i="58"/>
  <c r="S238" i="58"/>
  <c r="T238" i="58"/>
  <c r="U238" i="58"/>
  <c r="V238" i="58"/>
  <c r="W238" i="58"/>
  <c r="X238" i="58"/>
  <c r="Y238" i="58"/>
  <c r="Z238" i="58"/>
  <c r="AA238" i="58"/>
  <c r="AB238" i="58"/>
  <c r="AC238" i="58"/>
  <c r="AD238" i="58"/>
  <c r="AE238" i="58"/>
  <c r="AF238" i="58"/>
  <c r="AG238" i="58"/>
  <c r="AH238" i="58"/>
  <c r="AI238" i="58"/>
  <c r="AJ238" i="58"/>
  <c r="AK238" i="58"/>
  <c r="AL238" i="58"/>
  <c r="AM238" i="58"/>
  <c r="I240" i="58"/>
  <c r="J240" i="58"/>
  <c r="K240" i="58"/>
  <c r="L240" i="58"/>
  <c r="M240" i="58"/>
  <c r="N240" i="58"/>
  <c r="O240" i="58"/>
  <c r="P240" i="58"/>
  <c r="Q240" i="58"/>
  <c r="R240" i="58"/>
  <c r="S240" i="58"/>
  <c r="T240" i="58"/>
  <c r="U240" i="58"/>
  <c r="V240" i="58"/>
  <c r="W240" i="58"/>
  <c r="X240" i="58"/>
  <c r="Y240" i="58"/>
  <c r="Z240" i="58"/>
  <c r="AA240" i="58"/>
  <c r="AB240" i="58"/>
  <c r="AC240" i="58"/>
  <c r="AD240" i="58"/>
  <c r="AE240" i="58"/>
  <c r="AF240" i="58"/>
  <c r="AG240" i="58"/>
  <c r="AH240" i="58"/>
  <c r="AI240" i="58"/>
  <c r="AJ240" i="58"/>
  <c r="AK240" i="58"/>
  <c r="AL240" i="58"/>
  <c r="AM240" i="58"/>
  <c r="I241" i="58"/>
  <c r="J241" i="58"/>
  <c r="K241" i="58"/>
  <c r="L241" i="58"/>
  <c r="M241" i="58"/>
  <c r="N241" i="58"/>
  <c r="O241" i="58"/>
  <c r="P241" i="58"/>
  <c r="Q241" i="58"/>
  <c r="R241" i="58"/>
  <c r="S241" i="58"/>
  <c r="T241" i="58"/>
  <c r="U241" i="58"/>
  <c r="V241" i="58"/>
  <c r="W241" i="58"/>
  <c r="X241" i="58"/>
  <c r="Y241" i="58"/>
  <c r="Z241" i="58"/>
  <c r="AA241" i="58"/>
  <c r="AB241" i="58"/>
  <c r="AC241" i="58"/>
  <c r="AD241" i="58"/>
  <c r="AE241" i="58"/>
  <c r="AF241" i="58"/>
  <c r="AG241" i="58"/>
  <c r="AH241" i="58"/>
  <c r="AI241" i="58"/>
  <c r="AJ241" i="58"/>
  <c r="AK241" i="58"/>
  <c r="AL241" i="58"/>
  <c r="AM241" i="58"/>
  <c r="I243" i="58"/>
  <c r="J243" i="58"/>
  <c r="K243" i="58"/>
  <c r="L243" i="58"/>
  <c r="M243" i="58"/>
  <c r="N243" i="58"/>
  <c r="O243" i="58"/>
  <c r="P243" i="58"/>
  <c r="Q243" i="58"/>
  <c r="R243" i="58"/>
  <c r="S243" i="58"/>
  <c r="T243" i="58"/>
  <c r="U243" i="58"/>
  <c r="V243" i="58"/>
  <c r="W243" i="58"/>
  <c r="X243" i="58"/>
  <c r="Y243" i="58"/>
  <c r="Z243" i="58"/>
  <c r="AA243" i="58"/>
  <c r="AB243" i="58"/>
  <c r="AC243" i="58"/>
  <c r="AD243" i="58"/>
  <c r="AE243" i="58"/>
  <c r="AF243" i="58"/>
  <c r="AG243" i="58"/>
  <c r="AH243" i="58"/>
  <c r="AI243" i="58"/>
  <c r="AJ243" i="58"/>
  <c r="AK243" i="58"/>
  <c r="AL243" i="58"/>
  <c r="AM243" i="58"/>
  <c r="I244" i="58"/>
  <c r="J244" i="58"/>
  <c r="K244" i="58"/>
  <c r="L244" i="58"/>
  <c r="M244" i="58"/>
  <c r="N244" i="58"/>
  <c r="O244" i="58"/>
  <c r="P244" i="58"/>
  <c r="Q244" i="58"/>
  <c r="R244" i="58"/>
  <c r="S244" i="58"/>
  <c r="T244" i="58"/>
  <c r="U244" i="58"/>
  <c r="V244" i="58"/>
  <c r="W244" i="58"/>
  <c r="X244" i="58"/>
  <c r="Y244" i="58"/>
  <c r="Z244" i="58"/>
  <c r="AA244" i="58"/>
  <c r="AB244" i="58"/>
  <c r="AC244" i="58"/>
  <c r="AD244" i="58"/>
  <c r="AE244" i="58"/>
  <c r="AF244" i="58"/>
  <c r="AG244" i="58"/>
  <c r="AH244" i="58"/>
  <c r="AI244" i="58"/>
  <c r="AJ244" i="58"/>
  <c r="AK244" i="58"/>
  <c r="AL244" i="58"/>
  <c r="AM244" i="58"/>
  <c r="I246" i="58"/>
  <c r="J246" i="58"/>
  <c r="K246" i="58"/>
  <c r="L246" i="58"/>
  <c r="M246" i="58"/>
  <c r="N246" i="58"/>
  <c r="O246" i="58"/>
  <c r="P246" i="58"/>
  <c r="Q246" i="58"/>
  <c r="R246" i="58"/>
  <c r="S246" i="58"/>
  <c r="T246" i="58"/>
  <c r="U246" i="58"/>
  <c r="V246" i="58"/>
  <c r="W246" i="58"/>
  <c r="X246" i="58"/>
  <c r="Y246" i="58"/>
  <c r="Z246" i="58"/>
  <c r="AA246" i="58"/>
  <c r="AB246" i="58"/>
  <c r="AC246" i="58"/>
  <c r="AD246" i="58"/>
  <c r="AE246" i="58"/>
  <c r="AF246" i="58"/>
  <c r="AG246" i="58"/>
  <c r="AH246" i="58"/>
  <c r="AI246" i="58"/>
  <c r="AJ246" i="58"/>
  <c r="AK246" i="58"/>
  <c r="AL246" i="58"/>
  <c r="AM246" i="58"/>
  <c r="I247" i="58"/>
  <c r="J247" i="58"/>
  <c r="K247" i="58"/>
  <c r="L247" i="58"/>
  <c r="M247" i="58"/>
  <c r="N247" i="58"/>
  <c r="O247" i="58"/>
  <c r="P247" i="58"/>
  <c r="Q247" i="58"/>
  <c r="R247" i="58"/>
  <c r="S247" i="58"/>
  <c r="T247" i="58"/>
  <c r="U247" i="58"/>
  <c r="V247" i="58"/>
  <c r="W247" i="58"/>
  <c r="X247" i="58"/>
  <c r="Y247" i="58"/>
  <c r="Z247" i="58"/>
  <c r="AA247" i="58"/>
  <c r="AB247" i="58"/>
  <c r="AC247" i="58"/>
  <c r="AD247" i="58"/>
  <c r="AE247" i="58"/>
  <c r="AF247" i="58"/>
  <c r="AG247" i="58"/>
  <c r="AH247" i="58"/>
  <c r="AI247" i="58"/>
  <c r="AJ247" i="58"/>
  <c r="AK247" i="58"/>
  <c r="AL247" i="58"/>
  <c r="AM247" i="58"/>
  <c r="I249" i="58"/>
  <c r="J249" i="58"/>
  <c r="K249" i="58"/>
  <c r="L249" i="58"/>
  <c r="M249" i="58"/>
  <c r="N249" i="58"/>
  <c r="O249" i="58"/>
  <c r="P249" i="58"/>
  <c r="Q249" i="58"/>
  <c r="R249" i="58"/>
  <c r="S249" i="58"/>
  <c r="T249" i="58"/>
  <c r="U249" i="58"/>
  <c r="V249" i="58"/>
  <c r="W249" i="58"/>
  <c r="X249" i="58"/>
  <c r="Y249" i="58"/>
  <c r="Z249" i="58"/>
  <c r="AA249" i="58"/>
  <c r="AB249" i="58"/>
  <c r="AC249" i="58"/>
  <c r="AD249" i="58"/>
  <c r="AE249" i="58"/>
  <c r="AF249" i="58"/>
  <c r="AG249" i="58"/>
  <c r="AH249" i="58"/>
  <c r="AI249" i="58"/>
  <c r="AJ249" i="58"/>
  <c r="AK249" i="58"/>
  <c r="AL249" i="58"/>
  <c r="AM249" i="58"/>
  <c r="I250" i="58"/>
  <c r="J250" i="58"/>
  <c r="K250" i="58"/>
  <c r="L250" i="58"/>
  <c r="M250" i="58"/>
  <c r="N250" i="58"/>
  <c r="O250" i="58"/>
  <c r="P250" i="58"/>
  <c r="Q250" i="58"/>
  <c r="R250" i="58"/>
  <c r="S250" i="58"/>
  <c r="T250" i="58"/>
  <c r="U250" i="58"/>
  <c r="V250" i="58"/>
  <c r="W250" i="58"/>
  <c r="X250" i="58"/>
  <c r="Y250" i="58"/>
  <c r="Z250" i="58"/>
  <c r="AA250" i="58"/>
  <c r="AB250" i="58"/>
  <c r="AC250" i="58"/>
  <c r="AD250" i="58"/>
  <c r="AE250" i="58"/>
  <c r="AF250" i="58"/>
  <c r="AG250" i="58"/>
  <c r="AH250" i="58"/>
  <c r="AI250" i="58"/>
  <c r="AJ250" i="58"/>
  <c r="AK250" i="58"/>
  <c r="AL250" i="58"/>
  <c r="AM250" i="58"/>
  <c r="I252" i="58"/>
  <c r="J252" i="58"/>
  <c r="K252" i="58"/>
  <c r="L252" i="58"/>
  <c r="M252" i="58"/>
  <c r="N252" i="58"/>
  <c r="O252" i="58"/>
  <c r="P252" i="58"/>
  <c r="Q252" i="58"/>
  <c r="R252" i="58"/>
  <c r="S252" i="58"/>
  <c r="T252" i="58"/>
  <c r="U252" i="58"/>
  <c r="V252" i="58"/>
  <c r="W252" i="58"/>
  <c r="X252" i="58"/>
  <c r="Y252" i="58"/>
  <c r="Z252" i="58"/>
  <c r="AA252" i="58"/>
  <c r="AB252" i="58"/>
  <c r="AC252" i="58"/>
  <c r="AD252" i="58"/>
  <c r="AE252" i="58"/>
  <c r="AF252" i="58"/>
  <c r="AG252" i="58"/>
  <c r="AH252" i="58"/>
  <c r="AI252" i="58"/>
  <c r="AJ252" i="58"/>
  <c r="AK252" i="58"/>
  <c r="AL252" i="58"/>
  <c r="AM252" i="58"/>
  <c r="I253" i="58"/>
  <c r="J253" i="58"/>
  <c r="K253" i="58"/>
  <c r="L253" i="58"/>
  <c r="M253" i="58"/>
  <c r="N253" i="58"/>
  <c r="O253" i="58"/>
  <c r="P253" i="58"/>
  <c r="Q253" i="58"/>
  <c r="R253" i="58"/>
  <c r="S253" i="58"/>
  <c r="T253" i="58"/>
  <c r="U253" i="58"/>
  <c r="V253" i="58"/>
  <c r="W253" i="58"/>
  <c r="X253" i="58"/>
  <c r="Y253" i="58"/>
  <c r="Z253" i="58"/>
  <c r="AA253" i="58"/>
  <c r="AB253" i="58"/>
  <c r="AC253" i="58"/>
  <c r="AD253" i="58"/>
  <c r="AE253" i="58"/>
  <c r="AF253" i="58"/>
  <c r="AG253" i="58"/>
  <c r="AH253" i="58"/>
  <c r="AI253" i="58"/>
  <c r="AJ253" i="58"/>
  <c r="AK253" i="58"/>
  <c r="AL253" i="58"/>
  <c r="AM253" i="58"/>
  <c r="I255" i="58"/>
  <c r="J255" i="58"/>
  <c r="K255" i="58"/>
  <c r="L255" i="58"/>
  <c r="M255" i="58"/>
  <c r="N255" i="58"/>
  <c r="O255" i="58"/>
  <c r="P255" i="58"/>
  <c r="Q255" i="58"/>
  <c r="R255" i="58"/>
  <c r="S255" i="58"/>
  <c r="T255" i="58"/>
  <c r="U255" i="58"/>
  <c r="V255" i="58"/>
  <c r="W255" i="58"/>
  <c r="X255" i="58"/>
  <c r="Y255" i="58"/>
  <c r="Z255" i="58"/>
  <c r="AA255" i="58"/>
  <c r="AB255" i="58"/>
  <c r="AC255" i="58"/>
  <c r="AD255" i="58"/>
  <c r="AE255" i="58"/>
  <c r="AF255" i="58"/>
  <c r="AG255" i="58"/>
  <c r="AH255" i="58"/>
  <c r="AI255" i="58"/>
  <c r="AJ255" i="58"/>
  <c r="AK255" i="58"/>
  <c r="AL255" i="58"/>
  <c r="AM255" i="58"/>
  <c r="I256" i="58"/>
  <c r="J256" i="58"/>
  <c r="K256" i="58"/>
  <c r="L256" i="58"/>
  <c r="M256" i="58"/>
  <c r="N256" i="58"/>
  <c r="O256" i="58"/>
  <c r="P256" i="58"/>
  <c r="Q256" i="58"/>
  <c r="R256" i="58"/>
  <c r="S256" i="58"/>
  <c r="T256" i="58"/>
  <c r="U256" i="58"/>
  <c r="V256" i="58"/>
  <c r="W256" i="58"/>
  <c r="X256" i="58"/>
  <c r="Y256" i="58"/>
  <c r="Z256" i="58"/>
  <c r="AA256" i="58"/>
  <c r="AB256" i="58"/>
  <c r="AC256" i="58"/>
  <c r="AD256" i="58"/>
  <c r="AE256" i="58"/>
  <c r="AF256" i="58"/>
  <c r="AG256" i="58"/>
  <c r="AH256" i="58"/>
  <c r="AI256" i="58"/>
  <c r="AJ256" i="58"/>
  <c r="AK256" i="58"/>
  <c r="AL256" i="58"/>
  <c r="AM256" i="58"/>
  <c r="I258" i="58"/>
  <c r="J258" i="58"/>
  <c r="K258" i="58"/>
  <c r="L258" i="58"/>
  <c r="M258" i="58"/>
  <c r="N258" i="58"/>
  <c r="O258" i="58"/>
  <c r="P258" i="58"/>
  <c r="Q258" i="58"/>
  <c r="R258" i="58"/>
  <c r="S258" i="58"/>
  <c r="T258" i="58"/>
  <c r="U258" i="58"/>
  <c r="V258" i="58"/>
  <c r="W258" i="58"/>
  <c r="X258" i="58"/>
  <c r="Y258" i="58"/>
  <c r="Z258" i="58"/>
  <c r="AA258" i="58"/>
  <c r="AB258" i="58"/>
  <c r="AC258" i="58"/>
  <c r="AD258" i="58"/>
  <c r="AE258" i="58"/>
  <c r="AF258" i="58"/>
  <c r="AG258" i="58"/>
  <c r="AH258" i="58"/>
  <c r="AI258" i="58"/>
  <c r="AJ258" i="58"/>
  <c r="AK258" i="58"/>
  <c r="AL258" i="58"/>
  <c r="AM258" i="58"/>
  <c r="I259" i="58"/>
  <c r="J259" i="58"/>
  <c r="K259" i="58"/>
  <c r="L259" i="58"/>
  <c r="M259" i="58"/>
  <c r="N259" i="58"/>
  <c r="O259" i="58"/>
  <c r="P259" i="58"/>
  <c r="Q259" i="58"/>
  <c r="R259" i="58"/>
  <c r="S259" i="58"/>
  <c r="T259" i="58"/>
  <c r="U259" i="58"/>
  <c r="V259" i="58"/>
  <c r="W259" i="58"/>
  <c r="X259" i="58"/>
  <c r="Y259" i="58"/>
  <c r="Z259" i="58"/>
  <c r="AA259" i="58"/>
  <c r="AB259" i="58"/>
  <c r="AC259" i="58"/>
  <c r="AD259" i="58"/>
  <c r="AE259" i="58"/>
  <c r="AF259" i="58"/>
  <c r="AG259" i="58"/>
  <c r="AH259" i="58"/>
  <c r="AI259" i="58"/>
  <c r="AJ259" i="58"/>
  <c r="AK259" i="58"/>
  <c r="AL259" i="58"/>
  <c r="AM259" i="58"/>
  <c r="I261" i="58"/>
  <c r="J261" i="58"/>
  <c r="K261" i="58"/>
  <c r="L261" i="58"/>
  <c r="M261" i="58"/>
  <c r="N261" i="58"/>
  <c r="O261" i="58"/>
  <c r="P261" i="58"/>
  <c r="Q261" i="58"/>
  <c r="R261" i="58"/>
  <c r="S261" i="58"/>
  <c r="T261" i="58"/>
  <c r="U261" i="58"/>
  <c r="V261" i="58"/>
  <c r="W261" i="58"/>
  <c r="X261" i="58"/>
  <c r="Y261" i="58"/>
  <c r="Z261" i="58"/>
  <c r="AA261" i="58"/>
  <c r="AB261" i="58"/>
  <c r="AC261" i="58"/>
  <c r="AD261" i="58"/>
  <c r="AE261" i="58"/>
  <c r="AF261" i="58"/>
  <c r="AG261" i="58"/>
  <c r="AH261" i="58"/>
  <c r="AI261" i="58"/>
  <c r="AJ261" i="58"/>
  <c r="AK261" i="58"/>
  <c r="AL261" i="58"/>
  <c r="AM261" i="58"/>
  <c r="I262" i="58"/>
  <c r="J262" i="58"/>
  <c r="K262" i="58"/>
  <c r="L262" i="58"/>
  <c r="M262" i="58"/>
  <c r="N262" i="58"/>
  <c r="O262" i="58"/>
  <c r="P262" i="58"/>
  <c r="Q262" i="58"/>
  <c r="R262" i="58"/>
  <c r="S262" i="58"/>
  <c r="T262" i="58"/>
  <c r="U262" i="58"/>
  <c r="V262" i="58"/>
  <c r="W262" i="58"/>
  <c r="X262" i="58"/>
  <c r="Y262" i="58"/>
  <c r="Z262" i="58"/>
  <c r="AA262" i="58"/>
  <c r="AB262" i="58"/>
  <c r="AC262" i="58"/>
  <c r="AD262" i="58"/>
  <c r="AE262" i="58"/>
  <c r="AF262" i="58"/>
  <c r="AG262" i="58"/>
  <c r="AH262" i="58"/>
  <c r="AI262" i="58"/>
  <c r="AJ262" i="58"/>
  <c r="AK262" i="58"/>
  <c r="AL262" i="58"/>
  <c r="AM262" i="58"/>
  <c r="I264" i="58"/>
  <c r="J264" i="58"/>
  <c r="K264" i="58"/>
  <c r="L264" i="58"/>
  <c r="M264" i="58"/>
  <c r="N264" i="58"/>
  <c r="O264" i="58"/>
  <c r="P264" i="58"/>
  <c r="Q264" i="58"/>
  <c r="R264" i="58"/>
  <c r="S264" i="58"/>
  <c r="T264" i="58"/>
  <c r="U264" i="58"/>
  <c r="V264" i="58"/>
  <c r="W264" i="58"/>
  <c r="X264" i="58"/>
  <c r="Y264" i="58"/>
  <c r="Z264" i="58"/>
  <c r="AA264" i="58"/>
  <c r="AB264" i="58"/>
  <c r="AC264" i="58"/>
  <c r="AD264" i="58"/>
  <c r="AE264" i="58"/>
  <c r="AF264" i="58"/>
  <c r="AG264" i="58"/>
  <c r="AH264" i="58"/>
  <c r="AI264" i="58"/>
  <c r="AJ264" i="58"/>
  <c r="AK264" i="58"/>
  <c r="AL264" i="58"/>
  <c r="AM264" i="58"/>
  <c r="I265" i="58"/>
  <c r="J265" i="58"/>
  <c r="K265" i="58"/>
  <c r="L265" i="58"/>
  <c r="M265" i="58"/>
  <c r="N265" i="58"/>
  <c r="O265" i="58"/>
  <c r="P265" i="58"/>
  <c r="Q265" i="58"/>
  <c r="R265" i="58"/>
  <c r="S265" i="58"/>
  <c r="T265" i="58"/>
  <c r="U265" i="58"/>
  <c r="V265" i="58"/>
  <c r="W265" i="58"/>
  <c r="X265" i="58"/>
  <c r="Y265" i="58"/>
  <c r="Z265" i="58"/>
  <c r="AA265" i="58"/>
  <c r="AB265" i="58"/>
  <c r="AC265" i="58"/>
  <c r="AD265" i="58"/>
  <c r="AE265" i="58"/>
  <c r="AF265" i="58"/>
  <c r="AG265" i="58"/>
  <c r="AH265" i="58"/>
  <c r="AI265" i="58"/>
  <c r="AJ265" i="58"/>
  <c r="AK265" i="58"/>
  <c r="AL265" i="58"/>
  <c r="AM265" i="58"/>
  <c r="I267" i="58"/>
  <c r="J267" i="58"/>
  <c r="K267" i="58"/>
  <c r="L267" i="58"/>
  <c r="M267" i="58"/>
  <c r="N267" i="58"/>
  <c r="O267" i="58"/>
  <c r="P267" i="58"/>
  <c r="Q267" i="58"/>
  <c r="R267" i="58"/>
  <c r="S267" i="58"/>
  <c r="T267" i="58"/>
  <c r="U267" i="58"/>
  <c r="V267" i="58"/>
  <c r="W267" i="58"/>
  <c r="X267" i="58"/>
  <c r="Y267" i="58"/>
  <c r="Z267" i="58"/>
  <c r="AA267" i="58"/>
  <c r="AB267" i="58"/>
  <c r="AC267" i="58"/>
  <c r="AD267" i="58"/>
  <c r="AE267" i="58"/>
  <c r="AF267" i="58"/>
  <c r="AG267" i="58"/>
  <c r="AH267" i="58"/>
  <c r="AI267" i="58"/>
  <c r="AJ267" i="58"/>
  <c r="AK267" i="58"/>
  <c r="AL267" i="58"/>
  <c r="AM267" i="58"/>
  <c r="I268" i="58"/>
  <c r="J268" i="58"/>
  <c r="K268" i="58"/>
  <c r="L268" i="58"/>
  <c r="M268" i="58"/>
  <c r="N268" i="58"/>
  <c r="O268" i="58"/>
  <c r="P268" i="58"/>
  <c r="Q268" i="58"/>
  <c r="R268" i="58"/>
  <c r="S268" i="58"/>
  <c r="T268" i="58"/>
  <c r="U268" i="58"/>
  <c r="V268" i="58"/>
  <c r="W268" i="58"/>
  <c r="X268" i="58"/>
  <c r="Y268" i="58"/>
  <c r="Z268" i="58"/>
  <c r="AA268" i="58"/>
  <c r="AB268" i="58"/>
  <c r="AC268" i="58"/>
  <c r="AD268" i="58"/>
  <c r="AE268" i="58"/>
  <c r="AF268" i="58"/>
  <c r="AG268" i="58"/>
  <c r="AH268" i="58"/>
  <c r="AI268" i="58"/>
  <c r="AJ268" i="58"/>
  <c r="AK268" i="58"/>
  <c r="AL268" i="58"/>
  <c r="AM268" i="58"/>
  <c r="I270" i="58"/>
  <c r="J270" i="58"/>
  <c r="K270" i="58"/>
  <c r="L270" i="58"/>
  <c r="M270" i="58"/>
  <c r="N270" i="58"/>
  <c r="O270" i="58"/>
  <c r="P270" i="58"/>
  <c r="Q270" i="58"/>
  <c r="R270" i="58"/>
  <c r="S270" i="58"/>
  <c r="T270" i="58"/>
  <c r="U270" i="58"/>
  <c r="V270" i="58"/>
  <c r="W270" i="58"/>
  <c r="X270" i="58"/>
  <c r="Y270" i="58"/>
  <c r="Z270" i="58"/>
  <c r="AA270" i="58"/>
  <c r="AB270" i="58"/>
  <c r="AC270" i="58"/>
  <c r="AD270" i="58"/>
  <c r="AE270" i="58"/>
  <c r="AF270" i="58"/>
  <c r="AG270" i="58"/>
  <c r="AH270" i="58"/>
  <c r="AI270" i="58"/>
  <c r="AJ270" i="58"/>
  <c r="AK270" i="58"/>
  <c r="AL270" i="58"/>
  <c r="AM270" i="58"/>
  <c r="I271" i="58"/>
  <c r="J271" i="58"/>
  <c r="K271" i="58"/>
  <c r="L271" i="58"/>
  <c r="M271" i="58"/>
  <c r="N271" i="58"/>
  <c r="O271" i="58"/>
  <c r="P271" i="58"/>
  <c r="Q271" i="58"/>
  <c r="R271" i="58"/>
  <c r="S271" i="58"/>
  <c r="T271" i="58"/>
  <c r="U271" i="58"/>
  <c r="V271" i="58"/>
  <c r="W271" i="58"/>
  <c r="X271" i="58"/>
  <c r="Y271" i="58"/>
  <c r="Z271" i="58"/>
  <c r="AA271" i="58"/>
  <c r="AB271" i="58"/>
  <c r="AC271" i="58"/>
  <c r="AD271" i="58"/>
  <c r="AE271" i="58"/>
  <c r="AF271" i="58"/>
  <c r="AG271" i="58"/>
  <c r="AH271" i="58"/>
  <c r="AI271" i="58"/>
  <c r="AJ271" i="58"/>
  <c r="AK271" i="58"/>
  <c r="AL271" i="58"/>
  <c r="AM271" i="58"/>
  <c r="I273" i="58"/>
  <c r="J273" i="58"/>
  <c r="K273" i="58"/>
  <c r="L273" i="58"/>
  <c r="M273" i="58"/>
  <c r="N273" i="58"/>
  <c r="O273" i="58"/>
  <c r="P273" i="58"/>
  <c r="Q273" i="58"/>
  <c r="R273" i="58"/>
  <c r="S273" i="58"/>
  <c r="T273" i="58"/>
  <c r="U273" i="58"/>
  <c r="V273" i="58"/>
  <c r="W273" i="58"/>
  <c r="X273" i="58"/>
  <c r="Y273" i="58"/>
  <c r="Z273" i="58"/>
  <c r="AA273" i="58"/>
  <c r="AB273" i="58"/>
  <c r="AC273" i="58"/>
  <c r="AD273" i="58"/>
  <c r="AE273" i="58"/>
  <c r="AF273" i="58"/>
  <c r="AG273" i="58"/>
  <c r="AH273" i="58"/>
  <c r="AI273" i="58"/>
  <c r="AJ273" i="58"/>
  <c r="AK273" i="58"/>
  <c r="AL273" i="58"/>
  <c r="AM273" i="58"/>
  <c r="I274" i="58"/>
  <c r="J274" i="58"/>
  <c r="K274" i="58"/>
  <c r="L274" i="58"/>
  <c r="M274" i="58"/>
  <c r="N274" i="58"/>
  <c r="O274" i="58"/>
  <c r="P274" i="58"/>
  <c r="Q274" i="58"/>
  <c r="R274" i="58"/>
  <c r="S274" i="58"/>
  <c r="T274" i="58"/>
  <c r="U274" i="58"/>
  <c r="V274" i="58"/>
  <c r="W274" i="58"/>
  <c r="X274" i="58"/>
  <c r="Y274" i="58"/>
  <c r="Z274" i="58"/>
  <c r="AA274" i="58"/>
  <c r="AB274" i="58"/>
  <c r="AC274" i="58"/>
  <c r="AD274" i="58"/>
  <c r="AE274" i="58"/>
  <c r="AF274" i="58"/>
  <c r="AG274" i="58"/>
  <c r="AH274" i="58"/>
  <c r="AI274" i="58"/>
  <c r="AJ274" i="58"/>
  <c r="AK274" i="58"/>
  <c r="AL274" i="58"/>
  <c r="AM274" i="58"/>
  <c r="I276" i="58"/>
  <c r="J276" i="58"/>
  <c r="K276" i="58"/>
  <c r="L276" i="58"/>
  <c r="M276" i="58"/>
  <c r="N276" i="58"/>
  <c r="O276" i="58"/>
  <c r="P276" i="58"/>
  <c r="Q276" i="58"/>
  <c r="R276" i="58"/>
  <c r="S276" i="58"/>
  <c r="T276" i="58"/>
  <c r="U276" i="58"/>
  <c r="V276" i="58"/>
  <c r="W276" i="58"/>
  <c r="X276" i="58"/>
  <c r="Y276" i="58"/>
  <c r="Z276" i="58"/>
  <c r="AA276" i="58"/>
  <c r="AB276" i="58"/>
  <c r="AC276" i="58"/>
  <c r="AD276" i="58"/>
  <c r="AE276" i="58"/>
  <c r="AF276" i="58"/>
  <c r="AG276" i="58"/>
  <c r="AH276" i="58"/>
  <c r="AI276" i="58"/>
  <c r="AJ276" i="58"/>
  <c r="AK276" i="58"/>
  <c r="AL276" i="58"/>
  <c r="AM276" i="58"/>
  <c r="I277" i="58"/>
  <c r="J277" i="58"/>
  <c r="K277" i="58"/>
  <c r="L277" i="58"/>
  <c r="M277" i="58"/>
  <c r="N277" i="58"/>
  <c r="O277" i="58"/>
  <c r="P277" i="58"/>
  <c r="Q277" i="58"/>
  <c r="R277" i="58"/>
  <c r="S277" i="58"/>
  <c r="T277" i="58"/>
  <c r="U277" i="58"/>
  <c r="V277" i="58"/>
  <c r="W277" i="58"/>
  <c r="X277" i="58"/>
  <c r="Y277" i="58"/>
  <c r="Z277" i="58"/>
  <c r="AA277" i="58"/>
  <c r="AB277" i="58"/>
  <c r="AC277" i="58"/>
  <c r="AD277" i="58"/>
  <c r="AE277" i="58"/>
  <c r="AF277" i="58"/>
  <c r="AG277" i="58"/>
  <c r="AH277" i="58"/>
  <c r="AI277" i="58"/>
  <c r="AJ277" i="58"/>
  <c r="AK277" i="58"/>
  <c r="AL277" i="58"/>
  <c r="AM277" i="58"/>
  <c r="I279" i="58"/>
  <c r="J279" i="58"/>
  <c r="K279" i="58"/>
  <c r="L279" i="58"/>
  <c r="M279" i="58"/>
  <c r="N279" i="58"/>
  <c r="O279" i="58"/>
  <c r="P279" i="58"/>
  <c r="Q279" i="58"/>
  <c r="R279" i="58"/>
  <c r="S279" i="58"/>
  <c r="T279" i="58"/>
  <c r="U279" i="58"/>
  <c r="V279" i="58"/>
  <c r="W279" i="58"/>
  <c r="X279" i="58"/>
  <c r="Y279" i="58"/>
  <c r="Z279" i="58"/>
  <c r="AA279" i="58"/>
  <c r="AB279" i="58"/>
  <c r="AC279" i="58"/>
  <c r="AD279" i="58"/>
  <c r="AE279" i="58"/>
  <c r="AF279" i="58"/>
  <c r="AG279" i="58"/>
  <c r="AH279" i="58"/>
  <c r="AI279" i="58"/>
  <c r="AJ279" i="58"/>
  <c r="AK279" i="58"/>
  <c r="AL279" i="58"/>
  <c r="AM279" i="58"/>
  <c r="I280" i="58"/>
  <c r="J280" i="58"/>
  <c r="K280" i="58"/>
  <c r="L280" i="58"/>
  <c r="M280" i="58"/>
  <c r="N280" i="58"/>
  <c r="O280" i="58"/>
  <c r="P280" i="58"/>
  <c r="Q280" i="58"/>
  <c r="R280" i="58"/>
  <c r="S280" i="58"/>
  <c r="T280" i="58"/>
  <c r="U280" i="58"/>
  <c r="V280" i="58"/>
  <c r="W280" i="58"/>
  <c r="X280" i="58"/>
  <c r="Y280" i="58"/>
  <c r="Z280" i="58"/>
  <c r="AA280" i="58"/>
  <c r="AB280" i="58"/>
  <c r="AC280" i="58"/>
  <c r="AD280" i="58"/>
  <c r="AE280" i="58"/>
  <c r="AF280" i="58"/>
  <c r="AG280" i="58"/>
  <c r="AH280" i="58"/>
  <c r="AI280" i="58"/>
  <c r="AJ280" i="58"/>
  <c r="AK280" i="58"/>
  <c r="AL280" i="58"/>
  <c r="AM280" i="58"/>
  <c r="I282" i="58"/>
  <c r="J282" i="58"/>
  <c r="K282" i="58"/>
  <c r="L282" i="58"/>
  <c r="M282" i="58"/>
  <c r="N282" i="58"/>
  <c r="O282" i="58"/>
  <c r="P282" i="58"/>
  <c r="Q282" i="58"/>
  <c r="R282" i="58"/>
  <c r="S282" i="58"/>
  <c r="T282" i="58"/>
  <c r="U282" i="58"/>
  <c r="V282" i="58"/>
  <c r="W282" i="58"/>
  <c r="X282" i="58"/>
  <c r="Y282" i="58"/>
  <c r="Z282" i="58"/>
  <c r="AA282" i="58"/>
  <c r="AB282" i="58"/>
  <c r="AC282" i="58"/>
  <c r="AD282" i="58"/>
  <c r="AE282" i="58"/>
  <c r="AF282" i="58"/>
  <c r="AG282" i="58"/>
  <c r="AH282" i="58"/>
  <c r="AI282" i="58"/>
  <c r="AJ282" i="58"/>
  <c r="AK282" i="58"/>
  <c r="AL282" i="58"/>
  <c r="AM282" i="58"/>
  <c r="I283" i="58"/>
  <c r="J283" i="58"/>
  <c r="K283" i="58"/>
  <c r="L283" i="58"/>
  <c r="M283" i="58"/>
  <c r="N283" i="58"/>
  <c r="O283" i="58"/>
  <c r="P283" i="58"/>
  <c r="Q283" i="58"/>
  <c r="R283" i="58"/>
  <c r="S283" i="58"/>
  <c r="T283" i="58"/>
  <c r="U283" i="58"/>
  <c r="V283" i="58"/>
  <c r="W283" i="58"/>
  <c r="X283" i="58"/>
  <c r="Y283" i="58"/>
  <c r="Z283" i="58"/>
  <c r="AA283" i="58"/>
  <c r="AB283" i="58"/>
  <c r="AC283" i="58"/>
  <c r="AD283" i="58"/>
  <c r="AE283" i="58"/>
  <c r="AF283" i="58"/>
  <c r="AG283" i="58"/>
  <c r="AH283" i="58"/>
  <c r="AI283" i="58"/>
  <c r="AJ283" i="58"/>
  <c r="AK283" i="58"/>
  <c r="AL283" i="58"/>
  <c r="AM283" i="58"/>
  <c r="I285" i="58"/>
  <c r="J285" i="58"/>
  <c r="K285" i="58"/>
  <c r="L285" i="58"/>
  <c r="M285" i="58"/>
  <c r="N285" i="58"/>
  <c r="O285" i="58"/>
  <c r="P285" i="58"/>
  <c r="Q285" i="58"/>
  <c r="R285" i="58"/>
  <c r="S285" i="58"/>
  <c r="T285" i="58"/>
  <c r="U285" i="58"/>
  <c r="V285" i="58"/>
  <c r="W285" i="58"/>
  <c r="X285" i="58"/>
  <c r="Y285" i="58"/>
  <c r="Z285" i="58"/>
  <c r="AA285" i="58"/>
  <c r="AB285" i="58"/>
  <c r="AC285" i="58"/>
  <c r="AD285" i="58"/>
  <c r="AE285" i="58"/>
  <c r="AF285" i="58"/>
  <c r="AG285" i="58"/>
  <c r="AH285" i="58"/>
  <c r="AI285" i="58"/>
  <c r="AJ285" i="58"/>
  <c r="AK285" i="58"/>
  <c r="AL285" i="58"/>
  <c r="AM285" i="58"/>
  <c r="I286" i="58"/>
  <c r="J286" i="58"/>
  <c r="K286" i="58"/>
  <c r="L286" i="58"/>
  <c r="M286" i="58"/>
  <c r="N286" i="58"/>
  <c r="O286" i="58"/>
  <c r="P286" i="58"/>
  <c r="Q286" i="58"/>
  <c r="R286" i="58"/>
  <c r="S286" i="58"/>
  <c r="T286" i="58"/>
  <c r="U286" i="58"/>
  <c r="V286" i="58"/>
  <c r="W286" i="58"/>
  <c r="X286" i="58"/>
  <c r="Y286" i="58"/>
  <c r="Z286" i="58"/>
  <c r="AA286" i="58"/>
  <c r="AB286" i="58"/>
  <c r="AC286" i="58"/>
  <c r="AD286" i="58"/>
  <c r="AE286" i="58"/>
  <c r="AF286" i="58"/>
  <c r="AG286" i="58"/>
  <c r="AH286" i="58"/>
  <c r="AI286" i="58"/>
  <c r="AJ286" i="58"/>
  <c r="AK286" i="58"/>
  <c r="AL286" i="58"/>
  <c r="AM286" i="58"/>
  <c r="I288" i="58"/>
  <c r="J288" i="58"/>
  <c r="K288" i="58"/>
  <c r="L288" i="58"/>
  <c r="M288" i="58"/>
  <c r="N288" i="58"/>
  <c r="O288" i="58"/>
  <c r="P288" i="58"/>
  <c r="Q288" i="58"/>
  <c r="R288" i="58"/>
  <c r="S288" i="58"/>
  <c r="T288" i="58"/>
  <c r="U288" i="58"/>
  <c r="V288" i="58"/>
  <c r="W288" i="58"/>
  <c r="X288" i="58"/>
  <c r="Y288" i="58"/>
  <c r="Z288" i="58"/>
  <c r="AA288" i="58"/>
  <c r="AB288" i="58"/>
  <c r="AC288" i="58"/>
  <c r="AD288" i="58"/>
  <c r="AE288" i="58"/>
  <c r="AF288" i="58"/>
  <c r="AG288" i="58"/>
  <c r="AH288" i="58"/>
  <c r="AI288" i="58"/>
  <c r="AJ288" i="58"/>
  <c r="AK288" i="58"/>
  <c r="AL288" i="58"/>
  <c r="AM288" i="58"/>
  <c r="I289" i="58"/>
  <c r="J289" i="58"/>
  <c r="K289" i="58"/>
  <c r="L289" i="58"/>
  <c r="M289" i="58"/>
  <c r="N289" i="58"/>
  <c r="O289" i="58"/>
  <c r="P289" i="58"/>
  <c r="Q289" i="58"/>
  <c r="R289" i="58"/>
  <c r="S289" i="58"/>
  <c r="T289" i="58"/>
  <c r="U289" i="58"/>
  <c r="V289" i="58"/>
  <c r="W289" i="58"/>
  <c r="X289" i="58"/>
  <c r="Y289" i="58"/>
  <c r="Z289" i="58"/>
  <c r="AA289" i="58"/>
  <c r="AB289" i="58"/>
  <c r="AC289" i="58"/>
  <c r="AD289" i="58"/>
  <c r="AE289" i="58"/>
  <c r="AF289" i="58"/>
  <c r="AG289" i="58"/>
  <c r="AH289" i="58"/>
  <c r="AI289" i="58"/>
  <c r="AJ289" i="58"/>
  <c r="AK289" i="58"/>
  <c r="AL289" i="58"/>
  <c r="AM289" i="58"/>
  <c r="I291" i="58"/>
  <c r="J291" i="58"/>
  <c r="K291" i="58"/>
  <c r="L291" i="58"/>
  <c r="M291" i="58"/>
  <c r="N291" i="58"/>
  <c r="O291" i="58"/>
  <c r="P291" i="58"/>
  <c r="Q291" i="58"/>
  <c r="R291" i="58"/>
  <c r="S291" i="58"/>
  <c r="T291" i="58"/>
  <c r="U291" i="58"/>
  <c r="V291" i="58"/>
  <c r="W291" i="58"/>
  <c r="X291" i="58"/>
  <c r="Y291" i="58"/>
  <c r="Z291" i="58"/>
  <c r="AA291" i="58"/>
  <c r="AB291" i="58"/>
  <c r="AC291" i="58"/>
  <c r="AD291" i="58"/>
  <c r="AE291" i="58"/>
  <c r="AF291" i="58"/>
  <c r="AG291" i="58"/>
  <c r="AH291" i="58"/>
  <c r="AI291" i="58"/>
  <c r="AJ291" i="58"/>
  <c r="AK291" i="58"/>
  <c r="AL291" i="58"/>
  <c r="AM291" i="58"/>
  <c r="I292" i="58"/>
  <c r="J292" i="58"/>
  <c r="K292" i="58"/>
  <c r="L292" i="58"/>
  <c r="M292" i="58"/>
  <c r="N292" i="58"/>
  <c r="O292" i="58"/>
  <c r="P292" i="58"/>
  <c r="Q292" i="58"/>
  <c r="R292" i="58"/>
  <c r="S292" i="58"/>
  <c r="T292" i="58"/>
  <c r="U292" i="58"/>
  <c r="V292" i="58"/>
  <c r="W292" i="58"/>
  <c r="X292" i="58"/>
  <c r="Y292" i="58"/>
  <c r="Z292" i="58"/>
  <c r="AA292" i="58"/>
  <c r="AB292" i="58"/>
  <c r="AC292" i="58"/>
  <c r="AD292" i="58"/>
  <c r="AE292" i="58"/>
  <c r="AF292" i="58"/>
  <c r="AG292" i="58"/>
  <c r="AH292" i="58"/>
  <c r="AI292" i="58"/>
  <c r="AJ292" i="58"/>
  <c r="AK292" i="58"/>
  <c r="AL292" i="58"/>
  <c r="AM292" i="58"/>
  <c r="I294" i="58"/>
  <c r="J294" i="58"/>
  <c r="K294" i="58"/>
  <c r="L294" i="58"/>
  <c r="M294" i="58"/>
  <c r="N294" i="58"/>
  <c r="O294" i="58"/>
  <c r="P294" i="58"/>
  <c r="Q294" i="58"/>
  <c r="R294" i="58"/>
  <c r="S294" i="58"/>
  <c r="T294" i="58"/>
  <c r="U294" i="58"/>
  <c r="V294" i="58"/>
  <c r="W294" i="58"/>
  <c r="X294" i="58"/>
  <c r="Y294" i="58"/>
  <c r="Z294" i="58"/>
  <c r="AA294" i="58"/>
  <c r="AB294" i="58"/>
  <c r="AC294" i="58"/>
  <c r="AD294" i="58"/>
  <c r="AE294" i="58"/>
  <c r="AF294" i="58"/>
  <c r="AG294" i="58"/>
  <c r="AH294" i="58"/>
  <c r="AI294" i="58"/>
  <c r="AJ294" i="58"/>
  <c r="AK294" i="58"/>
  <c r="AL294" i="58"/>
  <c r="AM294" i="58"/>
  <c r="I295" i="58"/>
  <c r="J295" i="58"/>
  <c r="K295" i="58"/>
  <c r="L295" i="58"/>
  <c r="M295" i="58"/>
  <c r="N295" i="58"/>
  <c r="O295" i="58"/>
  <c r="P295" i="58"/>
  <c r="Q295" i="58"/>
  <c r="R295" i="58"/>
  <c r="S295" i="58"/>
  <c r="T295" i="58"/>
  <c r="U295" i="58"/>
  <c r="V295" i="58"/>
  <c r="W295" i="58"/>
  <c r="X295" i="58"/>
  <c r="Y295" i="58"/>
  <c r="Z295" i="58"/>
  <c r="AA295" i="58"/>
  <c r="AB295" i="58"/>
  <c r="AC295" i="58"/>
  <c r="AD295" i="58"/>
  <c r="AE295" i="58"/>
  <c r="AF295" i="58"/>
  <c r="AG295" i="58"/>
  <c r="AH295" i="58"/>
  <c r="AI295" i="58"/>
  <c r="AJ295" i="58"/>
  <c r="AK295" i="58"/>
  <c r="AL295" i="58"/>
  <c r="AM295" i="58"/>
  <c r="I297" i="58"/>
  <c r="J297" i="58"/>
  <c r="K297" i="58"/>
  <c r="L297" i="58"/>
  <c r="M297" i="58"/>
  <c r="N297" i="58"/>
  <c r="O297" i="58"/>
  <c r="P297" i="58"/>
  <c r="Q297" i="58"/>
  <c r="R297" i="58"/>
  <c r="S297" i="58"/>
  <c r="T297" i="58"/>
  <c r="U297" i="58"/>
  <c r="V297" i="58"/>
  <c r="W297" i="58"/>
  <c r="X297" i="58"/>
  <c r="Y297" i="58"/>
  <c r="Z297" i="58"/>
  <c r="AA297" i="58"/>
  <c r="AB297" i="58"/>
  <c r="AC297" i="58"/>
  <c r="AD297" i="58"/>
  <c r="AE297" i="58"/>
  <c r="AF297" i="58"/>
  <c r="AG297" i="58"/>
  <c r="AH297" i="58"/>
  <c r="AI297" i="58"/>
  <c r="AJ297" i="58"/>
  <c r="AK297" i="58"/>
  <c r="AL297" i="58"/>
  <c r="AM297" i="58"/>
  <c r="I298" i="58"/>
  <c r="J298" i="58"/>
  <c r="K298" i="58"/>
  <c r="L298" i="58"/>
  <c r="M298" i="58"/>
  <c r="N298" i="58"/>
  <c r="O298" i="58"/>
  <c r="P298" i="58"/>
  <c r="Q298" i="58"/>
  <c r="R298" i="58"/>
  <c r="S298" i="58"/>
  <c r="T298" i="58"/>
  <c r="U298" i="58"/>
  <c r="V298" i="58"/>
  <c r="W298" i="58"/>
  <c r="X298" i="58"/>
  <c r="Y298" i="58"/>
  <c r="Z298" i="58"/>
  <c r="AA298" i="58"/>
  <c r="AB298" i="58"/>
  <c r="AC298" i="58"/>
  <c r="AD298" i="58"/>
  <c r="AE298" i="58"/>
  <c r="AF298" i="58"/>
  <c r="AG298" i="58"/>
  <c r="AH298" i="58"/>
  <c r="AI298" i="58"/>
  <c r="AJ298" i="58"/>
  <c r="AK298" i="58"/>
  <c r="AL298" i="58"/>
  <c r="AM298" i="58"/>
  <c r="I300" i="58"/>
  <c r="J300" i="58"/>
  <c r="K300" i="58"/>
  <c r="L300" i="58"/>
  <c r="M300" i="58"/>
  <c r="N300" i="58"/>
  <c r="O300" i="58"/>
  <c r="P300" i="58"/>
  <c r="Q300" i="58"/>
  <c r="R300" i="58"/>
  <c r="S300" i="58"/>
  <c r="T300" i="58"/>
  <c r="U300" i="58"/>
  <c r="V300" i="58"/>
  <c r="W300" i="58"/>
  <c r="X300" i="58"/>
  <c r="Y300" i="58"/>
  <c r="Z300" i="58"/>
  <c r="AA300" i="58"/>
  <c r="AB300" i="58"/>
  <c r="AC300" i="58"/>
  <c r="AD300" i="58"/>
  <c r="AE300" i="58"/>
  <c r="AF300" i="58"/>
  <c r="AG300" i="58"/>
  <c r="AH300" i="58"/>
  <c r="AI300" i="58"/>
  <c r="AJ300" i="58"/>
  <c r="AK300" i="58"/>
  <c r="AL300" i="58"/>
  <c r="AM300" i="58"/>
  <c r="I301" i="58"/>
  <c r="J301" i="58"/>
  <c r="K301" i="58"/>
  <c r="L301" i="58"/>
  <c r="M301" i="58"/>
  <c r="N301" i="58"/>
  <c r="O301" i="58"/>
  <c r="P301" i="58"/>
  <c r="Q301" i="58"/>
  <c r="R301" i="58"/>
  <c r="S301" i="58"/>
  <c r="T301" i="58"/>
  <c r="U301" i="58"/>
  <c r="V301" i="58"/>
  <c r="W301" i="58"/>
  <c r="X301" i="58"/>
  <c r="Y301" i="58"/>
  <c r="Z301" i="58"/>
  <c r="AA301" i="58"/>
  <c r="AB301" i="58"/>
  <c r="AC301" i="58"/>
  <c r="AD301" i="58"/>
  <c r="AE301" i="58"/>
  <c r="AF301" i="58"/>
  <c r="AG301" i="58"/>
  <c r="AH301" i="58"/>
  <c r="AI301" i="58"/>
  <c r="AJ301" i="58"/>
  <c r="AK301" i="58"/>
  <c r="AL301" i="58"/>
  <c r="AM301" i="58"/>
  <c r="I303" i="58"/>
  <c r="J303" i="58"/>
  <c r="K303" i="58"/>
  <c r="L303" i="58"/>
  <c r="M303" i="58"/>
  <c r="N303" i="58"/>
  <c r="O303" i="58"/>
  <c r="P303" i="58"/>
  <c r="Q303" i="58"/>
  <c r="R303" i="58"/>
  <c r="S303" i="58"/>
  <c r="T303" i="58"/>
  <c r="U303" i="58"/>
  <c r="V303" i="58"/>
  <c r="W303" i="58"/>
  <c r="X303" i="58"/>
  <c r="Y303" i="58"/>
  <c r="Z303" i="58"/>
  <c r="AA303" i="58"/>
  <c r="AB303" i="58"/>
  <c r="AC303" i="58"/>
  <c r="AD303" i="58"/>
  <c r="AE303" i="58"/>
  <c r="AF303" i="58"/>
  <c r="AG303" i="58"/>
  <c r="AH303" i="58"/>
  <c r="AI303" i="58"/>
  <c r="AJ303" i="58"/>
  <c r="AK303" i="58"/>
  <c r="AL303" i="58"/>
  <c r="AM303" i="58"/>
  <c r="I304" i="58"/>
  <c r="J304" i="58"/>
  <c r="K304" i="58"/>
  <c r="L304" i="58"/>
  <c r="M304" i="58"/>
  <c r="N304" i="58"/>
  <c r="O304" i="58"/>
  <c r="P304" i="58"/>
  <c r="Q304" i="58"/>
  <c r="R304" i="58"/>
  <c r="S304" i="58"/>
  <c r="T304" i="58"/>
  <c r="U304" i="58"/>
  <c r="V304" i="58"/>
  <c r="W304" i="58"/>
  <c r="X304" i="58"/>
  <c r="Y304" i="58"/>
  <c r="Z304" i="58"/>
  <c r="AA304" i="58"/>
  <c r="AB304" i="58"/>
  <c r="AC304" i="58"/>
  <c r="AD304" i="58"/>
  <c r="AE304" i="58"/>
  <c r="AF304" i="58"/>
  <c r="AG304" i="58"/>
  <c r="AH304" i="58"/>
  <c r="AI304" i="58"/>
  <c r="AJ304" i="58"/>
  <c r="AK304" i="58"/>
  <c r="AL304" i="58"/>
  <c r="AM304" i="58"/>
  <c r="I306" i="58"/>
  <c r="J306" i="58"/>
  <c r="K306" i="58"/>
  <c r="L306" i="58"/>
  <c r="M306" i="58"/>
  <c r="N306" i="58"/>
  <c r="O306" i="58"/>
  <c r="P306" i="58"/>
  <c r="Q306" i="58"/>
  <c r="R306" i="58"/>
  <c r="S306" i="58"/>
  <c r="T306" i="58"/>
  <c r="U306" i="58"/>
  <c r="V306" i="58"/>
  <c r="W306" i="58"/>
  <c r="X306" i="58"/>
  <c r="Y306" i="58"/>
  <c r="Z306" i="58"/>
  <c r="AA306" i="58"/>
  <c r="AB306" i="58"/>
  <c r="AC306" i="58"/>
  <c r="AD306" i="58"/>
  <c r="AE306" i="58"/>
  <c r="AF306" i="58"/>
  <c r="AG306" i="58"/>
  <c r="AH306" i="58"/>
  <c r="AI306" i="58"/>
  <c r="AJ306" i="58"/>
  <c r="AK306" i="58"/>
  <c r="AL306" i="58"/>
  <c r="AM306" i="58"/>
  <c r="I307" i="58"/>
  <c r="J307" i="58"/>
  <c r="K307" i="58"/>
  <c r="L307" i="58"/>
  <c r="M307" i="58"/>
  <c r="N307" i="58"/>
  <c r="O307" i="58"/>
  <c r="P307" i="58"/>
  <c r="Q307" i="58"/>
  <c r="R307" i="58"/>
  <c r="S307" i="58"/>
  <c r="T307" i="58"/>
  <c r="U307" i="58"/>
  <c r="V307" i="58"/>
  <c r="W307" i="58"/>
  <c r="X307" i="58"/>
  <c r="Y307" i="58"/>
  <c r="Z307" i="58"/>
  <c r="AA307" i="58"/>
  <c r="AB307" i="58"/>
  <c r="AC307" i="58"/>
  <c r="AD307" i="58"/>
  <c r="AE307" i="58"/>
  <c r="AF307" i="58"/>
  <c r="AG307" i="58"/>
  <c r="AH307" i="58"/>
  <c r="AI307" i="58"/>
  <c r="AJ307" i="58"/>
  <c r="AK307" i="58"/>
  <c r="AL307" i="58"/>
  <c r="AM307" i="58"/>
  <c r="I309" i="58"/>
  <c r="J309" i="58"/>
  <c r="K309" i="58"/>
  <c r="L309" i="58"/>
  <c r="M309" i="58"/>
  <c r="N309" i="58"/>
  <c r="O309" i="58"/>
  <c r="P309" i="58"/>
  <c r="Q309" i="58"/>
  <c r="R309" i="58"/>
  <c r="S309" i="58"/>
  <c r="T309" i="58"/>
  <c r="U309" i="58"/>
  <c r="V309" i="58"/>
  <c r="W309" i="58"/>
  <c r="X309" i="58"/>
  <c r="Y309" i="58"/>
  <c r="Z309" i="58"/>
  <c r="AA309" i="58"/>
  <c r="AB309" i="58"/>
  <c r="AC309" i="58"/>
  <c r="AD309" i="58"/>
  <c r="AE309" i="58"/>
  <c r="AF309" i="58"/>
  <c r="AG309" i="58"/>
  <c r="AH309" i="58"/>
  <c r="AI309" i="58"/>
  <c r="AJ309" i="58"/>
  <c r="AK309" i="58"/>
  <c r="AL309" i="58"/>
  <c r="AM309" i="58"/>
  <c r="I310" i="58"/>
  <c r="J310" i="58"/>
  <c r="K310" i="58"/>
  <c r="L310" i="58"/>
  <c r="M310" i="58"/>
  <c r="N310" i="58"/>
  <c r="O310" i="58"/>
  <c r="P310" i="58"/>
  <c r="Q310" i="58"/>
  <c r="R310" i="58"/>
  <c r="S310" i="58"/>
  <c r="T310" i="58"/>
  <c r="U310" i="58"/>
  <c r="V310" i="58"/>
  <c r="W310" i="58"/>
  <c r="X310" i="58"/>
  <c r="Y310" i="58"/>
  <c r="Z310" i="58"/>
  <c r="AA310" i="58"/>
  <c r="AB310" i="58"/>
  <c r="AC310" i="58"/>
  <c r="AD310" i="58"/>
  <c r="AE310" i="58"/>
  <c r="AF310" i="58"/>
  <c r="AG310" i="58"/>
  <c r="AH310" i="58"/>
  <c r="AI310" i="58"/>
  <c r="AJ310" i="58"/>
  <c r="AK310" i="58"/>
  <c r="AL310" i="58"/>
  <c r="AM310" i="58"/>
  <c r="I312" i="58"/>
  <c r="J312" i="58"/>
  <c r="K312" i="58"/>
  <c r="L312" i="58"/>
  <c r="M312" i="58"/>
  <c r="N312" i="58"/>
  <c r="O312" i="58"/>
  <c r="P312" i="58"/>
  <c r="Q312" i="58"/>
  <c r="R312" i="58"/>
  <c r="S312" i="58"/>
  <c r="T312" i="58"/>
  <c r="U312" i="58"/>
  <c r="V312" i="58"/>
  <c r="W312" i="58"/>
  <c r="X312" i="58"/>
  <c r="Y312" i="58"/>
  <c r="Z312" i="58"/>
  <c r="AA312" i="58"/>
  <c r="AB312" i="58"/>
  <c r="AC312" i="58"/>
  <c r="AD312" i="58"/>
  <c r="AE312" i="58"/>
  <c r="AF312" i="58"/>
  <c r="AG312" i="58"/>
  <c r="AH312" i="58"/>
  <c r="AI312" i="58"/>
  <c r="AJ312" i="58"/>
  <c r="AK312" i="58"/>
  <c r="AL312" i="58"/>
  <c r="AM312" i="58"/>
  <c r="I313" i="58"/>
  <c r="J313" i="58"/>
  <c r="K313" i="58"/>
  <c r="L313" i="58"/>
  <c r="M313" i="58"/>
  <c r="N313" i="58"/>
  <c r="O313" i="58"/>
  <c r="P313" i="58"/>
  <c r="Q313" i="58"/>
  <c r="R313" i="58"/>
  <c r="S313" i="58"/>
  <c r="T313" i="58"/>
  <c r="U313" i="58"/>
  <c r="V313" i="58"/>
  <c r="W313" i="58"/>
  <c r="X313" i="58"/>
  <c r="Y313" i="58"/>
  <c r="Z313" i="58"/>
  <c r="AA313" i="58"/>
  <c r="AB313" i="58"/>
  <c r="AC313" i="58"/>
  <c r="AD313" i="58"/>
  <c r="AE313" i="58"/>
  <c r="AF313" i="58"/>
  <c r="AG313" i="58"/>
  <c r="AH313" i="58"/>
  <c r="AI313" i="58"/>
  <c r="AJ313" i="58"/>
  <c r="AK313" i="58"/>
  <c r="AL313" i="58"/>
  <c r="AM313" i="58"/>
  <c r="I315" i="58"/>
  <c r="J315" i="58"/>
  <c r="K315" i="58"/>
  <c r="L315" i="58"/>
  <c r="M315" i="58"/>
  <c r="N315" i="58"/>
  <c r="O315" i="58"/>
  <c r="P315" i="58"/>
  <c r="Q315" i="58"/>
  <c r="R315" i="58"/>
  <c r="S315" i="58"/>
  <c r="T315" i="58"/>
  <c r="U315" i="58"/>
  <c r="V315" i="58"/>
  <c r="W315" i="58"/>
  <c r="X315" i="58"/>
  <c r="Y315" i="58"/>
  <c r="Z315" i="58"/>
  <c r="AA315" i="58"/>
  <c r="AB315" i="58"/>
  <c r="AC315" i="58"/>
  <c r="AD315" i="58"/>
  <c r="AE315" i="58"/>
  <c r="AF315" i="58"/>
  <c r="AG315" i="58"/>
  <c r="AH315" i="58"/>
  <c r="AI315" i="58"/>
  <c r="AJ315" i="58"/>
  <c r="AK315" i="58"/>
  <c r="AL315" i="58"/>
  <c r="AM315" i="58"/>
  <c r="I316" i="58"/>
  <c r="J316" i="58"/>
  <c r="K316" i="58"/>
  <c r="L316" i="58"/>
  <c r="M316" i="58"/>
  <c r="N316" i="58"/>
  <c r="O316" i="58"/>
  <c r="P316" i="58"/>
  <c r="Q316" i="58"/>
  <c r="R316" i="58"/>
  <c r="S316" i="58"/>
  <c r="T316" i="58"/>
  <c r="U316" i="58"/>
  <c r="V316" i="58"/>
  <c r="W316" i="58"/>
  <c r="X316" i="58"/>
  <c r="Y316" i="58"/>
  <c r="Z316" i="58"/>
  <c r="AA316" i="58"/>
  <c r="AB316" i="58"/>
  <c r="AC316" i="58"/>
  <c r="AD316" i="58"/>
  <c r="AE316" i="58"/>
  <c r="AF316" i="58"/>
  <c r="AG316" i="58"/>
  <c r="AH316" i="58"/>
  <c r="AI316" i="58"/>
  <c r="AJ316" i="58"/>
  <c r="AK316" i="58"/>
  <c r="AL316" i="58"/>
  <c r="AM316" i="58"/>
  <c r="I318" i="58"/>
  <c r="J318" i="58"/>
  <c r="K318" i="58"/>
  <c r="L318" i="58"/>
  <c r="M318" i="58"/>
  <c r="N318" i="58"/>
  <c r="O318" i="58"/>
  <c r="P318" i="58"/>
  <c r="Q318" i="58"/>
  <c r="R318" i="58"/>
  <c r="S318" i="58"/>
  <c r="T318" i="58"/>
  <c r="U318" i="58"/>
  <c r="V318" i="58"/>
  <c r="W318" i="58"/>
  <c r="X318" i="58"/>
  <c r="Y318" i="58"/>
  <c r="Z318" i="58"/>
  <c r="AA318" i="58"/>
  <c r="AB318" i="58"/>
  <c r="AC318" i="58"/>
  <c r="AD318" i="58"/>
  <c r="AE318" i="58"/>
  <c r="AF318" i="58"/>
  <c r="AG318" i="58"/>
  <c r="AH318" i="58"/>
  <c r="AI318" i="58"/>
  <c r="AJ318" i="58"/>
  <c r="AK318" i="58"/>
  <c r="AL318" i="58"/>
  <c r="AM318" i="58"/>
  <c r="I319" i="58"/>
  <c r="J319" i="58"/>
  <c r="K319" i="58"/>
  <c r="L319" i="58"/>
  <c r="M319" i="58"/>
  <c r="N319" i="58"/>
  <c r="O319" i="58"/>
  <c r="P319" i="58"/>
  <c r="Q319" i="58"/>
  <c r="R319" i="58"/>
  <c r="S319" i="58"/>
  <c r="T319" i="58"/>
  <c r="U319" i="58"/>
  <c r="V319" i="58"/>
  <c r="W319" i="58"/>
  <c r="X319" i="58"/>
  <c r="Y319" i="58"/>
  <c r="Z319" i="58"/>
  <c r="AA319" i="58"/>
  <c r="AB319" i="58"/>
  <c r="AC319" i="58"/>
  <c r="AD319" i="58"/>
  <c r="AE319" i="58"/>
  <c r="AF319" i="58"/>
  <c r="AG319" i="58"/>
  <c r="AH319" i="58"/>
  <c r="AI319" i="58"/>
  <c r="AJ319" i="58"/>
  <c r="AK319" i="58"/>
  <c r="AL319" i="58"/>
  <c r="AM319" i="58"/>
  <c r="J24" i="58"/>
  <c r="K24" i="58"/>
  <c r="L24" i="58"/>
  <c r="M24" i="58"/>
  <c r="N24" i="58"/>
  <c r="O24" i="58"/>
  <c r="P24" i="58"/>
  <c r="Q24" i="58"/>
  <c r="R24" i="58"/>
  <c r="S24" i="58"/>
  <c r="T24" i="58"/>
  <c r="U24" i="58"/>
  <c r="V24" i="58"/>
  <c r="W24" i="58"/>
  <c r="X24" i="58"/>
  <c r="Y24" i="58"/>
  <c r="Z24" i="58"/>
  <c r="AA24" i="58"/>
  <c r="AB24" i="58"/>
  <c r="AC24" i="58"/>
  <c r="AD24" i="58"/>
  <c r="AE24" i="58"/>
  <c r="AF24" i="58"/>
  <c r="AG24" i="58"/>
  <c r="AH24" i="58"/>
  <c r="AI24" i="58"/>
  <c r="AJ24" i="58"/>
  <c r="AK24" i="58"/>
  <c r="AL24" i="58"/>
  <c r="AM24" i="58"/>
  <c r="J25" i="58"/>
  <c r="K25" i="58"/>
  <c r="L25" i="58"/>
  <c r="M25" i="58"/>
  <c r="N25" i="58"/>
  <c r="O25" i="58"/>
  <c r="P25" i="58"/>
  <c r="Q25" i="58"/>
  <c r="R25" i="58"/>
  <c r="S25" i="58"/>
  <c r="T25" i="58"/>
  <c r="U25" i="58"/>
  <c r="V25" i="58"/>
  <c r="W25" i="58"/>
  <c r="X25" i="58"/>
  <c r="Y25" i="58"/>
  <c r="Z25" i="58"/>
  <c r="AA25" i="58"/>
  <c r="AB25" i="58"/>
  <c r="AC25" i="58"/>
  <c r="AD25" i="58"/>
  <c r="AE25" i="58"/>
  <c r="AF25" i="58"/>
  <c r="AG25" i="58"/>
  <c r="AH25" i="58"/>
  <c r="AI25" i="58"/>
  <c r="AJ25" i="58"/>
  <c r="AK25" i="58"/>
  <c r="AL25" i="58"/>
  <c r="AM25" i="58"/>
  <c r="P2" i="58"/>
  <c r="I21" i="58"/>
  <c r="BA3" i="58"/>
  <c r="BA4" i="58" s="1"/>
  <c r="BA5" i="58" s="1"/>
  <c r="BA6" i="58" s="1"/>
  <c r="BA7" i="58" s="1"/>
  <c r="BA8" i="58" s="1"/>
  <c r="BA2" i="58"/>
  <c r="AZ2" i="58"/>
  <c r="AZ3" i="58" s="1"/>
  <c r="AZ4" i="58" s="1"/>
  <c r="AZ5" i="58" s="1"/>
  <c r="AZ6" i="58" s="1"/>
  <c r="AZ7" i="58" s="1"/>
  <c r="AZ8" i="58" s="1"/>
  <c r="AY318" i="58"/>
  <c r="AX318" i="58"/>
  <c r="AY315" i="58"/>
  <c r="AX315" i="58"/>
  <c r="AY312" i="58"/>
  <c r="AX312" i="58"/>
  <c r="AY309" i="58"/>
  <c r="AX309" i="58"/>
  <c r="AY306" i="58"/>
  <c r="AX306" i="58"/>
  <c r="AY303" i="58"/>
  <c r="AT302" i="58" s="1"/>
  <c r="AX303" i="58"/>
  <c r="AY300" i="58"/>
  <c r="AX300" i="58"/>
  <c r="AY297" i="58"/>
  <c r="AX297" i="58"/>
  <c r="AY294" i="58"/>
  <c r="AT293" i="58" s="1"/>
  <c r="AX294" i="58"/>
  <c r="AY291" i="58"/>
  <c r="AT290" i="58" s="1"/>
  <c r="AX291" i="58"/>
  <c r="AY288" i="58"/>
  <c r="AX288" i="58"/>
  <c r="AY285" i="58"/>
  <c r="AX285" i="58"/>
  <c r="AY282" i="58"/>
  <c r="AT281" i="58" s="1"/>
  <c r="AX282" i="58"/>
  <c r="AY279" i="58"/>
  <c r="AX279" i="58"/>
  <c r="AY276" i="58"/>
  <c r="AX276" i="58"/>
  <c r="AY273" i="58"/>
  <c r="AX273" i="58"/>
  <c r="AY270" i="58"/>
  <c r="AX270" i="58"/>
  <c r="AY267" i="58"/>
  <c r="AT266" i="58" s="1"/>
  <c r="AX267" i="58"/>
  <c r="AY264" i="58"/>
  <c r="AX264" i="58"/>
  <c r="AY261" i="58"/>
  <c r="AX261" i="58"/>
  <c r="AY258" i="58"/>
  <c r="AT257" i="58" s="1"/>
  <c r="AX258" i="58"/>
  <c r="AY255" i="58"/>
  <c r="AX255" i="58"/>
  <c r="AY252" i="58"/>
  <c r="AX252" i="58"/>
  <c r="AY249" i="58"/>
  <c r="AX249" i="58"/>
  <c r="AY246" i="58"/>
  <c r="AX246" i="58"/>
  <c r="AY243" i="58"/>
  <c r="AX243" i="58"/>
  <c r="AY240" i="58"/>
  <c r="AX240" i="58"/>
  <c r="AY237" i="58"/>
  <c r="AX237" i="58"/>
  <c r="AY234" i="58"/>
  <c r="AX234" i="58"/>
  <c r="AY231" i="58"/>
  <c r="AX231" i="58"/>
  <c r="AY228" i="58"/>
  <c r="AX228" i="58"/>
  <c r="AY225" i="58"/>
  <c r="AX225" i="58"/>
  <c r="AY222" i="58"/>
  <c r="AX222" i="58"/>
  <c r="AY219" i="58"/>
  <c r="AT218" i="58" s="1"/>
  <c r="AX219" i="58"/>
  <c r="AY216" i="58"/>
  <c r="AX216" i="58"/>
  <c r="AY213" i="58"/>
  <c r="AX213" i="58"/>
  <c r="AY210" i="58"/>
  <c r="AX210" i="58"/>
  <c r="AY207" i="58"/>
  <c r="AX207" i="58"/>
  <c r="AY204" i="58"/>
  <c r="AX204" i="58"/>
  <c r="AY201" i="58"/>
  <c r="AX201" i="58"/>
  <c r="AY198" i="58"/>
  <c r="AX198" i="58"/>
  <c r="AY195" i="58"/>
  <c r="AT194" i="58" s="1"/>
  <c r="AX195" i="58"/>
  <c r="AY192" i="58"/>
  <c r="AX192" i="58"/>
  <c r="AY189" i="58"/>
  <c r="AX189" i="58"/>
  <c r="AY186" i="58"/>
  <c r="AX186" i="58"/>
  <c r="AY183" i="58"/>
  <c r="AX183" i="58"/>
  <c r="AY180" i="58"/>
  <c r="AX180" i="58"/>
  <c r="AY177" i="58"/>
  <c r="AX177" i="58"/>
  <c r="AY174" i="58"/>
  <c r="AX174" i="58"/>
  <c r="AT173" i="58" s="1"/>
  <c r="AY171" i="58"/>
  <c r="AX171" i="58"/>
  <c r="AY168" i="58"/>
  <c r="AX168" i="58"/>
  <c r="AY165" i="58"/>
  <c r="AX165" i="58"/>
  <c r="AY162" i="58"/>
  <c r="AX162" i="58"/>
  <c r="AY159" i="58"/>
  <c r="AX159" i="58"/>
  <c r="AT158" i="58" s="1"/>
  <c r="AY156" i="58"/>
  <c r="AX156" i="58"/>
  <c r="AT155" i="58" s="1"/>
  <c r="AY153" i="58"/>
  <c r="AX153" i="58"/>
  <c r="AT152" i="58" s="1"/>
  <c r="AY150" i="58"/>
  <c r="AX150" i="58"/>
  <c r="AT149" i="58" s="1"/>
  <c r="AY147" i="58"/>
  <c r="AT146" i="58" s="1"/>
  <c r="AX147" i="58"/>
  <c r="AY144" i="58"/>
  <c r="AX144" i="58"/>
  <c r="AY141" i="58"/>
  <c r="AX141" i="58"/>
  <c r="AY138" i="58"/>
  <c r="AX138" i="58"/>
  <c r="AY135" i="58"/>
  <c r="AX135" i="58"/>
  <c r="AY132" i="58"/>
  <c r="AX132" i="58"/>
  <c r="AY129" i="58"/>
  <c r="AX129" i="58"/>
  <c r="AY126" i="58"/>
  <c r="AX126" i="58"/>
  <c r="AY123" i="58"/>
  <c r="AT122" i="58" s="1"/>
  <c r="AX123" i="58"/>
  <c r="AY120" i="58"/>
  <c r="AX120" i="58"/>
  <c r="AY117" i="58"/>
  <c r="AX117" i="58"/>
  <c r="AY114" i="58"/>
  <c r="AX114" i="58"/>
  <c r="AY111" i="58"/>
  <c r="AX111" i="58"/>
  <c r="AY108" i="58"/>
  <c r="AX108" i="58"/>
  <c r="AY105" i="58"/>
  <c r="AX105" i="58"/>
  <c r="AY102" i="58"/>
  <c r="AX102" i="58"/>
  <c r="AY99" i="58"/>
  <c r="AT98" i="58" s="1"/>
  <c r="AX99" i="58"/>
  <c r="AY96" i="58"/>
  <c r="AX96" i="58"/>
  <c r="AY93" i="58"/>
  <c r="AX93" i="58"/>
  <c r="AY90" i="58"/>
  <c r="AX90" i="58"/>
  <c r="AY87" i="58"/>
  <c r="AX87" i="58"/>
  <c r="AY84" i="58"/>
  <c r="AX84" i="58"/>
  <c r="AY81" i="58"/>
  <c r="AX81" i="58"/>
  <c r="AY78" i="58"/>
  <c r="AX78" i="58"/>
  <c r="AY75" i="58"/>
  <c r="AX75" i="58"/>
  <c r="AY72" i="58"/>
  <c r="AX72" i="58"/>
  <c r="AY69" i="58"/>
  <c r="AX69" i="58"/>
  <c r="AT68" i="58" s="1"/>
  <c r="AY66" i="58"/>
  <c r="AX66" i="58"/>
  <c r="AT65" i="58" s="1"/>
  <c r="AY63" i="58"/>
  <c r="AX63" i="58"/>
  <c r="AY60" i="58"/>
  <c r="AX60" i="58"/>
  <c r="AT59" i="58" s="1"/>
  <c r="AY57" i="58"/>
  <c r="AT56" i="58" s="1"/>
  <c r="AX57" i="58"/>
  <c r="AY54" i="58"/>
  <c r="AX54" i="58"/>
  <c r="AY51" i="58"/>
  <c r="AX51" i="58"/>
  <c r="AY48" i="58"/>
  <c r="AX48" i="58"/>
  <c r="AY45" i="58"/>
  <c r="AX45" i="58"/>
  <c r="AY42" i="58"/>
  <c r="AX42" i="58"/>
  <c r="AY39" i="58"/>
  <c r="AX39" i="58"/>
  <c r="AT38" i="58" s="1"/>
  <c r="AY36" i="58"/>
  <c r="AX36" i="58"/>
  <c r="AT35" i="58" s="1"/>
  <c r="AY33" i="58"/>
  <c r="AX33" i="58"/>
  <c r="AT32" i="58" s="1"/>
  <c r="AY30" i="58"/>
  <c r="AX30" i="58"/>
  <c r="AT29" i="58" s="1"/>
  <c r="AY27" i="58"/>
  <c r="AX27" i="58"/>
  <c r="AT26" i="58" s="1"/>
  <c r="AY24" i="58"/>
  <c r="AX24" i="58"/>
  <c r="AT23" i="58" s="1"/>
  <c r="AR11" i="58"/>
  <c r="AR15" i="58" s="1"/>
  <c r="AP11" i="58"/>
  <c r="AN11" i="58"/>
  <c r="AH11" i="58"/>
  <c r="AH14" i="58" s="1"/>
  <c r="AB11" i="58"/>
  <c r="AE13" i="58" s="1"/>
  <c r="V11" i="58"/>
  <c r="V13" i="58" s="1"/>
  <c r="P11" i="58"/>
  <c r="S13" i="58" s="1"/>
  <c r="J11" i="58"/>
  <c r="G11" i="58"/>
  <c r="G15" i="58" s="1"/>
  <c r="E11" i="58"/>
  <c r="AR10" i="58"/>
  <c r="AP10" i="58"/>
  <c r="AN10" i="58"/>
  <c r="AH10" i="58"/>
  <c r="AB10" i="58"/>
  <c r="V10" i="58"/>
  <c r="P10" i="58"/>
  <c r="J10" i="58"/>
  <c r="G10" i="58"/>
  <c r="E10" i="58"/>
  <c r="AN3" i="58"/>
  <c r="AN54" i="57"/>
  <c r="V54" i="57"/>
  <c r="N54" i="57"/>
  <c r="AH54" i="57" s="1"/>
  <c r="AJ54" i="57" s="1"/>
  <c r="L54" i="57"/>
  <c r="V53" i="57"/>
  <c r="N53" i="57"/>
  <c r="AH53" i="57" s="1"/>
  <c r="L53" i="57"/>
  <c r="V52" i="57"/>
  <c r="N52" i="57"/>
  <c r="AH52" i="57" s="1"/>
  <c r="AN52" i="57" s="1"/>
  <c r="L52" i="57"/>
  <c r="V51" i="57"/>
  <c r="N51" i="57"/>
  <c r="L51" i="57"/>
  <c r="V50" i="57"/>
  <c r="N50" i="57"/>
  <c r="L50" i="57"/>
  <c r="AJ49" i="57"/>
  <c r="V49" i="57"/>
  <c r="N49" i="57"/>
  <c r="AH49" i="57" s="1"/>
  <c r="AN49" i="57" s="1"/>
  <c r="L49" i="57"/>
  <c r="V48" i="57"/>
  <c r="N48" i="57"/>
  <c r="AH48" i="57" s="1"/>
  <c r="L48" i="57"/>
  <c r="V47" i="57"/>
  <c r="N47" i="57"/>
  <c r="AH47" i="57" s="1"/>
  <c r="AJ47" i="57" s="1"/>
  <c r="L47" i="57"/>
  <c r="V46" i="57"/>
  <c r="N46" i="57"/>
  <c r="AH46" i="57" s="1"/>
  <c r="AJ46" i="57" s="1"/>
  <c r="L46" i="57"/>
  <c r="AJ45" i="57"/>
  <c r="V45" i="57"/>
  <c r="N45" i="57"/>
  <c r="AH45" i="57" s="1"/>
  <c r="AN45" i="57" s="1"/>
  <c r="L45" i="57"/>
  <c r="V44" i="57"/>
  <c r="N44" i="57"/>
  <c r="AH44" i="57" s="1"/>
  <c r="AN44" i="57" s="1"/>
  <c r="L44" i="57"/>
  <c r="V43" i="57"/>
  <c r="N43" i="57"/>
  <c r="L43" i="57"/>
  <c r="V42" i="57"/>
  <c r="N42" i="57"/>
  <c r="P42" i="57" s="1"/>
  <c r="Z42" i="57" s="1"/>
  <c r="L42" i="57"/>
  <c r="V41" i="57"/>
  <c r="N41" i="57"/>
  <c r="L41" i="57"/>
  <c r="V40" i="57"/>
  <c r="N40" i="57"/>
  <c r="AH40" i="57" s="1"/>
  <c r="L40" i="57"/>
  <c r="V39" i="57"/>
  <c r="N39" i="57"/>
  <c r="P39" i="57" s="1"/>
  <c r="Z39" i="57" s="1"/>
  <c r="L39" i="57"/>
  <c r="V38" i="57"/>
  <c r="N38" i="57"/>
  <c r="AH38" i="57" s="1"/>
  <c r="L38" i="57"/>
  <c r="V37" i="57"/>
  <c r="N37" i="57"/>
  <c r="AH37" i="57" s="1"/>
  <c r="AN37" i="57" s="1"/>
  <c r="L37" i="57"/>
  <c r="V36" i="57"/>
  <c r="N36" i="57"/>
  <c r="L36" i="57"/>
  <c r="V35" i="57"/>
  <c r="N35" i="57"/>
  <c r="L35" i="57"/>
  <c r="V34" i="57"/>
  <c r="N34" i="57"/>
  <c r="L34" i="57"/>
  <c r="V33" i="57"/>
  <c r="N33" i="57"/>
  <c r="L33" i="57"/>
  <c r="V32" i="57"/>
  <c r="N32" i="57"/>
  <c r="AH32" i="57" s="1"/>
  <c r="L32" i="57"/>
  <c r="V31" i="57"/>
  <c r="N31" i="57"/>
  <c r="AH31" i="57" s="1"/>
  <c r="AJ31" i="57" s="1"/>
  <c r="L31" i="57"/>
  <c r="V30" i="57"/>
  <c r="N30" i="57"/>
  <c r="AH30" i="57" s="1"/>
  <c r="L30" i="57"/>
  <c r="AJ29" i="57"/>
  <c r="V29" i="57"/>
  <c r="P29" i="57"/>
  <c r="R29" i="57" s="1"/>
  <c r="N29" i="57"/>
  <c r="AH29" i="57" s="1"/>
  <c r="AN29" i="57" s="1"/>
  <c r="L29" i="57"/>
  <c r="V28" i="57"/>
  <c r="N28" i="57"/>
  <c r="L28" i="57"/>
  <c r="V27" i="57"/>
  <c r="N27" i="57"/>
  <c r="L27" i="57"/>
  <c r="V26" i="57"/>
  <c r="N26" i="57"/>
  <c r="P26" i="57" s="1"/>
  <c r="L26" i="57"/>
  <c r="V25" i="57"/>
  <c r="N25" i="57"/>
  <c r="L25" i="57"/>
  <c r="V24" i="57"/>
  <c r="N24" i="57"/>
  <c r="P24" i="57" s="1"/>
  <c r="R24" i="57" s="1"/>
  <c r="L24" i="57"/>
  <c r="V23" i="57"/>
  <c r="N23" i="57"/>
  <c r="P23" i="57" s="1"/>
  <c r="Z23" i="57" s="1"/>
  <c r="L23" i="57"/>
  <c r="V22" i="57"/>
  <c r="N22" i="57"/>
  <c r="AH22" i="57" s="1"/>
  <c r="L22" i="57"/>
  <c r="V21" i="57"/>
  <c r="N21" i="57"/>
  <c r="AH21" i="57" s="1"/>
  <c r="AN21" i="57" s="1"/>
  <c r="L21" i="57"/>
  <c r="V20" i="57"/>
  <c r="N20" i="57"/>
  <c r="L20" i="57"/>
  <c r="V19" i="57"/>
  <c r="N19" i="57"/>
  <c r="AH19" i="57" s="1"/>
  <c r="L19" i="57"/>
  <c r="V18" i="57"/>
  <c r="N18" i="57"/>
  <c r="P18" i="57" s="1"/>
  <c r="Z18" i="57" s="1"/>
  <c r="L18" i="57"/>
  <c r="V17" i="57"/>
  <c r="N17" i="57"/>
  <c r="L17" i="57"/>
  <c r="V16" i="57"/>
  <c r="N16" i="57"/>
  <c r="AH16" i="57" s="1"/>
  <c r="AN16" i="57" s="1"/>
  <c r="L16" i="57"/>
  <c r="V15" i="57"/>
  <c r="N15" i="57"/>
  <c r="AH15" i="57" s="1"/>
  <c r="AJ15" i="57" s="1"/>
  <c r="L15" i="57"/>
  <c r="V14" i="57"/>
  <c r="N14" i="57"/>
  <c r="L14" i="57"/>
  <c r="V13" i="57"/>
  <c r="N13" i="57"/>
  <c r="AH13" i="57" s="1"/>
  <c r="AN13" i="57" s="1"/>
  <c r="L13" i="57"/>
  <c r="V12" i="57"/>
  <c r="N12" i="57"/>
  <c r="L12" i="57"/>
  <c r="V11" i="57"/>
  <c r="N11" i="57"/>
  <c r="AH11" i="57" s="1"/>
  <c r="L11" i="57"/>
  <c r="L6" i="57"/>
  <c r="J6" i="57"/>
  <c r="AH21" i="63" l="1"/>
  <c r="R21" i="63"/>
  <c r="AJ48" i="57"/>
  <c r="AN48" i="57"/>
  <c r="P13" i="57"/>
  <c r="Z13" i="57" s="1"/>
  <c r="P48" i="57"/>
  <c r="Z48" i="57" s="1"/>
  <c r="P52" i="57"/>
  <c r="R52" i="57" s="1"/>
  <c r="AJ13" i="57"/>
  <c r="P37" i="57"/>
  <c r="R37" i="57" s="1"/>
  <c r="P16" i="57"/>
  <c r="P40" i="57"/>
  <c r="R40" i="57" s="1"/>
  <c r="AN56" i="62"/>
  <c r="AV57" i="62" s="1"/>
  <c r="AN71" i="58"/>
  <c r="AV72" i="58" s="1"/>
  <c r="AN65" i="58"/>
  <c r="AV66" i="58" s="1"/>
  <c r="AN119" i="58"/>
  <c r="AV120" i="58" s="1"/>
  <c r="AN89" i="62"/>
  <c r="AV90" i="62" s="1"/>
  <c r="AN80" i="63"/>
  <c r="AV81" i="63" s="1"/>
  <c r="AR80" i="63" s="1"/>
  <c r="AN101" i="63"/>
  <c r="AV102" i="63" s="1"/>
  <c r="AN143" i="63"/>
  <c r="AV144" i="63" s="1"/>
  <c r="AN146" i="63"/>
  <c r="AV147" i="63" s="1"/>
  <c r="AN179" i="63"/>
  <c r="AV180" i="63" s="1"/>
  <c r="AN182" i="63"/>
  <c r="AV183" i="63" s="1"/>
  <c r="AN227" i="63"/>
  <c r="AV228" i="63" s="1"/>
  <c r="AR227" i="63" s="1"/>
  <c r="AN230" i="63"/>
  <c r="AV231" i="63" s="1"/>
  <c r="AN248" i="63"/>
  <c r="AV249" i="63" s="1"/>
  <c r="AR248" i="63" s="1"/>
  <c r="AN275" i="63"/>
  <c r="AV276" i="63" s="1"/>
  <c r="AN278" i="63"/>
  <c r="AV279" i="63" s="1"/>
  <c r="AN296" i="63"/>
  <c r="AV297" i="63" s="1"/>
  <c r="AN77" i="58"/>
  <c r="AV78" i="58" s="1"/>
  <c r="AN83" i="62"/>
  <c r="AV84" i="62" s="1"/>
  <c r="AN152" i="62"/>
  <c r="AV153" i="62" s="1"/>
  <c r="AR152" i="62" s="1"/>
  <c r="AN161" i="62"/>
  <c r="AV162" i="62" s="1"/>
  <c r="AN170" i="62"/>
  <c r="AV171" i="62" s="1"/>
  <c r="AR170" i="62" s="1"/>
  <c r="AN242" i="62"/>
  <c r="AV243" i="62" s="1"/>
  <c r="AN290" i="62"/>
  <c r="AV291" i="62" s="1"/>
  <c r="AN317" i="58"/>
  <c r="AV318" i="58" s="1"/>
  <c r="AN245" i="58"/>
  <c r="AV246" i="58" s="1"/>
  <c r="AN206" i="58"/>
  <c r="AV207" i="58" s="1"/>
  <c r="AN68" i="58"/>
  <c r="AV69" i="58" s="1"/>
  <c r="AN161" i="58"/>
  <c r="AV162" i="58" s="1"/>
  <c r="AN173" i="58"/>
  <c r="AV174" i="58" s="1"/>
  <c r="AN110" i="58"/>
  <c r="AV111" i="58" s="1"/>
  <c r="AN23" i="62"/>
  <c r="AV24" i="62" s="1"/>
  <c r="AN29" i="62"/>
  <c r="AV30" i="62" s="1"/>
  <c r="AN35" i="62"/>
  <c r="AV36" i="62" s="1"/>
  <c r="AN38" i="62"/>
  <c r="AV39" i="62" s="1"/>
  <c r="AN284" i="58"/>
  <c r="AV285" i="58" s="1"/>
  <c r="AN47" i="62"/>
  <c r="AV48" i="62" s="1"/>
  <c r="AN287" i="58"/>
  <c r="AV288" i="58" s="1"/>
  <c r="AN203" i="58"/>
  <c r="AV204" i="58" s="1"/>
  <c r="AN35" i="58"/>
  <c r="AV36" i="58" s="1"/>
  <c r="AN308" i="58"/>
  <c r="AV309" i="58" s="1"/>
  <c r="AN305" i="58"/>
  <c r="AV306" i="58" s="1"/>
  <c r="AN296" i="58"/>
  <c r="AV297" i="58" s="1"/>
  <c r="AN281" i="58"/>
  <c r="AV282" i="58" s="1"/>
  <c r="AN269" i="58"/>
  <c r="AV270" i="58" s="1"/>
  <c r="AN263" i="58"/>
  <c r="AV264" i="58" s="1"/>
  <c r="AN251" i="58"/>
  <c r="AV252" i="58" s="1"/>
  <c r="AN248" i="58"/>
  <c r="AV249" i="58" s="1"/>
  <c r="AN233" i="58"/>
  <c r="AV234" i="58" s="1"/>
  <c r="AN227" i="58"/>
  <c r="AV228" i="58" s="1"/>
  <c r="AN215" i="58"/>
  <c r="AV216" i="58" s="1"/>
  <c r="AN212" i="58"/>
  <c r="AV213" i="58" s="1"/>
  <c r="AR212" i="58" s="1"/>
  <c r="AN194" i="58"/>
  <c r="AV195" i="58" s="1"/>
  <c r="AN191" i="58"/>
  <c r="AV192" i="58" s="1"/>
  <c r="AN182" i="58"/>
  <c r="AV183" i="58" s="1"/>
  <c r="AN179" i="58"/>
  <c r="AV180" i="58" s="1"/>
  <c r="AN176" i="58"/>
  <c r="AV177" i="58" s="1"/>
  <c r="AN167" i="58"/>
  <c r="AV168" i="58" s="1"/>
  <c r="AN155" i="58"/>
  <c r="AV156" i="58" s="1"/>
  <c r="AN149" i="58"/>
  <c r="AV150" i="58" s="1"/>
  <c r="AN137" i="58"/>
  <c r="AV138" i="58" s="1"/>
  <c r="AN131" i="58"/>
  <c r="AV132" i="58" s="1"/>
  <c r="AN68" i="62"/>
  <c r="AV69" i="62" s="1"/>
  <c r="AN71" i="62"/>
  <c r="AV72" i="62" s="1"/>
  <c r="AN77" i="62"/>
  <c r="AV78" i="62" s="1"/>
  <c r="AN140" i="62"/>
  <c r="AV141" i="62" s="1"/>
  <c r="AN155" i="62"/>
  <c r="AV156" i="62" s="1"/>
  <c r="AN137" i="63"/>
  <c r="AV138" i="63" s="1"/>
  <c r="AR137" i="63" s="1"/>
  <c r="AN173" i="63"/>
  <c r="AV174" i="63" s="1"/>
  <c r="AN188" i="63"/>
  <c r="AV189" i="63" s="1"/>
  <c r="AR188" i="63" s="1"/>
  <c r="AN221" i="63"/>
  <c r="AV222" i="63" s="1"/>
  <c r="AN236" i="63"/>
  <c r="AV237" i="63" s="1"/>
  <c r="AN269" i="63"/>
  <c r="AV270" i="63" s="1"/>
  <c r="AN317" i="63"/>
  <c r="AV318" i="63" s="1"/>
  <c r="AN80" i="62"/>
  <c r="AV81" i="62" s="1"/>
  <c r="AN164" i="62"/>
  <c r="AV165" i="62" s="1"/>
  <c r="AR164" i="62" s="1"/>
  <c r="AN29" i="63"/>
  <c r="AV30" i="63" s="1"/>
  <c r="AN47" i="63"/>
  <c r="AV48" i="63" s="1"/>
  <c r="AR47" i="63" s="1"/>
  <c r="AN77" i="63"/>
  <c r="AV78" i="63" s="1"/>
  <c r="AN152" i="63"/>
  <c r="AV153" i="63" s="1"/>
  <c r="AN191" i="63"/>
  <c r="AV192" i="63" s="1"/>
  <c r="AN194" i="63"/>
  <c r="AV195" i="63" s="1"/>
  <c r="AN239" i="63"/>
  <c r="AV240" i="63" s="1"/>
  <c r="AN242" i="63"/>
  <c r="AV243" i="63" s="1"/>
  <c r="AR242" i="63" s="1"/>
  <c r="AN260" i="63"/>
  <c r="AV261" i="63" s="1"/>
  <c r="AN287" i="63"/>
  <c r="AV288" i="63" s="1"/>
  <c r="AR287" i="63" s="1"/>
  <c r="AN290" i="63"/>
  <c r="AV291" i="63" s="1"/>
  <c r="AN308" i="63"/>
  <c r="AV309" i="63" s="1"/>
  <c r="AN311" i="58"/>
  <c r="AV312" i="58" s="1"/>
  <c r="AN299" i="58"/>
  <c r="AV300" i="58" s="1"/>
  <c r="AN32" i="62"/>
  <c r="AV33" i="62" s="1"/>
  <c r="AN41" i="62"/>
  <c r="AV42" i="62" s="1"/>
  <c r="AN44" i="62"/>
  <c r="AV45" i="62" s="1"/>
  <c r="AN98" i="62"/>
  <c r="AV99" i="62" s="1"/>
  <c r="AN176" i="62"/>
  <c r="AV177" i="62" s="1"/>
  <c r="AN185" i="62"/>
  <c r="AV186" i="62" s="1"/>
  <c r="AN194" i="62"/>
  <c r="AV195" i="62" s="1"/>
  <c r="AN254" i="62"/>
  <c r="AV255" i="62" s="1"/>
  <c r="AN302" i="62"/>
  <c r="AV303" i="62" s="1"/>
  <c r="AN155" i="63"/>
  <c r="AV156" i="63" s="1"/>
  <c r="AR155" i="63" s="1"/>
  <c r="AN158" i="63"/>
  <c r="AV159" i="63" s="1"/>
  <c r="AR158" i="63" s="1"/>
  <c r="AN185" i="63"/>
  <c r="AV186" i="63" s="1"/>
  <c r="AR185" i="63" s="1"/>
  <c r="AN200" i="63"/>
  <c r="AV201" i="63" s="1"/>
  <c r="AN233" i="63"/>
  <c r="AV234" i="63" s="1"/>
  <c r="AN281" i="63"/>
  <c r="AV282" i="63" s="1"/>
  <c r="AN242" i="58"/>
  <c r="AV243" i="58" s="1"/>
  <c r="AN53" i="62"/>
  <c r="AV54" i="62" s="1"/>
  <c r="AN107" i="62"/>
  <c r="AV108" i="62" s="1"/>
  <c r="AR107" i="62" s="1"/>
  <c r="AN188" i="62"/>
  <c r="AV189" i="62" s="1"/>
  <c r="AN203" i="62"/>
  <c r="AV204" i="62" s="1"/>
  <c r="AR203" i="62" s="1"/>
  <c r="AN305" i="62"/>
  <c r="AV306" i="62" s="1"/>
  <c r="AN311" i="62"/>
  <c r="AV312" i="62" s="1"/>
  <c r="AN95" i="63"/>
  <c r="AV96" i="63" s="1"/>
  <c r="AN128" i="63"/>
  <c r="AV129" i="63" s="1"/>
  <c r="AN149" i="63"/>
  <c r="AV150" i="63" s="1"/>
  <c r="AN203" i="63"/>
  <c r="AV204" i="63" s="1"/>
  <c r="AR203" i="63" s="1"/>
  <c r="AN206" i="63"/>
  <c r="AV207" i="63" s="1"/>
  <c r="AN251" i="63"/>
  <c r="AV252" i="63" s="1"/>
  <c r="AR251" i="63" s="1"/>
  <c r="AN254" i="63"/>
  <c r="AV255" i="63" s="1"/>
  <c r="AN272" i="63"/>
  <c r="AV273" i="63" s="1"/>
  <c r="AN299" i="63"/>
  <c r="AV300" i="63" s="1"/>
  <c r="AN302" i="63"/>
  <c r="AV303" i="63" s="1"/>
  <c r="AN314" i="58"/>
  <c r="AV315" i="58" s="1"/>
  <c r="AN302" i="58"/>
  <c r="AV303" i="58" s="1"/>
  <c r="AR302" i="58" s="1"/>
  <c r="AN278" i="58"/>
  <c r="AV279" i="58" s="1"/>
  <c r="AN104" i="62"/>
  <c r="AV105" i="62" s="1"/>
  <c r="AR104" i="62" s="1"/>
  <c r="AN113" i="62"/>
  <c r="AV114" i="62" s="1"/>
  <c r="AN122" i="62"/>
  <c r="AV123" i="62" s="1"/>
  <c r="AN200" i="62"/>
  <c r="AV201" i="62" s="1"/>
  <c r="AN209" i="62"/>
  <c r="AV210" i="62" s="1"/>
  <c r="AN218" i="62"/>
  <c r="AV219" i="62" s="1"/>
  <c r="AN266" i="62"/>
  <c r="AV267" i="62" s="1"/>
  <c r="AR266" i="62" s="1"/>
  <c r="AN314" i="62"/>
  <c r="AV315" i="62" s="1"/>
  <c r="AN89" i="63"/>
  <c r="AV90" i="63" s="1"/>
  <c r="AN131" i="63"/>
  <c r="AV132" i="63" s="1"/>
  <c r="AN134" i="63"/>
  <c r="AV135" i="63" s="1"/>
  <c r="AN164" i="63"/>
  <c r="AV165" i="63" s="1"/>
  <c r="AN197" i="63"/>
  <c r="AV198" i="63" s="1"/>
  <c r="AN212" i="63"/>
  <c r="AV213" i="63" s="1"/>
  <c r="AN245" i="63"/>
  <c r="AV246" i="63" s="1"/>
  <c r="AR245" i="63" s="1"/>
  <c r="AN293" i="63"/>
  <c r="AV294" i="63" s="1"/>
  <c r="AN116" i="62"/>
  <c r="AV117" i="62" s="1"/>
  <c r="AR116" i="62" s="1"/>
  <c r="AN212" i="62"/>
  <c r="AV213" i="62" s="1"/>
  <c r="AN23" i="63"/>
  <c r="AV24" i="63" s="1"/>
  <c r="AN53" i="63"/>
  <c r="AV54" i="63" s="1"/>
  <c r="AN104" i="63"/>
  <c r="AV105" i="63" s="1"/>
  <c r="AN125" i="63"/>
  <c r="AV126" i="63" s="1"/>
  <c r="AN167" i="63"/>
  <c r="AV168" i="63" s="1"/>
  <c r="AR167" i="63" s="1"/>
  <c r="AN170" i="63"/>
  <c r="AV171" i="63" s="1"/>
  <c r="AN215" i="63"/>
  <c r="AV216" i="63" s="1"/>
  <c r="AR215" i="63" s="1"/>
  <c r="AN218" i="63"/>
  <c r="AV219" i="63" s="1"/>
  <c r="AN263" i="63"/>
  <c r="AV264" i="63" s="1"/>
  <c r="AN266" i="63"/>
  <c r="AV267" i="63" s="1"/>
  <c r="AN284" i="63"/>
  <c r="AV285" i="63" s="1"/>
  <c r="AN311" i="63"/>
  <c r="AV312" i="63" s="1"/>
  <c r="AN314" i="63"/>
  <c r="AV315" i="63" s="1"/>
  <c r="AR314" i="63" s="1"/>
  <c r="AN290" i="58"/>
  <c r="AV291" i="58" s="1"/>
  <c r="AN275" i="58"/>
  <c r="AV276" i="58" s="1"/>
  <c r="AN257" i="58"/>
  <c r="AV258" i="58" s="1"/>
  <c r="AN239" i="58"/>
  <c r="AV240" i="58" s="1"/>
  <c r="AN209" i="58"/>
  <c r="AV210" i="58" s="1"/>
  <c r="AN200" i="58"/>
  <c r="AV201" i="58" s="1"/>
  <c r="AN188" i="58"/>
  <c r="AV189" i="58" s="1"/>
  <c r="AN143" i="58"/>
  <c r="AV144" i="58" s="1"/>
  <c r="AN125" i="58"/>
  <c r="AV126" i="58" s="1"/>
  <c r="AN116" i="58"/>
  <c r="AV117" i="58" s="1"/>
  <c r="AN107" i="58"/>
  <c r="AV108" i="58" s="1"/>
  <c r="AN104" i="58"/>
  <c r="AV105" i="58" s="1"/>
  <c r="AN95" i="58"/>
  <c r="AV96" i="58" s="1"/>
  <c r="AN92" i="58"/>
  <c r="AV93" i="58" s="1"/>
  <c r="AN89" i="58"/>
  <c r="AV90" i="58" s="1"/>
  <c r="AN83" i="58"/>
  <c r="AV84" i="58" s="1"/>
  <c r="AN59" i="58"/>
  <c r="AV60" i="58" s="1"/>
  <c r="AN47" i="58"/>
  <c r="AV48" i="58" s="1"/>
  <c r="AN59" i="62"/>
  <c r="AV60" i="62" s="1"/>
  <c r="AN65" i="62"/>
  <c r="AV66" i="62" s="1"/>
  <c r="AN128" i="62"/>
  <c r="AV129" i="62" s="1"/>
  <c r="AN137" i="62"/>
  <c r="AV138" i="62" s="1"/>
  <c r="AN146" i="62"/>
  <c r="AV147" i="62" s="1"/>
  <c r="AN230" i="62"/>
  <c r="AV231" i="62" s="1"/>
  <c r="AR230" i="62" s="1"/>
  <c r="AN278" i="62"/>
  <c r="AV279" i="62" s="1"/>
  <c r="AN107" i="63"/>
  <c r="AV108" i="63" s="1"/>
  <c r="AR107" i="63" s="1"/>
  <c r="AN140" i="63"/>
  <c r="AV141" i="63" s="1"/>
  <c r="AN161" i="63"/>
  <c r="AV162" i="63" s="1"/>
  <c r="AN176" i="63"/>
  <c r="AV177" i="63" s="1"/>
  <c r="AN209" i="63"/>
  <c r="AV210" i="63" s="1"/>
  <c r="AN224" i="63"/>
  <c r="AV225" i="63" s="1"/>
  <c r="AN257" i="63"/>
  <c r="AV258" i="63" s="1"/>
  <c r="AR257" i="63" s="1"/>
  <c r="AN305" i="63"/>
  <c r="AV306" i="63" s="1"/>
  <c r="H13" i="63"/>
  <c r="M13" i="63"/>
  <c r="AK13" i="63"/>
  <c r="E14" i="63"/>
  <c r="V14" i="63"/>
  <c r="AP14" i="63"/>
  <c r="P15" i="63"/>
  <c r="Z21" i="63"/>
  <c r="AN26" i="63"/>
  <c r="AV27" i="63" s="1"/>
  <c r="AR26" i="63" s="1"/>
  <c r="E15" i="63" s="1"/>
  <c r="AN41" i="63"/>
  <c r="AV42" i="63" s="1"/>
  <c r="AR41" i="63" s="1"/>
  <c r="AN50" i="63"/>
  <c r="AV51" i="63" s="1"/>
  <c r="AR50" i="63" s="1"/>
  <c r="AN65" i="63"/>
  <c r="AV66" i="63" s="1"/>
  <c r="AR65" i="63" s="1"/>
  <c r="AN74" i="63"/>
  <c r="AV75" i="63" s="1"/>
  <c r="AN92" i="63"/>
  <c r="AV93" i="63" s="1"/>
  <c r="S13" i="63"/>
  <c r="AO13" i="63"/>
  <c r="G14" i="63"/>
  <c r="AB14" i="63"/>
  <c r="AR14" i="63"/>
  <c r="AB15" i="63"/>
  <c r="K22" i="63"/>
  <c r="AN32" i="63"/>
  <c r="AV33" i="63" s="1"/>
  <c r="AR32" i="63" s="1"/>
  <c r="AN56" i="63"/>
  <c r="AV57" i="63" s="1"/>
  <c r="AR56" i="63" s="1"/>
  <c r="AN98" i="63"/>
  <c r="AV99" i="63" s="1"/>
  <c r="AR98" i="63" s="1"/>
  <c r="AN116" i="63"/>
  <c r="AV117" i="63" s="1"/>
  <c r="AR116" i="63" s="1"/>
  <c r="AK20" i="63"/>
  <c r="AR302" i="63"/>
  <c r="AR290" i="63"/>
  <c r="AR278" i="63"/>
  <c r="AR266" i="63"/>
  <c r="AR254" i="63"/>
  <c r="AR230" i="63"/>
  <c r="AR218" i="63"/>
  <c r="AR206" i="63"/>
  <c r="AR194" i="63"/>
  <c r="AR182" i="63"/>
  <c r="AR170" i="63"/>
  <c r="AR146" i="63"/>
  <c r="AR134" i="63"/>
  <c r="AR74" i="63"/>
  <c r="AR317" i="63"/>
  <c r="AR305" i="63"/>
  <c r="AR293" i="63"/>
  <c r="AR281" i="63"/>
  <c r="AR269" i="63"/>
  <c r="AR233" i="63"/>
  <c r="AR221" i="63"/>
  <c r="AR209" i="63"/>
  <c r="AR197" i="63"/>
  <c r="AR173" i="63"/>
  <c r="AR161" i="63"/>
  <c r="AR149" i="63"/>
  <c r="AR125" i="63"/>
  <c r="AR101" i="63"/>
  <c r="AR89" i="63"/>
  <c r="AR77" i="63"/>
  <c r="AR53" i="63"/>
  <c r="AR29" i="63"/>
  <c r="AR308" i="63"/>
  <c r="AR296" i="63"/>
  <c r="AR284" i="63"/>
  <c r="AR272" i="63"/>
  <c r="AR260" i="63"/>
  <c r="AR236" i="63"/>
  <c r="AR224" i="63"/>
  <c r="AR212" i="63"/>
  <c r="AR200" i="63"/>
  <c r="AR176" i="63"/>
  <c r="AR164" i="63"/>
  <c r="AR152" i="63"/>
  <c r="AR140" i="63"/>
  <c r="AR128" i="63"/>
  <c r="AR104" i="63"/>
  <c r="AR92" i="63"/>
  <c r="AR311" i="63"/>
  <c r="AR299" i="63"/>
  <c r="AR275" i="63"/>
  <c r="AR263" i="63"/>
  <c r="AR239" i="63"/>
  <c r="AR191" i="63"/>
  <c r="AR179" i="63"/>
  <c r="AR143" i="63"/>
  <c r="AR131" i="63"/>
  <c r="AR95" i="63"/>
  <c r="AR23" i="63"/>
  <c r="AS14" i="63"/>
  <c r="AH15" i="63"/>
  <c r="S22" i="63"/>
  <c r="AN35" i="63"/>
  <c r="AV36" i="63" s="1"/>
  <c r="AR35" i="63" s="1"/>
  <c r="AN59" i="63"/>
  <c r="AV60" i="63" s="1"/>
  <c r="AR59" i="63" s="1"/>
  <c r="AN113" i="63"/>
  <c r="AV114" i="63" s="1"/>
  <c r="AR113" i="63" s="1"/>
  <c r="AN119" i="63"/>
  <c r="AV120" i="63" s="1"/>
  <c r="AR119" i="63" s="1"/>
  <c r="H14" i="63"/>
  <c r="F13" i="63"/>
  <c r="AQ13" i="63"/>
  <c r="J14" i="63"/>
  <c r="AH14" i="63"/>
  <c r="AN15" i="63"/>
  <c r="AN38" i="63"/>
  <c r="AV39" i="63" s="1"/>
  <c r="AR38" i="63" s="1"/>
  <c r="AN62" i="63"/>
  <c r="AV63" i="63" s="1"/>
  <c r="AR62" i="63" s="1"/>
  <c r="AN83" i="63"/>
  <c r="AV84" i="63" s="1"/>
  <c r="AR83" i="63" s="1"/>
  <c r="AN122" i="63"/>
  <c r="AV123" i="63" s="1"/>
  <c r="AR122" i="63" s="1"/>
  <c r="AG22" i="63"/>
  <c r="Y22" i="63"/>
  <c r="Q22" i="63"/>
  <c r="I22" i="63"/>
  <c r="AK22" i="63" s="1"/>
  <c r="AF21" i="63"/>
  <c r="X21" i="63"/>
  <c r="P21" i="63"/>
  <c r="AF22" i="63"/>
  <c r="X22" i="63"/>
  <c r="P22" i="63"/>
  <c r="AE21" i="63"/>
  <c r="W21" i="63"/>
  <c r="O21" i="63"/>
  <c r="AE22" i="63"/>
  <c r="W22" i="63"/>
  <c r="O22" i="63"/>
  <c r="AD21" i="63"/>
  <c r="V21" i="63"/>
  <c r="N21" i="63"/>
  <c r="AD22" i="63"/>
  <c r="V22" i="63"/>
  <c r="N22" i="63"/>
  <c r="AC21" i="63"/>
  <c r="U21" i="63"/>
  <c r="M21" i="63"/>
  <c r="AC22" i="63"/>
  <c r="U22" i="63"/>
  <c r="M22" i="63"/>
  <c r="AJ21" i="63"/>
  <c r="AB21" i="63"/>
  <c r="T21" i="63"/>
  <c r="L21" i="63"/>
  <c r="AJ22" i="63"/>
  <c r="AB22" i="63"/>
  <c r="T22" i="63"/>
  <c r="L22" i="63"/>
  <c r="AI21" i="63"/>
  <c r="AA21" i="63"/>
  <c r="S21" i="63"/>
  <c r="K21" i="63"/>
  <c r="AH22" i="63"/>
  <c r="Z22" i="63"/>
  <c r="R22" i="63"/>
  <c r="J22" i="63"/>
  <c r="AG21" i="63"/>
  <c r="Y21" i="63"/>
  <c r="Q21" i="63"/>
  <c r="I21" i="63"/>
  <c r="G13" i="63"/>
  <c r="AR13" i="63"/>
  <c r="AK14" i="63"/>
  <c r="AI22" i="63"/>
  <c r="AN86" i="63"/>
  <c r="AV87" i="63" s="1"/>
  <c r="AR86" i="63" s="1"/>
  <c r="AS13" i="63"/>
  <c r="P14" i="63"/>
  <c r="AN14" i="63"/>
  <c r="J21" i="63"/>
  <c r="AN44" i="63"/>
  <c r="AV45" i="63" s="1"/>
  <c r="AR44" i="63" s="1"/>
  <c r="AN68" i="63"/>
  <c r="AV69" i="63" s="1"/>
  <c r="AR68" i="63" s="1"/>
  <c r="AN71" i="63"/>
  <c r="AV72" i="63" s="1"/>
  <c r="AR71" i="63" s="1"/>
  <c r="AN110" i="63"/>
  <c r="AV111" i="63" s="1"/>
  <c r="AR110" i="63" s="1"/>
  <c r="AR314" i="62"/>
  <c r="AR302" i="62"/>
  <c r="AR290" i="62"/>
  <c r="AR278" i="62"/>
  <c r="AR254" i="62"/>
  <c r="AR242" i="62"/>
  <c r="AR218" i="62"/>
  <c r="AR194" i="62"/>
  <c r="AR146" i="62"/>
  <c r="AR122" i="62"/>
  <c r="AR98" i="62"/>
  <c r="AR305" i="62"/>
  <c r="AR209" i="62"/>
  <c r="AR185" i="62"/>
  <c r="AR161" i="62"/>
  <c r="AR137" i="62"/>
  <c r="AR113" i="62"/>
  <c r="AR89" i="62"/>
  <c r="AR77" i="62"/>
  <c r="AR65" i="62"/>
  <c r="AR53" i="62"/>
  <c r="AR41" i="62"/>
  <c r="AR29" i="62"/>
  <c r="AR212" i="62"/>
  <c r="AR200" i="62"/>
  <c r="AR188" i="62"/>
  <c r="AR176" i="62"/>
  <c r="AR140" i="62"/>
  <c r="AR128" i="62"/>
  <c r="AR311" i="62"/>
  <c r="AR155" i="62"/>
  <c r="AR83" i="62"/>
  <c r="P13" i="62"/>
  <c r="F14" i="62"/>
  <c r="Y14" i="62"/>
  <c r="AQ14" i="62"/>
  <c r="V15" i="62"/>
  <c r="O21" i="62"/>
  <c r="X21" i="62"/>
  <c r="AG21" i="62"/>
  <c r="K22" i="62"/>
  <c r="T22" i="62"/>
  <c r="AC22" i="62"/>
  <c r="AR35" i="62"/>
  <c r="AR44" i="62"/>
  <c r="AN92" i="62"/>
  <c r="AV93" i="62" s="1"/>
  <c r="AR92" i="62" s="1"/>
  <c r="AN95" i="62"/>
  <c r="AV96" i="62" s="1"/>
  <c r="AR95" i="62" s="1"/>
  <c r="AN296" i="62"/>
  <c r="AV297" i="62" s="1"/>
  <c r="AR296" i="62" s="1"/>
  <c r="AR14" i="62"/>
  <c r="P21" i="62"/>
  <c r="Y21" i="62"/>
  <c r="AH21" i="62"/>
  <c r="L22" i="62"/>
  <c r="U22" i="62"/>
  <c r="AE22" i="62"/>
  <c r="AN62" i="62"/>
  <c r="AV63" i="62" s="1"/>
  <c r="AR62" i="62" s="1"/>
  <c r="AN110" i="62"/>
  <c r="AV111" i="62" s="1"/>
  <c r="AR110" i="62" s="1"/>
  <c r="AN125" i="62"/>
  <c r="AV126" i="62" s="1"/>
  <c r="AR125" i="62" s="1"/>
  <c r="AN143" i="62"/>
  <c r="AV144" i="62" s="1"/>
  <c r="AR143" i="62" s="1"/>
  <c r="AN158" i="62"/>
  <c r="AV159" i="62" s="1"/>
  <c r="AR158" i="62" s="1"/>
  <c r="AN173" i="62"/>
  <c r="AV174" i="62" s="1"/>
  <c r="AR173" i="62" s="1"/>
  <c r="AN191" i="62"/>
  <c r="AV192" i="62" s="1"/>
  <c r="AR191" i="62" s="1"/>
  <c r="AN206" i="62"/>
  <c r="AV207" i="62" s="1"/>
  <c r="AR206" i="62" s="1"/>
  <c r="AN221" i="62"/>
  <c r="AV222" i="62" s="1"/>
  <c r="AR221" i="62" s="1"/>
  <c r="AN245" i="62"/>
  <c r="AV246" i="62" s="1"/>
  <c r="AR245" i="62" s="1"/>
  <c r="AN269" i="62"/>
  <c r="AV270" i="62" s="1"/>
  <c r="AR269" i="62" s="1"/>
  <c r="AN293" i="62"/>
  <c r="AV294" i="62" s="1"/>
  <c r="AR293" i="62" s="1"/>
  <c r="AN317" i="62"/>
  <c r="AV318" i="62" s="1"/>
  <c r="AR317" i="62" s="1"/>
  <c r="AS14" i="62"/>
  <c r="AH15" i="62"/>
  <c r="AK20" i="62"/>
  <c r="Q21" i="62"/>
  <c r="Z21" i="62"/>
  <c r="AI21" i="62"/>
  <c r="M22" i="62"/>
  <c r="W22" i="62"/>
  <c r="AF22" i="62"/>
  <c r="AN26" i="62"/>
  <c r="AV27" i="62" s="1"/>
  <c r="AR26" i="62" s="1"/>
  <c r="E15" i="62" s="1"/>
  <c r="AR59" i="62"/>
  <c r="AR68" i="62"/>
  <c r="AN86" i="62"/>
  <c r="AV87" i="62" s="1"/>
  <c r="AR86" i="62" s="1"/>
  <c r="AN224" i="62"/>
  <c r="AV225" i="62" s="1"/>
  <c r="AR224" i="62" s="1"/>
  <c r="AN227" i="62"/>
  <c r="AV228" i="62" s="1"/>
  <c r="AR227" i="62" s="1"/>
  <c r="AN248" i="62"/>
  <c r="AV249" i="62" s="1"/>
  <c r="AR248" i="62" s="1"/>
  <c r="AN251" i="62"/>
  <c r="AV252" i="62" s="1"/>
  <c r="AR251" i="62" s="1"/>
  <c r="AN272" i="62"/>
  <c r="AV273" i="62" s="1"/>
  <c r="AR272" i="62" s="1"/>
  <c r="AN275" i="62"/>
  <c r="AV276" i="62" s="1"/>
  <c r="AR275" i="62" s="1"/>
  <c r="AN299" i="62"/>
  <c r="AV300" i="62" s="1"/>
  <c r="AR299" i="62" s="1"/>
  <c r="Y13" i="62"/>
  <c r="I21" i="62"/>
  <c r="AO278" i="62" s="1"/>
  <c r="AU279" i="62" s="1"/>
  <c r="R21" i="62"/>
  <c r="AA21" i="62"/>
  <c r="AJ21" i="62"/>
  <c r="O22" i="62"/>
  <c r="X22" i="62"/>
  <c r="AG22" i="62"/>
  <c r="AR23" i="62"/>
  <c r="AN131" i="62"/>
  <c r="AV132" i="62" s="1"/>
  <c r="AR131" i="62" s="1"/>
  <c r="AN179" i="62"/>
  <c r="AV180" i="62" s="1"/>
  <c r="AR179" i="62" s="1"/>
  <c r="J14" i="62"/>
  <c r="AH14" i="62"/>
  <c r="AR32" i="62"/>
  <c r="AD22" i="62"/>
  <c r="V22" i="62"/>
  <c r="N22" i="62"/>
  <c r="AC21" i="62"/>
  <c r="U21" i="62"/>
  <c r="M21" i="62"/>
  <c r="G13" i="62"/>
  <c r="AR13" i="62"/>
  <c r="M14" i="62"/>
  <c r="AK14" i="62"/>
  <c r="AP15" i="62"/>
  <c r="J21" i="62"/>
  <c r="S21" i="62"/>
  <c r="AB21" i="62"/>
  <c r="P22" i="62"/>
  <c r="Y22" i="62"/>
  <c r="AH22" i="62"/>
  <c r="AN50" i="62"/>
  <c r="AV51" i="62" s="1"/>
  <c r="AR50" i="62" s="1"/>
  <c r="AR80" i="62"/>
  <c r="AN284" i="62"/>
  <c r="AV285" i="62" s="1"/>
  <c r="AR284" i="62" s="1"/>
  <c r="AN308" i="62"/>
  <c r="AV309" i="62" s="1"/>
  <c r="AR308" i="62" s="1"/>
  <c r="G15" i="62"/>
  <c r="AR15" i="62"/>
  <c r="K21" i="62"/>
  <c r="T21" i="62"/>
  <c r="AD21" i="62"/>
  <c r="Q22" i="62"/>
  <c r="Z22" i="62"/>
  <c r="AI22" i="62"/>
  <c r="AR38" i="62"/>
  <c r="AR47" i="62"/>
  <c r="AR56" i="62"/>
  <c r="AN101" i="62"/>
  <c r="AV102" i="62" s="1"/>
  <c r="AR101" i="62" s="1"/>
  <c r="AN119" i="62"/>
  <c r="AV120" i="62" s="1"/>
  <c r="AR119" i="62" s="1"/>
  <c r="AN134" i="62"/>
  <c r="AV135" i="62" s="1"/>
  <c r="AR134" i="62" s="1"/>
  <c r="AN149" i="62"/>
  <c r="AV150" i="62" s="1"/>
  <c r="AR149" i="62" s="1"/>
  <c r="AN167" i="62"/>
  <c r="AV168" i="62" s="1"/>
  <c r="AR167" i="62" s="1"/>
  <c r="AN182" i="62"/>
  <c r="AV183" i="62" s="1"/>
  <c r="AR182" i="62" s="1"/>
  <c r="AN197" i="62"/>
  <c r="AV198" i="62" s="1"/>
  <c r="AR197" i="62" s="1"/>
  <c r="AN215" i="62"/>
  <c r="AV216" i="62" s="1"/>
  <c r="AR215" i="62" s="1"/>
  <c r="AN233" i="62"/>
  <c r="AV234" i="62" s="1"/>
  <c r="AR233" i="62" s="1"/>
  <c r="AN257" i="62"/>
  <c r="AV258" i="62" s="1"/>
  <c r="AR257" i="62" s="1"/>
  <c r="AN281" i="62"/>
  <c r="AV282" i="62" s="1"/>
  <c r="AR281" i="62" s="1"/>
  <c r="P14" i="62"/>
  <c r="J13" i="62"/>
  <c r="AH13" i="62"/>
  <c r="S14" i="62"/>
  <c r="J15" i="62"/>
  <c r="L21" i="62"/>
  <c r="V21" i="62"/>
  <c r="AE21" i="62"/>
  <c r="I22" i="62"/>
  <c r="AL22" i="62" s="1"/>
  <c r="R22" i="62"/>
  <c r="AA22" i="62"/>
  <c r="AJ22" i="62"/>
  <c r="AN74" i="62"/>
  <c r="AV75" i="62" s="1"/>
  <c r="AR74" i="62" s="1"/>
  <c r="AN236" i="62"/>
  <c r="AV237" i="62" s="1"/>
  <c r="AR236" i="62" s="1"/>
  <c r="AN239" i="62"/>
  <c r="AV240" i="62" s="1"/>
  <c r="AR239" i="62" s="1"/>
  <c r="AN260" i="62"/>
  <c r="AV261" i="62" s="1"/>
  <c r="AR260" i="62" s="1"/>
  <c r="AN263" i="62"/>
  <c r="AV264" i="62" s="1"/>
  <c r="AR263" i="62" s="1"/>
  <c r="AN287" i="62"/>
  <c r="AV288" i="62" s="1"/>
  <c r="AR287" i="62" s="1"/>
  <c r="H14" i="62"/>
  <c r="J18" i="62" s="1"/>
  <c r="N21" i="62"/>
  <c r="W21" i="62"/>
  <c r="AF21" i="62"/>
  <c r="J22" i="62"/>
  <c r="S22" i="62"/>
  <c r="AR71" i="62"/>
  <c r="AT116" i="58"/>
  <c r="AT197" i="58"/>
  <c r="AT221" i="58"/>
  <c r="AT245" i="58"/>
  <c r="AT269" i="58"/>
  <c r="AT314" i="58"/>
  <c r="AT95" i="58"/>
  <c r="AT107" i="58"/>
  <c r="AT119" i="58"/>
  <c r="AT203" i="58"/>
  <c r="AT275" i="58"/>
  <c r="AT89" i="58"/>
  <c r="AT101" i="58"/>
  <c r="AT113" i="58"/>
  <c r="AT125" i="58"/>
  <c r="AT206" i="58"/>
  <c r="AT299" i="58"/>
  <c r="AT170" i="58"/>
  <c r="AT74" i="58"/>
  <c r="AT254" i="58"/>
  <c r="AT41" i="58"/>
  <c r="AT53" i="58"/>
  <c r="AT47" i="58"/>
  <c r="AT80" i="58"/>
  <c r="AT137" i="58"/>
  <c r="AT179" i="58"/>
  <c r="AT191" i="58"/>
  <c r="AT233" i="58"/>
  <c r="AT305" i="58"/>
  <c r="AT317" i="58"/>
  <c r="AT50" i="58"/>
  <c r="AT71" i="58"/>
  <c r="AT83" i="58"/>
  <c r="AT128" i="58"/>
  <c r="AT140" i="58"/>
  <c r="AT161" i="58"/>
  <c r="AT182" i="58"/>
  <c r="AT215" i="58"/>
  <c r="AT224" i="58"/>
  <c r="AT236" i="58"/>
  <c r="AT248" i="58"/>
  <c r="AT278" i="58"/>
  <c r="AT287" i="58"/>
  <c r="AT308" i="58"/>
  <c r="AT131" i="58"/>
  <c r="AT143" i="58"/>
  <c r="AT164" i="58"/>
  <c r="AT185" i="58"/>
  <c r="AT227" i="58"/>
  <c r="AT239" i="58"/>
  <c r="AT251" i="58"/>
  <c r="AT260" i="58"/>
  <c r="AT311" i="58"/>
  <c r="AT44" i="58"/>
  <c r="AT77" i="58"/>
  <c r="AT134" i="58"/>
  <c r="AT167" i="58"/>
  <c r="AT209" i="58"/>
  <c r="AT230" i="58"/>
  <c r="AT242" i="58"/>
  <c r="AT263" i="58"/>
  <c r="AT62" i="58"/>
  <c r="AT86" i="58"/>
  <c r="AT110" i="58"/>
  <c r="P15" i="57"/>
  <c r="Z15" i="57" s="1"/>
  <c r="AH24" i="57"/>
  <c r="Z26" i="57"/>
  <c r="P32" i="57"/>
  <c r="Z32" i="57" s="1"/>
  <c r="P34" i="57"/>
  <c r="Z34" i="57" s="1"/>
  <c r="P53" i="57"/>
  <c r="R53" i="57" s="1"/>
  <c r="T53" i="57" s="1"/>
  <c r="AJ44" i="57"/>
  <c r="P21" i="57"/>
  <c r="R21" i="57" s="1"/>
  <c r="P31" i="57"/>
  <c r="P46" i="57"/>
  <c r="R46" i="57" s="1"/>
  <c r="P45" i="57"/>
  <c r="R45" i="57" s="1"/>
  <c r="T45" i="57" s="1"/>
  <c r="Z37" i="57"/>
  <c r="P54" i="57"/>
  <c r="R54" i="57" s="1"/>
  <c r="T54" i="57" s="1"/>
  <c r="AJ37" i="57"/>
  <c r="P44" i="57"/>
  <c r="R44" i="57" s="1"/>
  <c r="P47" i="57"/>
  <c r="R47" i="57" s="1"/>
  <c r="Y13" i="58"/>
  <c r="AK14" i="58"/>
  <c r="AB13" i="58"/>
  <c r="AR14" i="58"/>
  <c r="AH13" i="58"/>
  <c r="AS14" i="58"/>
  <c r="AK13" i="58"/>
  <c r="AH15" i="58"/>
  <c r="AR13" i="58"/>
  <c r="G13" i="58"/>
  <c r="G14" i="58"/>
  <c r="H14" i="58"/>
  <c r="AC22" i="58"/>
  <c r="U22" i="58"/>
  <c r="M22" i="58"/>
  <c r="AG21" i="58"/>
  <c r="Y21" i="58"/>
  <c r="Q21" i="58"/>
  <c r="AO110" i="58"/>
  <c r="AU111" i="58" s="1"/>
  <c r="AJ22" i="58"/>
  <c r="AB22" i="58"/>
  <c r="T22" i="58"/>
  <c r="L22" i="58"/>
  <c r="AF21" i="58"/>
  <c r="X21" i="58"/>
  <c r="P21" i="58"/>
  <c r="AI22" i="58"/>
  <c r="AA22" i="58"/>
  <c r="S22" i="58"/>
  <c r="K22" i="58"/>
  <c r="AE21" i="58"/>
  <c r="W21" i="58"/>
  <c r="O21" i="58"/>
  <c r="AH22" i="58"/>
  <c r="Z22" i="58"/>
  <c r="R22" i="58"/>
  <c r="J22" i="58"/>
  <c r="AD21" i="58"/>
  <c r="V21" i="58"/>
  <c r="N21" i="58"/>
  <c r="AG22" i="58"/>
  <c r="Y22" i="58"/>
  <c r="Q22" i="58"/>
  <c r="I22" i="58"/>
  <c r="AM22" i="58" s="1"/>
  <c r="AC21" i="58"/>
  <c r="U21" i="58"/>
  <c r="M21" i="58"/>
  <c r="AF22" i="58"/>
  <c r="X22" i="58"/>
  <c r="P22" i="58"/>
  <c r="AJ21" i="58"/>
  <c r="AB21" i="58"/>
  <c r="T21" i="58"/>
  <c r="L21" i="58"/>
  <c r="AE22" i="58"/>
  <c r="W22" i="58"/>
  <c r="O22" i="58"/>
  <c r="AI21" i="58"/>
  <c r="AA21" i="58"/>
  <c r="S21" i="58"/>
  <c r="K21" i="58"/>
  <c r="AD22" i="58"/>
  <c r="V22" i="58"/>
  <c r="N22" i="58"/>
  <c r="AH21" i="58"/>
  <c r="Z21" i="58"/>
  <c r="R21" i="58"/>
  <c r="J21" i="58"/>
  <c r="AN50" i="58"/>
  <c r="AV51" i="58" s="1"/>
  <c r="AR50" i="58" s="1"/>
  <c r="AN53" i="58"/>
  <c r="AV54" i="58" s="1"/>
  <c r="AR53" i="58" s="1"/>
  <c r="AN86" i="58"/>
  <c r="AV87" i="58" s="1"/>
  <c r="AR86" i="58" s="1"/>
  <c r="AT92" i="58"/>
  <c r="AN134" i="58"/>
  <c r="AV135" i="58" s="1"/>
  <c r="AR134" i="58" s="1"/>
  <c r="AN140" i="58"/>
  <c r="AV141" i="58" s="1"/>
  <c r="AR140" i="58" s="1"/>
  <c r="AR182" i="58"/>
  <c r="AN197" i="58"/>
  <c r="AV198" i="58" s="1"/>
  <c r="AR197" i="58" s="1"/>
  <c r="AT200" i="58"/>
  <c r="AN230" i="58"/>
  <c r="AV231" i="58" s="1"/>
  <c r="AR230" i="58" s="1"/>
  <c r="AN236" i="58"/>
  <c r="AV237" i="58" s="1"/>
  <c r="AR236" i="58" s="1"/>
  <c r="AR278" i="58"/>
  <c r="AN293" i="58"/>
  <c r="AV294" i="58" s="1"/>
  <c r="AR293" i="58" s="1"/>
  <c r="AT296" i="58"/>
  <c r="AL21" i="58"/>
  <c r="AN32" i="58"/>
  <c r="AV33" i="58" s="1"/>
  <c r="AR32" i="58" s="1"/>
  <c r="AN62" i="58"/>
  <c r="AV63" i="58" s="1"/>
  <c r="AR62" i="58" s="1"/>
  <c r="AR110" i="58"/>
  <c r="AR242" i="58"/>
  <c r="AN14" i="58"/>
  <c r="AN13" i="58"/>
  <c r="AO14" i="58"/>
  <c r="AQ14" i="58"/>
  <c r="AP14" i="58"/>
  <c r="AN44" i="58"/>
  <c r="AV45" i="58" s="1"/>
  <c r="AR44" i="58" s="1"/>
  <c r="AN74" i="58"/>
  <c r="AV75" i="58" s="1"/>
  <c r="AR74" i="58" s="1"/>
  <c r="AN122" i="58"/>
  <c r="AV123" i="58" s="1"/>
  <c r="AR122" i="58" s="1"/>
  <c r="AN158" i="58"/>
  <c r="AV159" i="58" s="1"/>
  <c r="AR158" i="58" s="1"/>
  <c r="AN164" i="58"/>
  <c r="AV165" i="58" s="1"/>
  <c r="AR164" i="58" s="1"/>
  <c r="AR206" i="58"/>
  <c r="AN221" i="58"/>
  <c r="AV222" i="58" s="1"/>
  <c r="AR221" i="58" s="1"/>
  <c r="AN254" i="58"/>
  <c r="AV255" i="58" s="1"/>
  <c r="AR254" i="58" s="1"/>
  <c r="AN260" i="58"/>
  <c r="AV261" i="58" s="1"/>
  <c r="AR260" i="58" s="1"/>
  <c r="M13" i="58"/>
  <c r="J15" i="58"/>
  <c r="P14" i="58"/>
  <c r="P13" i="58"/>
  <c r="P15" i="58"/>
  <c r="S14" i="58"/>
  <c r="E13" i="58"/>
  <c r="J14" i="58"/>
  <c r="AM21" i="58"/>
  <c r="V15" i="58"/>
  <c r="Y14" i="58"/>
  <c r="V14" i="58"/>
  <c r="F13" i="58"/>
  <c r="M14" i="58"/>
  <c r="AN56" i="58"/>
  <c r="AV57" i="58" s="1"/>
  <c r="AR56" i="58" s="1"/>
  <c r="AN80" i="58"/>
  <c r="AV81" i="58" s="1"/>
  <c r="AR80" i="58" s="1"/>
  <c r="AN113" i="58"/>
  <c r="AV114" i="58" s="1"/>
  <c r="AR113" i="58" s="1"/>
  <c r="AN128" i="58"/>
  <c r="AV129" i="58" s="1"/>
  <c r="AR128" i="58" s="1"/>
  <c r="AN185" i="58"/>
  <c r="AV186" i="58" s="1"/>
  <c r="AR185" i="58" s="1"/>
  <c r="AT188" i="58"/>
  <c r="AN218" i="58"/>
  <c r="AV219" i="58" s="1"/>
  <c r="AR218" i="58" s="1"/>
  <c r="AN224" i="58"/>
  <c r="AV225" i="58" s="1"/>
  <c r="AR224" i="58" s="1"/>
  <c r="AT284" i="58"/>
  <c r="AO311" i="58"/>
  <c r="AU312" i="58" s="1"/>
  <c r="AO299" i="58"/>
  <c r="AU300" i="58" s="1"/>
  <c r="AO287" i="58"/>
  <c r="AU288" i="58" s="1"/>
  <c r="AO275" i="58"/>
  <c r="AU276" i="58" s="1"/>
  <c r="AO263" i="58"/>
  <c r="AU264" i="58" s="1"/>
  <c r="AO251" i="58"/>
  <c r="AU252" i="58" s="1"/>
  <c r="AO239" i="58"/>
  <c r="AU240" i="58" s="1"/>
  <c r="AO227" i="58"/>
  <c r="AU228" i="58" s="1"/>
  <c r="AO215" i="58"/>
  <c r="AU216" i="58" s="1"/>
  <c r="AO203" i="58"/>
  <c r="AU204" i="58" s="1"/>
  <c r="AO191" i="58"/>
  <c r="AU192" i="58" s="1"/>
  <c r="AO179" i="58"/>
  <c r="AU180" i="58" s="1"/>
  <c r="AO167" i="58"/>
  <c r="AU168" i="58" s="1"/>
  <c r="AO155" i="58"/>
  <c r="AU156" i="58" s="1"/>
  <c r="AO143" i="58"/>
  <c r="AU144" i="58" s="1"/>
  <c r="AO131" i="58"/>
  <c r="AU132" i="58" s="1"/>
  <c r="AO119" i="58"/>
  <c r="AU120" i="58" s="1"/>
  <c r="AO107" i="58"/>
  <c r="AU108" i="58" s="1"/>
  <c r="AO95" i="58"/>
  <c r="AU96" i="58" s="1"/>
  <c r="AO83" i="58"/>
  <c r="AU84" i="58" s="1"/>
  <c r="AO71" i="58"/>
  <c r="AU72" i="58" s="1"/>
  <c r="AO59" i="58"/>
  <c r="AU60" i="58" s="1"/>
  <c r="AO47" i="58"/>
  <c r="AU48" i="58" s="1"/>
  <c r="AO35" i="58"/>
  <c r="AU36" i="58" s="1"/>
  <c r="AK20" i="58"/>
  <c r="AR314" i="58"/>
  <c r="AO314" i="58"/>
  <c r="AU315" i="58" s="1"/>
  <c r="AO302" i="58"/>
  <c r="AU303" i="58" s="1"/>
  <c r="AO290" i="58"/>
  <c r="AU291" i="58" s="1"/>
  <c r="AO278" i="58"/>
  <c r="AU279" i="58" s="1"/>
  <c r="AO242" i="58"/>
  <c r="AU243" i="58" s="1"/>
  <c r="AO206" i="58"/>
  <c r="AU207" i="58" s="1"/>
  <c r="AO194" i="58"/>
  <c r="AU195" i="58" s="1"/>
  <c r="AO182" i="58"/>
  <c r="AU183" i="58" s="1"/>
  <c r="AR317" i="58"/>
  <c r="AR305" i="58"/>
  <c r="AR281" i="58"/>
  <c r="AR269" i="58"/>
  <c r="AR257" i="58"/>
  <c r="AR245" i="58"/>
  <c r="AR233" i="58"/>
  <c r="AR209" i="58"/>
  <c r="AR173" i="58"/>
  <c r="AR161" i="58"/>
  <c r="AR149" i="58"/>
  <c r="AR137" i="58"/>
  <c r="AR125" i="58"/>
  <c r="AR89" i="58"/>
  <c r="AR77" i="58"/>
  <c r="AR65" i="58"/>
  <c r="AK21" i="58"/>
  <c r="AO317" i="58"/>
  <c r="AU318" i="58" s="1"/>
  <c r="AO305" i="58"/>
  <c r="AU306" i="58" s="1"/>
  <c r="AO281" i="58"/>
  <c r="AU282" i="58" s="1"/>
  <c r="AO269" i="58"/>
  <c r="AU270" i="58" s="1"/>
  <c r="AO257" i="58"/>
  <c r="AU258" i="58" s="1"/>
  <c r="AO245" i="58"/>
  <c r="AU246" i="58" s="1"/>
  <c r="AO233" i="58"/>
  <c r="AU234" i="58" s="1"/>
  <c r="AO209" i="58"/>
  <c r="AU210" i="58" s="1"/>
  <c r="AO173" i="58"/>
  <c r="AU174" i="58" s="1"/>
  <c r="AO161" i="58"/>
  <c r="AU162" i="58" s="1"/>
  <c r="AO149" i="58"/>
  <c r="AU150" i="58" s="1"/>
  <c r="AO137" i="58"/>
  <c r="AU138" i="58" s="1"/>
  <c r="AO125" i="58"/>
  <c r="AU126" i="58" s="1"/>
  <c r="AO89" i="58"/>
  <c r="AU90" i="58" s="1"/>
  <c r="AO77" i="58"/>
  <c r="AU78" i="58" s="1"/>
  <c r="AR308" i="58"/>
  <c r="AR296" i="58"/>
  <c r="AR284" i="58"/>
  <c r="AR248" i="58"/>
  <c r="AR200" i="58"/>
  <c r="AR188" i="58"/>
  <c r="AR176" i="58"/>
  <c r="AR116" i="58"/>
  <c r="AR104" i="58"/>
  <c r="AR92" i="58"/>
  <c r="AR68" i="58"/>
  <c r="AO308" i="58"/>
  <c r="AU309" i="58" s="1"/>
  <c r="AO296" i="58"/>
  <c r="AU297" i="58" s="1"/>
  <c r="AO284" i="58"/>
  <c r="AU285" i="58" s="1"/>
  <c r="AO248" i="58"/>
  <c r="AU249" i="58" s="1"/>
  <c r="AO212" i="58"/>
  <c r="AU213" i="58" s="1"/>
  <c r="AO200" i="58"/>
  <c r="AU201" i="58" s="1"/>
  <c r="AO188" i="58"/>
  <c r="AU189" i="58" s="1"/>
  <c r="AO176" i="58"/>
  <c r="AU177" i="58" s="1"/>
  <c r="AO116" i="58"/>
  <c r="AU117" i="58" s="1"/>
  <c r="AO104" i="58"/>
  <c r="AU105" i="58" s="1"/>
  <c r="AO92" i="58"/>
  <c r="AU93" i="58" s="1"/>
  <c r="AO68" i="58"/>
  <c r="AU69" i="58" s="1"/>
  <c r="AR311" i="58"/>
  <c r="AR299" i="58"/>
  <c r="AR287" i="58"/>
  <c r="AR275" i="58"/>
  <c r="AR263" i="58"/>
  <c r="AR251" i="58"/>
  <c r="AR239" i="58"/>
  <c r="AR227" i="58"/>
  <c r="AR215" i="58"/>
  <c r="AR203" i="58"/>
  <c r="AR191" i="58"/>
  <c r="AR179" i="58"/>
  <c r="AR167" i="58"/>
  <c r="AR155" i="58"/>
  <c r="AR143" i="58"/>
  <c r="AR131" i="58"/>
  <c r="AR119" i="58"/>
  <c r="AR107" i="58"/>
  <c r="AR95" i="58"/>
  <c r="AR83" i="58"/>
  <c r="AR71" i="58"/>
  <c r="AR59" i="58"/>
  <c r="AR47" i="58"/>
  <c r="AR35" i="58"/>
  <c r="F14" i="58"/>
  <c r="E14" i="58"/>
  <c r="AO13" i="58"/>
  <c r="AB14" i="58"/>
  <c r="AB15" i="58"/>
  <c r="J13" i="58"/>
  <c r="AP13" i="58"/>
  <c r="AE14" i="58"/>
  <c r="AN101" i="58"/>
  <c r="AV102" i="58" s="1"/>
  <c r="AR101" i="58" s="1"/>
  <c r="AN146" i="58"/>
  <c r="AV147" i="58" s="1"/>
  <c r="AR146" i="58" s="1"/>
  <c r="AN152" i="58"/>
  <c r="AV153" i="58" s="1"/>
  <c r="AR152" i="58" s="1"/>
  <c r="AR194" i="58"/>
  <c r="AT212" i="58"/>
  <c r="AR290" i="58"/>
  <c r="AQ13" i="58"/>
  <c r="AN15" i="58"/>
  <c r="AN26" i="58"/>
  <c r="AV27" i="58" s="1"/>
  <c r="AR26" i="58" s="1"/>
  <c r="E15" i="58" s="1"/>
  <c r="AN29" i="58"/>
  <c r="AV30" i="58" s="1"/>
  <c r="AR29" i="58" s="1"/>
  <c r="AN98" i="58"/>
  <c r="AV99" i="58" s="1"/>
  <c r="AR98" i="58" s="1"/>
  <c r="AT104" i="58"/>
  <c r="AT176" i="58"/>
  <c r="AT272" i="58"/>
  <c r="AP15" i="58"/>
  <c r="AN38" i="58"/>
  <c r="AV39" i="58" s="1"/>
  <c r="AR38" i="58" s="1"/>
  <c r="AN41" i="58"/>
  <c r="AV42" i="58" s="1"/>
  <c r="AR41" i="58" s="1"/>
  <c r="AO65" i="58"/>
  <c r="AU66" i="58" s="1"/>
  <c r="AN170" i="58"/>
  <c r="AV171" i="58" s="1"/>
  <c r="AR170" i="58" s="1"/>
  <c r="AN266" i="58"/>
  <c r="AV267" i="58" s="1"/>
  <c r="AR266" i="58" s="1"/>
  <c r="AN272" i="58"/>
  <c r="AV273" i="58" s="1"/>
  <c r="AR272" i="58" s="1"/>
  <c r="H13" i="58"/>
  <c r="AS13" i="58"/>
  <c r="AF18" i="57"/>
  <c r="AB18" i="57"/>
  <c r="AF42" i="57"/>
  <c r="AB42" i="57"/>
  <c r="AN38" i="57"/>
  <c r="AJ38" i="57"/>
  <c r="AF13" i="57"/>
  <c r="AB13" i="57"/>
  <c r="AB39" i="57"/>
  <c r="AF39" i="57"/>
  <c r="AB23" i="57"/>
  <c r="AF23" i="57"/>
  <c r="AN19" i="57"/>
  <c r="AJ19" i="57"/>
  <c r="AF37" i="57"/>
  <c r="AB37" i="57"/>
  <c r="P43" i="57"/>
  <c r="R43" i="57" s="1"/>
  <c r="AH43" i="57"/>
  <c r="AN53" i="57"/>
  <c r="AJ53" i="57"/>
  <c r="AN11" i="57"/>
  <c r="AJ11" i="57"/>
  <c r="Z16" i="57"/>
  <c r="R16" i="57"/>
  <c r="X21" i="57"/>
  <c r="T21" i="57"/>
  <c r="Z29" i="57"/>
  <c r="AF32" i="57"/>
  <c r="AB32" i="57"/>
  <c r="R39" i="57"/>
  <c r="AN40" i="57"/>
  <c r="AJ40" i="57"/>
  <c r="X53" i="57"/>
  <c r="X29" i="57"/>
  <c r="T29" i="57"/>
  <c r="P27" i="57"/>
  <c r="Z27" i="57" s="1"/>
  <c r="R13" i="57"/>
  <c r="AJ16" i="57"/>
  <c r="AJ21" i="57"/>
  <c r="R23" i="57"/>
  <c r="AN24" i="57"/>
  <c r="AJ24" i="57"/>
  <c r="P30" i="57"/>
  <c r="R30" i="57" s="1"/>
  <c r="X45" i="57"/>
  <c r="AB26" i="57"/>
  <c r="AF26" i="57"/>
  <c r="P14" i="57"/>
  <c r="Z14" i="57" s="1"/>
  <c r="T24" i="57"/>
  <c r="X24" i="57"/>
  <c r="P35" i="57"/>
  <c r="Z35" i="57" s="1"/>
  <c r="X46" i="57"/>
  <c r="T46" i="57"/>
  <c r="AH12" i="57"/>
  <c r="P12" i="57"/>
  <c r="Z12" i="57" s="1"/>
  <c r="AN32" i="57"/>
  <c r="AJ32" i="57"/>
  <c r="T52" i="57"/>
  <c r="X52" i="57"/>
  <c r="P11" i="57"/>
  <c r="Z11" i="57" s="1"/>
  <c r="AH14" i="57"/>
  <c r="P19" i="57"/>
  <c r="Z19" i="57" s="1"/>
  <c r="AH35" i="57"/>
  <c r="AN46" i="57"/>
  <c r="P51" i="57"/>
  <c r="Z51" i="57" s="1"/>
  <c r="AH51" i="57"/>
  <c r="Z52" i="57"/>
  <c r="T40" i="57"/>
  <c r="X40" i="57"/>
  <c r="AJ22" i="57"/>
  <c r="AN22" i="57"/>
  <c r="P38" i="57"/>
  <c r="Z38" i="57" s="1"/>
  <c r="AN47" i="57"/>
  <c r="AN15" i="57"/>
  <c r="P22" i="57"/>
  <c r="Z22" i="57" s="1"/>
  <c r="AH27" i="57"/>
  <c r="AJ30" i="57"/>
  <c r="AN30" i="57"/>
  <c r="AN31" i="57"/>
  <c r="X37" i="57"/>
  <c r="T37" i="57"/>
  <c r="T44" i="57"/>
  <c r="X44" i="57"/>
  <c r="AF48" i="57"/>
  <c r="AB48" i="57"/>
  <c r="AJ52" i="57"/>
  <c r="AH50" i="57"/>
  <c r="P50" i="57"/>
  <c r="R50" i="57" s="1"/>
  <c r="Z24" i="57"/>
  <c r="AH25" i="57"/>
  <c r="P25" i="57"/>
  <c r="R25" i="57" s="1"/>
  <c r="P28" i="57"/>
  <c r="Z28" i="57" s="1"/>
  <c r="AH28" i="57"/>
  <c r="R32" i="57"/>
  <c r="Z40" i="57"/>
  <c r="AH41" i="57"/>
  <c r="P41" i="57"/>
  <c r="R41" i="57" s="1"/>
  <c r="R48" i="57"/>
  <c r="R18" i="57"/>
  <c r="AH18" i="57"/>
  <c r="R34" i="57"/>
  <c r="AH34" i="57"/>
  <c r="Z47" i="57"/>
  <c r="AH17" i="57"/>
  <c r="P17" i="57"/>
  <c r="P20" i="57"/>
  <c r="Z20" i="57" s="1"/>
  <c r="AH20" i="57"/>
  <c r="AH23" i="57"/>
  <c r="AH33" i="57"/>
  <c r="P33" i="57"/>
  <c r="Z33" i="57" s="1"/>
  <c r="P36" i="57"/>
  <c r="R36" i="57" s="1"/>
  <c r="AH36" i="57"/>
  <c r="AH39" i="57"/>
  <c r="R26" i="57"/>
  <c r="AH26" i="57"/>
  <c r="Z41" i="57"/>
  <c r="R42" i="57"/>
  <c r="AH42" i="57"/>
  <c r="P49" i="57"/>
  <c r="AK22" i="58" l="1"/>
  <c r="AO107" i="62"/>
  <c r="AU108" i="62" s="1"/>
  <c r="AO203" i="62"/>
  <c r="AU204" i="62" s="1"/>
  <c r="AO80" i="63"/>
  <c r="AU81" i="63" s="1"/>
  <c r="Z25" i="57"/>
  <c r="R35" i="57"/>
  <c r="Z46" i="57"/>
  <c r="R15" i="57"/>
  <c r="Z36" i="57"/>
  <c r="AO293" i="58"/>
  <c r="AU294" i="58" s="1"/>
  <c r="Z21" i="57"/>
  <c r="AO230" i="58"/>
  <c r="AU231" i="58" s="1"/>
  <c r="AO260" i="58"/>
  <c r="AU261" i="58" s="1"/>
  <c r="AO236" i="58"/>
  <c r="AU237" i="58" s="1"/>
  <c r="AO122" i="58"/>
  <c r="AU123" i="58" s="1"/>
  <c r="AO92" i="62"/>
  <c r="AU93" i="62" s="1"/>
  <c r="AO62" i="58"/>
  <c r="AU63" i="58" s="1"/>
  <c r="AO149" i="63"/>
  <c r="AU150" i="63" s="1"/>
  <c r="AO62" i="63"/>
  <c r="AU63" i="63" s="1"/>
  <c r="AO278" i="63"/>
  <c r="AU279" i="63" s="1"/>
  <c r="AO119" i="63"/>
  <c r="AU120" i="63" s="1"/>
  <c r="AO152" i="63"/>
  <c r="AU153" i="63" s="1"/>
  <c r="AO161" i="63"/>
  <c r="AU162" i="63" s="1"/>
  <c r="AO74" i="63"/>
  <c r="AU75" i="63" s="1"/>
  <c r="AO131" i="63"/>
  <c r="AU132" i="63" s="1"/>
  <c r="C15" i="63"/>
  <c r="AO164" i="63"/>
  <c r="AU165" i="63" s="1"/>
  <c r="AO233" i="63"/>
  <c r="AU234" i="63" s="1"/>
  <c r="AO86" i="63"/>
  <c r="AU87" i="63" s="1"/>
  <c r="AO203" i="63"/>
  <c r="AU204" i="63" s="1"/>
  <c r="AO176" i="63"/>
  <c r="AU177" i="63" s="1"/>
  <c r="AO245" i="63"/>
  <c r="AU246" i="63" s="1"/>
  <c r="AO158" i="63"/>
  <c r="AU159" i="63" s="1"/>
  <c r="AO215" i="63"/>
  <c r="AU216" i="63" s="1"/>
  <c r="C13" i="63"/>
  <c r="AO248" i="63"/>
  <c r="AU249" i="63" s="1"/>
  <c r="AO41" i="63"/>
  <c r="AU42" i="63" s="1"/>
  <c r="AO257" i="63"/>
  <c r="AU258" i="63" s="1"/>
  <c r="AO170" i="63"/>
  <c r="AU171" i="63" s="1"/>
  <c r="AO227" i="63"/>
  <c r="AU228" i="63" s="1"/>
  <c r="AO260" i="63"/>
  <c r="AU261" i="63" s="1"/>
  <c r="AO53" i="63"/>
  <c r="AU54" i="63" s="1"/>
  <c r="AK21" i="63"/>
  <c r="AO182" i="63"/>
  <c r="AU183" i="63" s="1"/>
  <c r="AO299" i="63"/>
  <c r="AU300" i="63" s="1"/>
  <c r="AO272" i="63"/>
  <c r="AU273" i="63" s="1"/>
  <c r="AO65" i="63"/>
  <c r="AU66" i="63" s="1"/>
  <c r="AL22" i="63"/>
  <c r="AO254" i="63"/>
  <c r="AU255" i="63" s="1"/>
  <c r="AO23" i="63"/>
  <c r="AU24" i="63" s="1"/>
  <c r="AO311" i="63"/>
  <c r="AU312" i="63" s="1"/>
  <c r="AO137" i="63"/>
  <c r="AU138" i="63" s="1"/>
  <c r="AM22" i="63"/>
  <c r="AO266" i="63"/>
  <c r="AU267" i="63" s="1"/>
  <c r="AO107" i="63"/>
  <c r="AU108" i="63" s="1"/>
  <c r="AO200" i="62"/>
  <c r="AU201" i="62" s="1"/>
  <c r="AO44" i="62"/>
  <c r="AU45" i="62" s="1"/>
  <c r="AO71" i="62"/>
  <c r="AU72" i="62" s="1"/>
  <c r="AO152" i="62"/>
  <c r="AU153" i="62" s="1"/>
  <c r="AO47" i="62"/>
  <c r="AU48" i="62" s="1"/>
  <c r="AO227" i="62"/>
  <c r="AU228" i="62" s="1"/>
  <c r="AO188" i="62"/>
  <c r="AU189" i="62" s="1"/>
  <c r="AO35" i="62"/>
  <c r="AU36" i="62" s="1"/>
  <c r="AO62" i="62"/>
  <c r="AU63" i="62" s="1"/>
  <c r="AO29" i="62"/>
  <c r="AU30" i="62" s="1"/>
  <c r="AO104" i="62"/>
  <c r="AU105" i="62" s="1"/>
  <c r="AO38" i="62"/>
  <c r="AU39" i="62" s="1"/>
  <c r="AO167" i="62"/>
  <c r="AU168" i="62" s="1"/>
  <c r="AO32" i="62"/>
  <c r="AU33" i="62" s="1"/>
  <c r="AO68" i="62"/>
  <c r="AU69" i="62" s="1"/>
  <c r="AO137" i="62"/>
  <c r="AU138" i="62" s="1"/>
  <c r="AO146" i="62"/>
  <c r="AU147" i="62" s="1"/>
  <c r="AO161" i="62"/>
  <c r="AU162" i="62" s="1"/>
  <c r="AO170" i="62"/>
  <c r="AU171" i="62" s="1"/>
  <c r="AO311" i="62"/>
  <c r="AU312" i="62" s="1"/>
  <c r="AO212" i="62"/>
  <c r="AU213" i="62" s="1"/>
  <c r="AO23" i="62"/>
  <c r="AU24" i="62" s="1"/>
  <c r="AO59" i="62"/>
  <c r="AU60" i="62" s="1"/>
  <c r="AO245" i="62"/>
  <c r="AU246" i="62" s="1"/>
  <c r="AO242" i="62"/>
  <c r="AU243" i="62" s="1"/>
  <c r="AO164" i="62"/>
  <c r="AU165" i="62" s="1"/>
  <c r="C14" i="62"/>
  <c r="AK21" i="62"/>
  <c r="AO254" i="62"/>
  <c r="AU255" i="62" s="1"/>
  <c r="AO116" i="62"/>
  <c r="AU117" i="62" s="1"/>
  <c r="AO176" i="62"/>
  <c r="AU177" i="62" s="1"/>
  <c r="AO224" i="62"/>
  <c r="AU225" i="62" s="1"/>
  <c r="AO266" i="62"/>
  <c r="AU267" i="62" s="1"/>
  <c r="AO143" i="62"/>
  <c r="AU144" i="62" s="1"/>
  <c r="C13" i="62"/>
  <c r="AO128" i="62"/>
  <c r="AU129" i="62" s="1"/>
  <c r="AO302" i="62"/>
  <c r="AU303" i="62" s="1"/>
  <c r="C15" i="62"/>
  <c r="AO191" i="62"/>
  <c r="AU192" i="62" s="1"/>
  <c r="AO83" i="62"/>
  <c r="AU84" i="62" s="1"/>
  <c r="AM21" i="62"/>
  <c r="AO287" i="62"/>
  <c r="AU288" i="62" s="1"/>
  <c r="AO65" i="62"/>
  <c r="AU66" i="62" s="1"/>
  <c r="AL21" i="62"/>
  <c r="AO140" i="62"/>
  <c r="AU141" i="62" s="1"/>
  <c r="AO155" i="62"/>
  <c r="AU156" i="62" s="1"/>
  <c r="AO56" i="62"/>
  <c r="AU57" i="62" s="1"/>
  <c r="AO53" i="62"/>
  <c r="AU54" i="62" s="1"/>
  <c r="C14" i="63"/>
  <c r="AO188" i="63"/>
  <c r="AU189" i="63" s="1"/>
  <c r="AO284" i="63"/>
  <c r="AU285" i="63" s="1"/>
  <c r="AO77" i="63"/>
  <c r="AU78" i="63" s="1"/>
  <c r="AO173" i="63"/>
  <c r="AU174" i="63" s="1"/>
  <c r="AO269" i="63"/>
  <c r="AU270" i="63" s="1"/>
  <c r="AL21" i="63"/>
  <c r="AO98" i="63"/>
  <c r="AU99" i="63" s="1"/>
  <c r="AO194" i="63"/>
  <c r="AU195" i="63" s="1"/>
  <c r="AO290" i="63"/>
  <c r="AU291" i="63" s="1"/>
  <c r="AO47" i="63"/>
  <c r="AU48" i="63" s="1"/>
  <c r="AO143" i="63"/>
  <c r="AU144" i="63" s="1"/>
  <c r="AO239" i="63"/>
  <c r="AU240" i="63" s="1"/>
  <c r="AF18" i="63"/>
  <c r="X18" i="63"/>
  <c r="AM18" i="63"/>
  <c r="AE18" i="63"/>
  <c r="W18" i="63"/>
  <c r="AL18" i="63"/>
  <c r="AD18" i="63"/>
  <c r="V18" i="63"/>
  <c r="AK18" i="63"/>
  <c r="AC18" i="63"/>
  <c r="AJ18" i="63"/>
  <c r="AB18" i="63"/>
  <c r="T18" i="63"/>
  <c r="AI18" i="63"/>
  <c r="AG18" i="63"/>
  <c r="Y18" i="63"/>
  <c r="Q18" i="63"/>
  <c r="I18" i="63"/>
  <c r="P18" i="63"/>
  <c r="AH18" i="63"/>
  <c r="O18" i="63"/>
  <c r="AA18" i="63"/>
  <c r="N18" i="63"/>
  <c r="Z18" i="63"/>
  <c r="M18" i="63"/>
  <c r="U18" i="63"/>
  <c r="L18" i="63"/>
  <c r="S18" i="63"/>
  <c r="K18" i="63"/>
  <c r="R18" i="63"/>
  <c r="J18" i="63"/>
  <c r="AO35" i="63"/>
  <c r="AU36" i="63" s="1"/>
  <c r="AO68" i="63"/>
  <c r="AU69" i="63" s="1"/>
  <c r="AO308" i="63"/>
  <c r="AU309" i="63" s="1"/>
  <c r="AO101" i="63"/>
  <c r="AU102" i="63" s="1"/>
  <c r="AO197" i="63"/>
  <c r="AU198" i="63" s="1"/>
  <c r="AO293" i="63"/>
  <c r="AU294" i="63" s="1"/>
  <c r="AO26" i="63"/>
  <c r="AU27" i="63" s="1"/>
  <c r="AO122" i="63"/>
  <c r="AU123" i="63" s="1"/>
  <c r="AO218" i="63"/>
  <c r="AU219" i="63" s="1"/>
  <c r="AO314" i="63"/>
  <c r="AU315" i="63" s="1"/>
  <c r="AO71" i="63"/>
  <c r="AU72" i="63" s="1"/>
  <c r="AO167" i="63"/>
  <c r="AU168" i="63" s="1"/>
  <c r="AO263" i="63"/>
  <c r="AU264" i="63" s="1"/>
  <c r="AO56" i="63"/>
  <c r="AU57" i="63" s="1"/>
  <c r="AO44" i="63"/>
  <c r="AU45" i="63" s="1"/>
  <c r="AO128" i="63"/>
  <c r="AU129" i="63" s="1"/>
  <c r="AO224" i="63"/>
  <c r="AU225" i="63" s="1"/>
  <c r="AO113" i="63"/>
  <c r="AU114" i="63" s="1"/>
  <c r="AO209" i="63"/>
  <c r="AU210" i="63" s="1"/>
  <c r="AO305" i="63"/>
  <c r="AU306" i="63" s="1"/>
  <c r="AO38" i="63"/>
  <c r="AU39" i="63" s="1"/>
  <c r="AO134" i="63"/>
  <c r="AU135" i="63" s="1"/>
  <c r="AO230" i="63"/>
  <c r="AU231" i="63" s="1"/>
  <c r="AM21" i="63"/>
  <c r="AO83" i="63"/>
  <c r="AU84" i="63" s="1"/>
  <c r="AO179" i="63"/>
  <c r="AU180" i="63" s="1"/>
  <c r="AO275" i="63"/>
  <c r="AU276" i="63" s="1"/>
  <c r="AO32" i="63"/>
  <c r="AU33" i="63" s="1"/>
  <c r="AO200" i="63"/>
  <c r="AU201" i="63" s="1"/>
  <c r="AO296" i="63"/>
  <c r="AU297" i="63" s="1"/>
  <c r="AO89" i="63"/>
  <c r="AU90" i="63" s="1"/>
  <c r="AO185" i="63"/>
  <c r="AU186" i="63" s="1"/>
  <c r="AO281" i="63"/>
  <c r="AU282" i="63" s="1"/>
  <c r="AO110" i="63"/>
  <c r="AU111" i="63" s="1"/>
  <c r="AO206" i="63"/>
  <c r="AU207" i="63" s="1"/>
  <c r="AO302" i="63"/>
  <c r="AU303" i="63" s="1"/>
  <c r="AO59" i="63"/>
  <c r="AU60" i="63" s="1"/>
  <c r="AO155" i="63"/>
  <c r="AU156" i="63" s="1"/>
  <c r="AO251" i="63"/>
  <c r="AU252" i="63" s="1"/>
  <c r="AO92" i="63"/>
  <c r="AU93" i="63" s="1"/>
  <c r="AO212" i="63"/>
  <c r="AU213" i="63" s="1"/>
  <c r="AO104" i="63"/>
  <c r="AU105" i="63" s="1"/>
  <c r="AO140" i="63"/>
  <c r="AU141" i="63" s="1"/>
  <c r="AO236" i="63"/>
  <c r="AU237" i="63" s="1"/>
  <c r="AO29" i="63"/>
  <c r="AU30" i="63" s="1"/>
  <c r="AO125" i="63"/>
  <c r="AU126" i="63" s="1"/>
  <c r="AO221" i="63"/>
  <c r="AU222" i="63" s="1"/>
  <c r="AO317" i="63"/>
  <c r="AU318" i="63" s="1"/>
  <c r="AO50" i="63"/>
  <c r="AU51" i="63" s="1"/>
  <c r="AO146" i="63"/>
  <c r="AU147" i="63" s="1"/>
  <c r="AO242" i="63"/>
  <c r="AU243" i="63" s="1"/>
  <c r="AO95" i="63"/>
  <c r="AU96" i="63" s="1"/>
  <c r="AO191" i="63"/>
  <c r="AU192" i="63" s="1"/>
  <c r="AO287" i="63"/>
  <c r="AU288" i="63" s="1"/>
  <c r="AO116" i="63"/>
  <c r="AU117" i="63" s="1"/>
  <c r="AO260" i="62"/>
  <c r="AU261" i="62" s="1"/>
  <c r="AO89" i="62"/>
  <c r="AU90" i="62" s="1"/>
  <c r="AO185" i="62"/>
  <c r="AU186" i="62" s="1"/>
  <c r="AO281" i="62"/>
  <c r="AU282" i="62" s="1"/>
  <c r="AO98" i="62"/>
  <c r="AU99" i="62" s="1"/>
  <c r="AO194" i="62"/>
  <c r="AU195" i="62" s="1"/>
  <c r="AO290" i="62"/>
  <c r="AU291" i="62" s="1"/>
  <c r="S18" i="62"/>
  <c r="V18" i="62"/>
  <c r="P18" i="62"/>
  <c r="R18" i="62"/>
  <c r="AO119" i="62"/>
  <c r="AU120" i="62" s="1"/>
  <c r="AO50" i="62"/>
  <c r="AU51" i="62" s="1"/>
  <c r="AO299" i="62"/>
  <c r="AU300" i="62" s="1"/>
  <c r="AO272" i="62"/>
  <c r="AU273" i="62" s="1"/>
  <c r="AO101" i="62"/>
  <c r="AU102" i="62" s="1"/>
  <c r="AO197" i="62"/>
  <c r="AU198" i="62" s="1"/>
  <c r="AO293" i="62"/>
  <c r="AU294" i="62" s="1"/>
  <c r="AO110" i="62"/>
  <c r="AU111" i="62" s="1"/>
  <c r="AO206" i="62"/>
  <c r="AU207" i="62" s="1"/>
  <c r="AB18" i="62"/>
  <c r="AE18" i="62"/>
  <c r="AH18" i="62"/>
  <c r="AA18" i="62"/>
  <c r="AO95" i="62"/>
  <c r="AU96" i="62" s="1"/>
  <c r="AO26" i="62"/>
  <c r="AU27" i="62" s="1"/>
  <c r="AO263" i="62"/>
  <c r="AU264" i="62" s="1"/>
  <c r="AO80" i="62"/>
  <c r="AU81" i="62" s="1"/>
  <c r="AO284" i="62"/>
  <c r="AU285" i="62" s="1"/>
  <c r="AO113" i="62"/>
  <c r="AU114" i="62" s="1"/>
  <c r="AO209" i="62"/>
  <c r="AU210" i="62" s="1"/>
  <c r="AO305" i="62"/>
  <c r="AU306" i="62" s="1"/>
  <c r="AO122" i="62"/>
  <c r="AU123" i="62" s="1"/>
  <c r="AO218" i="62"/>
  <c r="AU219" i="62" s="1"/>
  <c r="AO314" i="62"/>
  <c r="AU315" i="62" s="1"/>
  <c r="AL18" i="62"/>
  <c r="W18" i="62"/>
  <c r="Y18" i="62"/>
  <c r="AJ18" i="62"/>
  <c r="AO74" i="62"/>
  <c r="AU75" i="62" s="1"/>
  <c r="AO41" i="62"/>
  <c r="AU42" i="62" s="1"/>
  <c r="AO131" i="62"/>
  <c r="AU132" i="62" s="1"/>
  <c r="AO275" i="62"/>
  <c r="AU276" i="62" s="1"/>
  <c r="AO296" i="62"/>
  <c r="AU297" i="62" s="1"/>
  <c r="AO125" i="62"/>
  <c r="AU126" i="62" s="1"/>
  <c r="AO221" i="62"/>
  <c r="AU222" i="62" s="1"/>
  <c r="AO317" i="62"/>
  <c r="AU318" i="62" s="1"/>
  <c r="AO134" i="62"/>
  <c r="AU135" i="62" s="1"/>
  <c r="AO230" i="62"/>
  <c r="AU231" i="62" s="1"/>
  <c r="L18" i="62"/>
  <c r="AF18" i="62"/>
  <c r="I18" i="62"/>
  <c r="U18" i="62"/>
  <c r="AK22" i="62"/>
  <c r="AO239" i="62"/>
  <c r="AU240" i="62" s="1"/>
  <c r="AO251" i="62"/>
  <c r="AU252" i="62" s="1"/>
  <c r="AO308" i="62"/>
  <c r="AU309" i="62" s="1"/>
  <c r="AO233" i="62"/>
  <c r="AU234" i="62" s="1"/>
  <c r="T18" i="62"/>
  <c r="N18" i="62"/>
  <c r="Q18" i="62"/>
  <c r="AC18" i="62"/>
  <c r="AO215" i="62"/>
  <c r="AU216" i="62" s="1"/>
  <c r="AM22" i="62"/>
  <c r="AO149" i="62"/>
  <c r="AU150" i="62" s="1"/>
  <c r="AO158" i="62"/>
  <c r="AU159" i="62" s="1"/>
  <c r="AD18" i="62"/>
  <c r="O18" i="62"/>
  <c r="Z18" i="62"/>
  <c r="AK18" i="62"/>
  <c r="AO236" i="62"/>
  <c r="AU237" i="62" s="1"/>
  <c r="AO257" i="62"/>
  <c r="AU258" i="62" s="1"/>
  <c r="AM18" i="62"/>
  <c r="X18" i="62"/>
  <c r="AI18" i="62"/>
  <c r="AO179" i="62"/>
  <c r="AU180" i="62" s="1"/>
  <c r="AO248" i="62"/>
  <c r="AU249" i="62" s="1"/>
  <c r="AO77" i="62"/>
  <c r="AU78" i="62" s="1"/>
  <c r="AO173" i="62"/>
  <c r="AU174" i="62" s="1"/>
  <c r="AO269" i="62"/>
  <c r="AU270" i="62" s="1"/>
  <c r="AO86" i="62"/>
  <c r="AU87" i="62" s="1"/>
  <c r="AO182" i="62"/>
  <c r="AU183" i="62" s="1"/>
  <c r="K18" i="62"/>
  <c r="M18" i="62"/>
  <c r="AG18" i="62"/>
  <c r="AO74" i="58"/>
  <c r="AU75" i="58" s="1"/>
  <c r="AO53" i="58"/>
  <c r="AU54" i="58" s="1"/>
  <c r="AO80" i="58"/>
  <c r="AU81" i="58" s="1"/>
  <c r="X54" i="57"/>
  <c r="AQ54" i="57" s="1"/>
  <c r="R51" i="57"/>
  <c r="T51" i="57" s="1"/>
  <c r="Z54" i="57"/>
  <c r="AB54" i="57" s="1"/>
  <c r="R19" i="57"/>
  <c r="AF34" i="57"/>
  <c r="AB34" i="57"/>
  <c r="T47" i="57"/>
  <c r="X47" i="57"/>
  <c r="Z44" i="57"/>
  <c r="R22" i="57"/>
  <c r="X22" i="57" s="1"/>
  <c r="R20" i="57"/>
  <c r="X20" i="57" s="1"/>
  <c r="Z30" i="57"/>
  <c r="AF30" i="57" s="1"/>
  <c r="Z45" i="57"/>
  <c r="Z53" i="57"/>
  <c r="Z43" i="57"/>
  <c r="AF43" i="57" s="1"/>
  <c r="AP47" i="57"/>
  <c r="AB15" i="57"/>
  <c r="AF15" i="57"/>
  <c r="Z31" i="57"/>
  <c r="R31" i="57"/>
  <c r="R38" i="57"/>
  <c r="X38" i="57" s="1"/>
  <c r="R11" i="57"/>
  <c r="AO140" i="58"/>
  <c r="AU141" i="58" s="1"/>
  <c r="AO50" i="58"/>
  <c r="AU51" i="58" s="1"/>
  <c r="AO197" i="58"/>
  <c r="AU198" i="58" s="1"/>
  <c r="AO32" i="58"/>
  <c r="AU33" i="58" s="1"/>
  <c r="AO44" i="58"/>
  <c r="AU45" i="58" s="1"/>
  <c r="AL22" i="58"/>
  <c r="AO86" i="58"/>
  <c r="AU87" i="58" s="1"/>
  <c r="AO113" i="58"/>
  <c r="AU114" i="58" s="1"/>
  <c r="AO164" i="58"/>
  <c r="AU165" i="58" s="1"/>
  <c r="AO41" i="58"/>
  <c r="AU42" i="58" s="1"/>
  <c r="AO56" i="58"/>
  <c r="AU57" i="58" s="1"/>
  <c r="AO254" i="58"/>
  <c r="AU255" i="58" s="1"/>
  <c r="AO221" i="58"/>
  <c r="AU222" i="58" s="1"/>
  <c r="AO134" i="58"/>
  <c r="AU135" i="58" s="1"/>
  <c r="AO158" i="58"/>
  <c r="AU159" i="58" s="1"/>
  <c r="AO266" i="58"/>
  <c r="AU267" i="58" s="1"/>
  <c r="AO128" i="58"/>
  <c r="AU129" i="58" s="1"/>
  <c r="AO170" i="58"/>
  <c r="AU171" i="58" s="1"/>
  <c r="AO185" i="58"/>
  <c r="AU186" i="58" s="1"/>
  <c r="C15" i="58"/>
  <c r="AO29" i="58"/>
  <c r="AU30" i="58" s="1"/>
  <c r="AO38" i="58"/>
  <c r="AU39" i="58" s="1"/>
  <c r="C14" i="58"/>
  <c r="AO218" i="58"/>
  <c r="AU219" i="58" s="1"/>
  <c r="AO98" i="58"/>
  <c r="AU99" i="58" s="1"/>
  <c r="AO224" i="58"/>
  <c r="AU225" i="58" s="1"/>
  <c r="C13" i="58"/>
  <c r="AO146" i="58"/>
  <c r="AU147" i="58" s="1"/>
  <c r="AO152" i="58"/>
  <c r="AU153" i="58" s="1"/>
  <c r="AO101" i="58"/>
  <c r="AU102" i="58" s="1"/>
  <c r="AO272" i="58"/>
  <c r="AU273" i="58" s="1"/>
  <c r="AF18" i="58"/>
  <c r="X18" i="58"/>
  <c r="P18" i="58"/>
  <c r="AK18" i="58"/>
  <c r="AC18" i="58"/>
  <c r="U18" i="58"/>
  <c r="AI18" i="58"/>
  <c r="AA18" i="58"/>
  <c r="S18" i="58"/>
  <c r="K18" i="58"/>
  <c r="AH18" i="58"/>
  <c r="Z18" i="58"/>
  <c r="R18" i="58"/>
  <c r="J18" i="58"/>
  <c r="AG18" i="58"/>
  <c r="Y18" i="58"/>
  <c r="Q18" i="58"/>
  <c r="AB18" i="58"/>
  <c r="W18" i="58"/>
  <c r="V18" i="58"/>
  <c r="T18" i="58"/>
  <c r="AM18" i="58"/>
  <c r="AL18" i="58"/>
  <c r="O18" i="58"/>
  <c r="N18" i="58"/>
  <c r="AJ18" i="58"/>
  <c r="AE18" i="58"/>
  <c r="M18" i="58"/>
  <c r="AD18" i="58"/>
  <c r="L18" i="58"/>
  <c r="AO26" i="58"/>
  <c r="AU27" i="58" s="1"/>
  <c r="AB12" i="57"/>
  <c r="AF12" i="57"/>
  <c r="AF14" i="57"/>
  <c r="AB14" i="57"/>
  <c r="AF28" i="57"/>
  <c r="AB28" i="57"/>
  <c r="T50" i="57"/>
  <c r="X50" i="57"/>
  <c r="AF38" i="57"/>
  <c r="AB38" i="57"/>
  <c r="AF19" i="57"/>
  <c r="AB19" i="57"/>
  <c r="T30" i="57"/>
  <c r="X30" i="57"/>
  <c r="X36" i="57"/>
  <c r="T36" i="57"/>
  <c r="T43" i="57"/>
  <c r="X43" i="57"/>
  <c r="AF27" i="57"/>
  <c r="AB27" i="57"/>
  <c r="R17" i="57"/>
  <c r="Z17" i="57"/>
  <c r="T19" i="57"/>
  <c r="X19" i="57"/>
  <c r="AJ36" i="57"/>
  <c r="AN36" i="57"/>
  <c r="AJ18" i="57"/>
  <c r="AN18" i="57"/>
  <c r="X42" i="57"/>
  <c r="T42" i="57"/>
  <c r="Z50" i="57"/>
  <c r="X18" i="57"/>
  <c r="T18" i="57"/>
  <c r="X25" i="57"/>
  <c r="T25" i="57"/>
  <c r="AQ37" i="57"/>
  <c r="AP37" i="57"/>
  <c r="AF51" i="57"/>
  <c r="AB51" i="57"/>
  <c r="R27" i="57"/>
  <c r="AF46" i="57"/>
  <c r="AB46" i="57"/>
  <c r="AF52" i="57"/>
  <c r="AB52" i="57"/>
  <c r="AN25" i="57"/>
  <c r="AJ25" i="57"/>
  <c r="AN14" i="57"/>
  <c r="AJ14" i="57"/>
  <c r="AQ21" i="57"/>
  <c r="AP21" i="57"/>
  <c r="X41" i="57"/>
  <c r="T41" i="57"/>
  <c r="AF35" i="57"/>
  <c r="AB35" i="57"/>
  <c r="AQ47" i="57"/>
  <c r="X16" i="57"/>
  <c r="T16" i="57"/>
  <c r="AN43" i="57"/>
  <c r="AJ43" i="57"/>
  <c r="AF41" i="57"/>
  <c r="AB41" i="57"/>
  <c r="X48" i="57"/>
  <c r="T48" i="57"/>
  <c r="X23" i="57"/>
  <c r="T23" i="57"/>
  <c r="AN33" i="57"/>
  <c r="AJ33" i="57"/>
  <c r="T38" i="57"/>
  <c r="AJ26" i="57"/>
  <c r="AN26" i="57"/>
  <c r="AJ23" i="57"/>
  <c r="AN23" i="57"/>
  <c r="AJ34" i="57"/>
  <c r="AN34" i="57"/>
  <c r="AN41" i="57"/>
  <c r="AJ41" i="57"/>
  <c r="AN35" i="57"/>
  <c r="AJ35" i="57"/>
  <c r="AB11" i="57"/>
  <c r="AF11" i="57" s="1"/>
  <c r="I25" i="58" s="1"/>
  <c r="I18" i="58" s="1"/>
  <c r="AJ12" i="57"/>
  <c r="AN12" i="57"/>
  <c r="AP24" i="57"/>
  <c r="AQ24" i="57"/>
  <c r="AQ45" i="57"/>
  <c r="AP45" i="57"/>
  <c r="AF16" i="57"/>
  <c r="AB16" i="57"/>
  <c r="AJ39" i="57"/>
  <c r="AN39" i="57"/>
  <c r="AF33" i="57"/>
  <c r="AB33" i="57"/>
  <c r="T35" i="57"/>
  <c r="X35" i="57"/>
  <c r="AQ53" i="57"/>
  <c r="AP53" i="57"/>
  <c r="AF36" i="57"/>
  <c r="AB36" i="57"/>
  <c r="T11" i="57"/>
  <c r="X11" i="57" s="1"/>
  <c r="R49" i="57"/>
  <c r="Z49" i="57"/>
  <c r="X26" i="57"/>
  <c r="T26" i="57"/>
  <c r="AJ20" i="57"/>
  <c r="AN20" i="57"/>
  <c r="X34" i="57"/>
  <c r="T34" i="57"/>
  <c r="AF40" i="57"/>
  <c r="AB40" i="57"/>
  <c r="AJ50" i="57"/>
  <c r="AN50" i="57"/>
  <c r="AN27" i="57"/>
  <c r="AJ27" i="57"/>
  <c r="AP40" i="57"/>
  <c r="AQ40" i="57"/>
  <c r="AP52" i="57"/>
  <c r="AQ52" i="57"/>
  <c r="R12" i="57"/>
  <c r="X13" i="57"/>
  <c r="T13" i="57"/>
  <c r="AB43" i="57"/>
  <c r="X39" i="57"/>
  <c r="T39" i="57"/>
  <c r="AJ28" i="57"/>
  <c r="AN28" i="57"/>
  <c r="AB47" i="57"/>
  <c r="AF47" i="57"/>
  <c r="R33" i="57"/>
  <c r="AF24" i="57"/>
  <c r="AB24" i="57"/>
  <c r="AF54" i="57"/>
  <c r="AF25" i="57"/>
  <c r="AB25" i="57"/>
  <c r="R28" i="57"/>
  <c r="X32" i="57"/>
  <c r="T32" i="57"/>
  <c r="AP44" i="57"/>
  <c r="AQ44" i="57"/>
  <c r="R14" i="57"/>
  <c r="AF20" i="57"/>
  <c r="AB20" i="57"/>
  <c r="T22" i="57"/>
  <c r="AJ42" i="57"/>
  <c r="AN42" i="57"/>
  <c r="AN17" i="57"/>
  <c r="AJ17" i="57"/>
  <c r="AF22" i="57"/>
  <c r="AB22" i="57"/>
  <c r="AN51" i="57"/>
  <c r="AJ51" i="57"/>
  <c r="AQ46" i="57"/>
  <c r="AP46" i="57"/>
  <c r="AQ29" i="57"/>
  <c r="AP29" i="57"/>
  <c r="AB29" i="57"/>
  <c r="AF29" i="57"/>
  <c r="T20" i="57" l="1"/>
  <c r="AB21" i="57"/>
  <c r="AF21" i="57"/>
  <c r="T15" i="57"/>
  <c r="X15" i="57"/>
  <c r="X51" i="57"/>
  <c r="AQ51" i="57" s="1"/>
  <c r="AP54" i="57"/>
  <c r="AF31" i="57"/>
  <c r="AB31" i="57"/>
  <c r="AB30" i="57"/>
  <c r="AF44" i="57"/>
  <c r="AB44" i="57"/>
  <c r="T31" i="57"/>
  <c r="X31" i="57"/>
  <c r="AF53" i="57"/>
  <c r="AB53" i="57"/>
  <c r="AF45" i="57"/>
  <c r="AB45" i="57"/>
  <c r="AP38" i="57"/>
  <c r="AQ38" i="57"/>
  <c r="X12" i="57"/>
  <c r="T12" i="57"/>
  <c r="AQ26" i="57"/>
  <c r="AP26" i="57"/>
  <c r="AQ25" i="57"/>
  <c r="AP25" i="57"/>
  <c r="AQ19" i="57"/>
  <c r="AP19" i="57"/>
  <c r="AQ50" i="57"/>
  <c r="AP50" i="57"/>
  <c r="AP32" i="57"/>
  <c r="AQ32" i="57"/>
  <c r="X33" i="57"/>
  <c r="T33" i="57"/>
  <c r="AF49" i="57"/>
  <c r="AB49" i="57"/>
  <c r="AQ35" i="57"/>
  <c r="AP35" i="57"/>
  <c r="AP36" i="57"/>
  <c r="AQ36" i="57"/>
  <c r="AP22" i="57"/>
  <c r="AQ22" i="57"/>
  <c r="X28" i="57"/>
  <c r="T28" i="57"/>
  <c r="AP51" i="57"/>
  <c r="T49" i="57"/>
  <c r="X49" i="57"/>
  <c r="AQ23" i="57"/>
  <c r="AP23" i="57"/>
  <c r="AP16" i="57"/>
  <c r="AQ16" i="57"/>
  <c r="T27" i="57"/>
  <c r="X27" i="57"/>
  <c r="AQ18" i="57"/>
  <c r="AP18" i="57"/>
  <c r="AF17" i="57"/>
  <c r="AB17" i="57"/>
  <c r="AP30" i="57"/>
  <c r="AQ30" i="57"/>
  <c r="AQ11" i="57"/>
  <c r="AP11" i="57"/>
  <c r="I24" i="58" s="1"/>
  <c r="AN23" i="58" s="1"/>
  <c r="AF50" i="57"/>
  <c r="AB50" i="57"/>
  <c r="X17" i="57"/>
  <c r="T17" i="57"/>
  <c r="AQ34" i="57"/>
  <c r="AP34" i="57"/>
  <c r="AQ48" i="57"/>
  <c r="AP48" i="57"/>
  <c r="AQ39" i="57"/>
  <c r="AP39" i="57"/>
  <c r="T14" i="57"/>
  <c r="X14" i="57"/>
  <c r="AQ42" i="57"/>
  <c r="AP42" i="57"/>
  <c r="AQ43" i="57"/>
  <c r="AP43" i="57"/>
  <c r="AQ13" i="57"/>
  <c r="AP13" i="57"/>
  <c r="AQ41" i="57"/>
  <c r="AP41" i="57"/>
  <c r="AP20" i="57"/>
  <c r="AQ20" i="57"/>
  <c r="AQ15" i="57" l="1"/>
  <c r="AP15" i="57"/>
  <c r="AV24" i="58"/>
  <c r="AR23" i="58" s="1"/>
  <c r="AO23" i="58"/>
  <c r="AU24" i="58" s="1"/>
  <c r="AQ31" i="57"/>
  <c r="AP31" i="57"/>
  <c r="AP28" i="57"/>
  <c r="AQ28" i="57"/>
  <c r="AP14" i="57"/>
  <c r="AQ14" i="57"/>
  <c r="AQ27" i="57"/>
  <c r="AP27" i="57"/>
  <c r="AQ17" i="57"/>
  <c r="AP17" i="57"/>
  <c r="AQ33" i="57"/>
  <c r="AP33" i="57"/>
  <c r="AQ49" i="57"/>
  <c r="AP49" i="57"/>
  <c r="AP12" i="57"/>
  <c r="AQ12" i="57"/>
  <c r="K66" i="54" l="1"/>
  <c r="K58" i="54"/>
  <c r="AW56" i="54"/>
  <c r="AW55" i="54"/>
  <c r="AW54" i="54"/>
  <c r="K69" i="54" s="1"/>
  <c r="AT53" i="54"/>
  <c r="AQ53" i="54"/>
  <c r="AN53" i="54"/>
  <c r="AK53" i="54"/>
  <c r="AH53" i="54"/>
  <c r="AE53" i="54"/>
  <c r="AB53" i="54"/>
  <c r="Y53" i="54"/>
  <c r="V53" i="54"/>
  <c r="S53" i="54"/>
  <c r="P53" i="54"/>
  <c r="M53" i="54"/>
  <c r="AW53" i="54" s="1"/>
  <c r="K63" i="54" s="1"/>
  <c r="AW52" i="54"/>
  <c r="AW51" i="54"/>
  <c r="K60" i="54" s="1"/>
  <c r="K61" i="54" s="1"/>
  <c r="AW50" i="54"/>
  <c r="K59" i="54" s="1"/>
  <c r="AW49" i="54"/>
  <c r="K25" i="54"/>
  <c r="K15" i="54"/>
  <c r="AW13" i="54"/>
  <c r="AW12" i="54"/>
  <c r="K30" i="54" s="1"/>
  <c r="AT11" i="54"/>
  <c r="AQ11" i="54"/>
  <c r="AN11" i="54"/>
  <c r="AK11" i="54"/>
  <c r="AH11" i="54"/>
  <c r="AE11" i="54"/>
  <c r="AB11" i="54"/>
  <c r="Y11" i="54"/>
  <c r="V11" i="54"/>
  <c r="S11" i="54"/>
  <c r="P11" i="54"/>
  <c r="M11" i="54"/>
  <c r="AW11" i="54" s="1"/>
  <c r="K20" i="54" s="1"/>
  <c r="AW10" i="54"/>
  <c r="AW9" i="54"/>
  <c r="K17" i="54" s="1"/>
  <c r="K18" i="54" s="1"/>
  <c r="AW8" i="54"/>
  <c r="K16" i="54" s="1"/>
  <c r="AW7" i="54"/>
  <c r="K27" i="54" l="1"/>
  <c r="AL29" i="54"/>
  <c r="K29" i="54"/>
  <c r="K21" i="54"/>
  <c r="AL68" i="54"/>
  <c r="K68" i="54"/>
  <c r="K67" i="54"/>
  <c r="K64" i="54"/>
  <c r="K19" i="54"/>
  <c r="K23" i="54" s="1"/>
  <c r="K62" i="54"/>
  <c r="K65" i="54" s="1"/>
  <c r="B7" i="53" l="1"/>
  <c r="B8" i="53" s="1"/>
  <c r="B9" i="53" s="1"/>
  <c r="B10" i="53" s="1"/>
  <c r="B11" i="53" s="1"/>
  <c r="B12" i="53" s="1"/>
  <c r="B13" i="53" s="1"/>
  <c r="B14" i="53" s="1"/>
  <c r="B15" i="53" s="1"/>
  <c r="B16" i="53" s="1"/>
  <c r="B17" i="53" s="1"/>
  <c r="B18" i="53" s="1"/>
  <c r="B19" i="53" s="1"/>
  <c r="B20" i="53" s="1"/>
  <c r="B21" i="53" s="1"/>
  <c r="B22" i="53" s="1"/>
  <c r="B23" i="53" s="1"/>
  <c r="B24" i="53" s="1"/>
  <c r="B25" i="53" s="1"/>
  <c r="B26" i="53" s="1"/>
  <c r="B27" i="53" s="1"/>
  <c r="B28" i="53" s="1"/>
  <c r="B29" i="53" s="1"/>
  <c r="B30" i="53" s="1"/>
  <c r="B31" i="53" s="1"/>
  <c r="B32" i="53" s="1"/>
  <c r="B33" i="53" s="1"/>
  <c r="B34" i="53" s="1"/>
  <c r="B35" i="53" s="1"/>
  <c r="B36" i="53" s="1"/>
  <c r="B37" i="53" s="1"/>
  <c r="B38" i="53" s="1"/>
  <c r="B39" i="53" s="1"/>
  <c r="B40" i="53" s="1"/>
  <c r="B41" i="53" s="1"/>
  <c r="B42" i="53" s="1"/>
  <c r="B43" i="53" s="1"/>
  <c r="B44" i="53" s="1"/>
  <c r="B45" i="53" s="1"/>
  <c r="B46" i="53" s="1"/>
  <c r="B47" i="53" s="1"/>
  <c r="B48" i="53" s="1"/>
  <c r="B49" i="53" s="1"/>
  <c r="B50" i="53" s="1"/>
  <c r="B51" i="53" s="1"/>
  <c r="B52" i="53" s="1"/>
  <c r="B53" i="53" s="1"/>
  <c r="B54" i="53" s="1"/>
  <c r="B55" i="53" s="1"/>
  <c r="B56" i="53" s="1"/>
  <c r="B57" i="53" s="1"/>
  <c r="B58" i="53" s="1"/>
  <c r="B59" i="53" s="1"/>
  <c r="B60" i="53" s="1"/>
  <c r="B61" i="53" s="1"/>
  <c r="B62" i="53" s="1"/>
  <c r="B63" i="53" s="1"/>
  <c r="B64" i="53" s="1"/>
  <c r="B65" i="53" s="1"/>
  <c r="B66" i="53" s="1"/>
  <c r="B67" i="53" s="1"/>
  <c r="B68" i="53" s="1"/>
  <c r="B69" i="53" s="1"/>
  <c r="B70" i="53" s="1"/>
  <c r="B71" i="53" s="1"/>
  <c r="B72" i="53" s="1"/>
  <c r="B73" i="53" s="1"/>
  <c r="B74" i="53" s="1"/>
  <c r="B75" i="53" s="1"/>
  <c r="B76" i="53" s="1"/>
  <c r="B77" i="53" s="1"/>
  <c r="B78" i="53" s="1"/>
  <c r="B79" i="53" s="1"/>
  <c r="B80" i="53" s="1"/>
  <c r="B81" i="53" s="1"/>
  <c r="B82" i="53" s="1"/>
  <c r="B83" i="53" s="1"/>
  <c r="B84" i="53" s="1"/>
  <c r="B85" i="53" s="1"/>
  <c r="B86" i="53" s="1"/>
  <c r="B87" i="53" s="1"/>
  <c r="B88" i="53" s="1"/>
  <c r="B89" i="53" s="1"/>
  <c r="B90" i="53" s="1"/>
  <c r="B91" i="53" s="1"/>
  <c r="B92" i="53" s="1"/>
  <c r="B93" i="53" s="1"/>
  <c r="B94" i="53" s="1"/>
  <c r="B95" i="53" s="1"/>
  <c r="B96" i="53" s="1"/>
  <c r="B97" i="53" s="1"/>
  <c r="B98" i="53" s="1"/>
  <c r="B99" i="53" s="1"/>
  <c r="B100" i="53" s="1"/>
  <c r="B101" i="53" s="1"/>
  <c r="B102" i="53" s="1"/>
  <c r="B103" i="53" s="1"/>
  <c r="B104" i="53" s="1"/>
  <c r="B105" i="53" s="1"/>
  <c r="B106" i="53" s="1"/>
  <c r="B107" i="53" s="1"/>
  <c r="B108" i="53" s="1"/>
  <c r="B109" i="53" s="1"/>
  <c r="B110" i="53" s="1"/>
  <c r="B111" i="53" s="1"/>
  <c r="B112" i="53" s="1"/>
  <c r="B113" i="53" s="1"/>
  <c r="B114" i="53" s="1"/>
  <c r="B115" i="53" s="1"/>
  <c r="B116" i="53" s="1"/>
  <c r="B117" i="53" s="1"/>
  <c r="B118" i="53" s="1"/>
  <c r="B119" i="53" s="1"/>
  <c r="B120" i="53" s="1"/>
  <c r="B121" i="53" s="1"/>
  <c r="B122" i="53" s="1"/>
  <c r="B123" i="53" s="1"/>
  <c r="B124" i="53" s="1"/>
  <c r="B125" i="53" s="1"/>
  <c r="B126" i="53" s="1"/>
  <c r="B127" i="53" s="1"/>
  <c r="B128" i="53" s="1"/>
  <c r="B129" i="53" s="1"/>
  <c r="B130" i="53" s="1"/>
  <c r="B131" i="53" s="1"/>
  <c r="B132" i="53" s="1"/>
  <c r="B133" i="53" s="1"/>
  <c r="B134" i="53" s="1"/>
  <c r="B135" i="53" s="1"/>
  <c r="B136" i="53" s="1"/>
  <c r="B137" i="53" s="1"/>
  <c r="B138" i="53" s="1"/>
  <c r="B139" i="53" s="1"/>
  <c r="B140" i="53" s="1"/>
  <c r="B141" i="53" s="1"/>
  <c r="B142" i="53" s="1"/>
  <c r="B143" i="53" s="1"/>
  <c r="B144" i="53" s="1"/>
  <c r="B145" i="53" s="1"/>
  <c r="B146" i="53" s="1"/>
  <c r="B147" i="53" s="1"/>
  <c r="B148" i="53" s="1"/>
  <c r="B149" i="53" s="1"/>
  <c r="B150" i="53" s="1"/>
  <c r="B151" i="53" s="1"/>
  <c r="B152" i="53" s="1"/>
  <c r="B153" i="53" s="1"/>
  <c r="B154" i="53" s="1"/>
  <c r="B155" i="53" s="1"/>
  <c r="E38" i="39" l="1"/>
  <c r="E5" i="43"/>
  <c r="E5" i="44" l="1"/>
  <c r="E6" i="44"/>
  <c r="E7" i="44"/>
  <c r="E4" i="44"/>
  <c r="P38" i="43" l="1"/>
  <c r="O38" i="43"/>
  <c r="N38" i="43"/>
  <c r="M38" i="43"/>
  <c r="L38" i="43"/>
  <c r="K38" i="43"/>
  <c r="J38" i="43"/>
  <c r="M41" i="43" s="1"/>
  <c r="I38" i="43"/>
  <c r="H38" i="43"/>
  <c r="G38" i="43"/>
  <c r="F38" i="43"/>
  <c r="E38" i="43"/>
  <c r="H5" i="43"/>
  <c r="Q3" i="43"/>
  <c r="K40" i="43" s="1"/>
  <c r="G3" i="43"/>
  <c r="H41" i="43" l="1"/>
  <c r="P41" i="43"/>
  <c r="I41" i="43"/>
  <c r="L41" i="43"/>
  <c r="E40" i="43"/>
  <c r="N41" i="43"/>
  <c r="O41" i="43"/>
  <c r="J41" i="43"/>
  <c r="K41" i="43"/>
  <c r="M40" i="43"/>
  <c r="U3" i="43"/>
  <c r="F40" i="43"/>
  <c r="N40" i="43"/>
  <c r="G40" i="43"/>
  <c r="O40" i="43"/>
  <c r="H40" i="43"/>
  <c r="P40" i="43"/>
  <c r="I40" i="43"/>
  <c r="L40" i="43"/>
  <c r="J40" i="43"/>
  <c r="M42" i="43" l="1"/>
  <c r="M43" i="43" s="1"/>
  <c r="I42" i="43"/>
  <c r="I43" i="43" s="1"/>
  <c r="J42" i="43"/>
  <c r="J43" i="43" s="1"/>
  <c r="H42" i="43"/>
  <c r="H43" i="43" s="1"/>
  <c r="O42" i="43"/>
  <c r="O43" i="43" s="1"/>
  <c r="L42" i="43"/>
  <c r="L43" i="43" s="1"/>
  <c r="P42" i="43"/>
  <c r="P43" i="43" s="1"/>
  <c r="K42" i="43"/>
  <c r="K43" i="43" s="1"/>
  <c r="N42" i="43"/>
  <c r="N43" i="43" s="1"/>
  <c r="Q3" i="39" l="1"/>
  <c r="F38" i="39"/>
  <c r="G38" i="39"/>
  <c r="H5" i="39"/>
  <c r="E5" i="39"/>
  <c r="I38" i="39"/>
  <c r="H38" i="39"/>
  <c r="G3" i="39"/>
  <c r="P38" i="39"/>
  <c r="O38" i="39"/>
  <c r="N38" i="39"/>
  <c r="M38" i="39"/>
  <c r="L38" i="39"/>
  <c r="K38" i="39"/>
  <c r="J38" i="39"/>
  <c r="E6" i="19"/>
  <c r="P4" i="15"/>
  <c r="R4" i="15" s="1"/>
  <c r="U3" i="39" l="1"/>
</calcChain>
</file>

<file path=xl/comments1.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2.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3.xml><?xml version="1.0" encoding="utf-8"?>
<comments xmlns="http://schemas.openxmlformats.org/spreadsheetml/2006/main">
  <authors>
    <author>井熊萌</author>
  </authors>
  <commentList>
    <comment ref="B19" authorId="0" shapeId="0">
      <text>
        <r>
          <rPr>
            <b/>
            <sz val="9"/>
            <color indexed="10"/>
            <rFont val="MS P ゴシック"/>
            <family val="3"/>
            <charset val="128"/>
          </rPr>
          <t>管理者</t>
        </r>
        <r>
          <rPr>
            <b/>
            <sz val="9"/>
            <color indexed="81"/>
            <rFont val="MS P ゴシック"/>
            <family val="3"/>
            <charset val="128"/>
          </rPr>
          <t>の入力を忘れずにしてください！</t>
        </r>
      </text>
    </comment>
  </commentList>
</comments>
</file>

<file path=xl/comments4.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46" authorId="0" shapeId="0">
      <text>
        <r>
          <rPr>
            <sz val="12"/>
            <color indexed="81"/>
            <rFont val="ＭＳ Ｐゴシック"/>
            <family val="3"/>
            <charset val="128"/>
          </rPr>
          <t>サービスの種類を選択してください。</t>
        </r>
      </text>
    </comment>
  </commentList>
</comments>
</file>

<file path=xl/sharedStrings.xml><?xml version="1.0" encoding="utf-8"?>
<sst xmlns="http://schemas.openxmlformats.org/spreadsheetml/2006/main" count="4659" uniqueCount="783">
  <si>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</si>
  <si>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</si>
  <si>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</si>
  <si>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</si>
  <si>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</si>
  <si>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</si>
  <si>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</si>
  <si>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例</t>
    <rPh sb="0" eb="1">
      <t>レイ</t>
    </rPh>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</si>
  <si>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</si>
  <si>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</si>
  <si>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</si>
  <si>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</si>
  <si>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</si>
  <si>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性別</t>
  </si>
  <si>
    <t>年齢</t>
  </si>
  <si>
    <t>障害
種別</t>
  </si>
  <si>
    <t>障害
支援
区分</t>
  </si>
  <si>
    <t>男</t>
  </si>
  <si>
    <t>知的</t>
  </si>
  <si>
    <t>○</t>
  </si>
  <si>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</si>
  <si>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</si>
  <si>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</si>
  <si>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</si>
  <si>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</si>
  <si>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</si>
  <si>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</si>
  <si>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</si>
  <si>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水</t>
  </si>
  <si>
    <t>木</t>
  </si>
  <si>
    <t>金</t>
  </si>
  <si>
    <t>土</t>
  </si>
  <si>
    <t>日</t>
  </si>
  <si>
    <t>事前提出書類</t>
    <rPh sb="0" eb="2">
      <t>ジゼン</t>
    </rPh>
    <rPh sb="2" eb="4">
      <t>テイシュツ</t>
    </rPh>
    <phoneticPr fontId="2"/>
  </si>
  <si>
    <t xml:space="preserve"> ・ 特に指定のあるもの以外は、実地指導実施予定日の属する月の
　　前々月末時点の状況を記入してください。</t>
    <rPh sb="41" eb="43">
      <t>ジョウキョウ</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</si>
  <si>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</si>
  <si>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</si>
  <si>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</si>
  <si>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</si>
  <si>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市</t>
    <rPh sb="0" eb="1">
      <t>シ</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</si>
  <si>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</si>
  <si>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</si>
  <si>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</si>
  <si>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</si>
  <si>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</si>
  <si>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</si>
  <si>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</si>
  <si>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</si>
  <si>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</si>
  <si>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</si>
  <si>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</si>
  <si>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</si>
  <si>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</si>
  <si>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</si>
  <si>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</si>
  <si>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</si>
  <si>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</si>
  <si>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</si>
  <si>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</si>
  <si>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</si>
  <si>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</si>
  <si>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</si>
  <si>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</si>
  <si>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</si>
  <si>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</si>
  <si>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</si>
  <si>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</si>
  <si>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</si>
  <si>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</si>
  <si>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</si>
  <si>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</si>
  <si>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</si>
  <si>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</si>
  <si>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</si>
  <si>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</si>
  <si>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</si>
  <si>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</si>
  <si>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</si>
  <si>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</si>
  <si>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</si>
  <si>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</si>
  <si>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</si>
  <si>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</si>
  <si>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</si>
  <si>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</si>
  <si>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</si>
  <si>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</si>
  <si>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</si>
  <si>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</si>
  <si>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</si>
  <si>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</si>
  <si>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</si>
  <si>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</si>
  <si>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</si>
  <si>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</si>
  <si>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</si>
  <si>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</si>
  <si>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</si>
  <si>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</si>
  <si>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</si>
  <si>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</si>
  <si>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</si>
  <si>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</si>
  <si>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</si>
  <si>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</si>
  <si>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</si>
  <si>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</si>
  <si>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</si>
  <si>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</si>
  <si>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</si>
  <si>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</si>
  <si>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</si>
  <si>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</si>
  <si>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</si>
  <si>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</si>
  <si>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</si>
  <si>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</si>
  <si>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</si>
  <si>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</si>
  <si>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</si>
  <si>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</si>
  <si>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</si>
  <si>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</si>
  <si>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</si>
  <si>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</si>
  <si>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</si>
  <si>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</si>
  <si>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</si>
  <si>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</si>
  <si>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備考</t>
    <rPh sb="0" eb="2">
      <t>ビコウ</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</si>
  <si>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</si>
  <si>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</si>
  <si>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</si>
  <si>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</si>
  <si>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</si>
  <si>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</si>
  <si>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</si>
  <si>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</si>
  <si>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</si>
  <si>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</si>
  <si>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</si>
  <si>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</si>
  <si>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</si>
  <si>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</si>
  <si>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</si>
  <si>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</si>
  <si>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</si>
  <si>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</si>
  <si>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</si>
  <si>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</si>
  <si>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</si>
  <si>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</si>
  <si>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</si>
  <si>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</si>
  <si>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法人代表者</t>
    <phoneticPr fontId="2"/>
  </si>
  <si>
    <t>管理者</t>
    <phoneticPr fontId="2"/>
  </si>
  <si>
    <t>実地指導年月日</t>
    <rPh sb="0" eb="2">
      <t>ジッチ</t>
    </rPh>
    <rPh sb="2" eb="4">
      <t>シドウ</t>
    </rPh>
    <rPh sb="4" eb="7">
      <t>ネンガッピ</t>
    </rPh>
    <phoneticPr fontId="2"/>
  </si>
  <si>
    <t>左記サービスの
当初指定年月日</t>
    <rPh sb="0" eb="1">
      <t>ヒダリ</t>
    </rPh>
    <rPh sb="1" eb="2">
      <t>キ</t>
    </rPh>
    <rPh sb="8" eb="10">
      <t>トウショ</t>
    </rPh>
    <rPh sb="10" eb="12">
      <t>シテイ</t>
    </rPh>
    <rPh sb="12" eb="15">
      <t>ネンガッピ</t>
    </rPh>
    <phoneticPr fontId="2"/>
  </si>
  <si>
    <t>アセスメントの
実　　施　　日</t>
    <rPh sb="8" eb="9">
      <t>ジツ</t>
    </rPh>
    <rPh sb="11" eb="12">
      <t>シ</t>
    </rPh>
    <rPh sb="14" eb="15">
      <t>ビ</t>
    </rPh>
    <phoneticPr fontId="2"/>
  </si>
  <si>
    <t>利用者の
同 意 日</t>
    <rPh sb="0" eb="3">
      <t>リヨウシャ</t>
    </rPh>
    <rPh sb="5" eb="6">
      <t>ドウ</t>
    </rPh>
    <rPh sb="7" eb="8">
      <t>イ</t>
    </rPh>
    <rPh sb="9" eb="10">
      <t>ビ</t>
    </rPh>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</si>
  <si>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</si>
  <si>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</si>
  <si>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</si>
  <si>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</si>
  <si>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</si>
  <si>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</si>
  <si>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</si>
  <si>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</si>
  <si>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</si>
  <si>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</si>
  <si>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</si>
  <si>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</si>
  <si>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</si>
  <si>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</si>
  <si>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</si>
  <si>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</si>
  <si>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</si>
  <si>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</si>
  <si>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</si>
  <si>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</si>
  <si>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</si>
  <si>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</si>
  <si>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</si>
  <si>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</si>
  <si>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</si>
  <si>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</si>
  <si>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</si>
  <si>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</si>
  <si>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</si>
  <si>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</si>
  <si>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</si>
  <si>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サービス等（障害児支援）利用計画書</t>
    <rPh sb="4" eb="5">
      <t>トウ</t>
    </rPh>
    <rPh sb="6" eb="9">
      <t>ショウガイジ</t>
    </rPh>
    <rPh sb="9" eb="11">
      <t>シエン</t>
    </rPh>
    <rPh sb="12" eb="14">
      <t>リヨウ</t>
    </rPh>
    <rPh sb="14" eb="16">
      <t>ケイカク</t>
    </rPh>
    <phoneticPr fontId="2"/>
  </si>
  <si>
    <t>金銭の支払を求める同意に関する記録</t>
  </si>
  <si>
    <t>食事の提供内容及び費用の同意に関する記録</t>
  </si>
  <si>
    <t>食事を提供する場合の献立</t>
  </si>
  <si>
    <t>嘱託医及び協力病院との契約書</t>
  </si>
  <si>
    <t>退所時等相談援助の記録</t>
  </si>
  <si>
    <t>⑭</t>
    <phoneticPr fontId="2"/>
  </si>
  <si>
    <t>⑮</t>
    <phoneticPr fontId="2"/>
  </si>
  <si>
    <t>⑯</t>
    <phoneticPr fontId="2"/>
  </si>
  <si>
    <t>⑰</t>
    <phoneticPr fontId="2"/>
  </si>
  <si>
    <t>⑱</t>
    <phoneticPr fontId="2"/>
  </si>
  <si>
    <t>－</t>
  </si>
  <si>
    <t>利用定員</t>
    <rPh sb="0" eb="2">
      <t>リヨウ</t>
    </rPh>
    <rPh sb="2" eb="4">
      <t>テイイン</t>
    </rPh>
    <phoneticPr fontId="2"/>
  </si>
  <si>
    <t>なし</t>
  </si>
  <si>
    <t>４　生産活動の状況</t>
    <rPh sb="2" eb="4">
      <t>セイサン</t>
    </rPh>
    <rPh sb="4" eb="6">
      <t>カツドウ</t>
    </rPh>
    <rPh sb="7" eb="9">
      <t>ジョウキョウ</t>
    </rPh>
    <phoneticPr fontId="2"/>
  </si>
  <si>
    <t>生産活動の有無</t>
    <rPh sb="0" eb="2">
      <t>セイサン</t>
    </rPh>
    <rPh sb="2" eb="4">
      <t>カツドウ</t>
    </rPh>
    <rPh sb="5" eb="7">
      <t>ウム</t>
    </rPh>
    <phoneticPr fontId="2"/>
  </si>
  <si>
    <t>生産活動の内容の概要</t>
    <rPh sb="0" eb="2">
      <t>セイサン</t>
    </rPh>
    <rPh sb="2" eb="4">
      <t>カツドウ</t>
    </rPh>
    <rPh sb="5" eb="7">
      <t>ナイヨウ</t>
    </rPh>
    <rPh sb="8" eb="10">
      <t>ガイヨウ</t>
    </rPh>
    <phoneticPr fontId="2"/>
  </si>
  <si>
    <t>自主事業</t>
    <rPh sb="0" eb="2">
      <t>ジシュ</t>
    </rPh>
    <rPh sb="2" eb="4">
      <t>ジギョウ</t>
    </rPh>
    <phoneticPr fontId="2"/>
  </si>
  <si>
    <t>受託事業</t>
    <rPh sb="0" eb="2">
      <t>ジュタク</t>
    </rPh>
    <rPh sb="2" eb="4">
      <t>ジギョウ</t>
    </rPh>
    <phoneticPr fontId="2"/>
  </si>
  <si>
    <t>前決算期又は前年度の事業実績</t>
    <rPh sb="0" eb="1">
      <t>マエ</t>
    </rPh>
    <rPh sb="1" eb="3">
      <t>ケッサン</t>
    </rPh>
    <rPh sb="3" eb="4">
      <t>キ</t>
    </rPh>
    <rPh sb="4" eb="5">
      <t>マタ</t>
    </rPh>
    <rPh sb="6" eb="9">
      <t>ゼンネンド</t>
    </rPh>
    <rPh sb="10" eb="12">
      <t>ジギョウ</t>
    </rPh>
    <rPh sb="12" eb="14">
      <t>ジッセキ</t>
    </rPh>
    <phoneticPr fontId="2"/>
  </si>
  <si>
    <t>※左記対象期間：</t>
    <rPh sb="1" eb="3">
      <t>サキ</t>
    </rPh>
    <rPh sb="3" eb="5">
      <t>タイショウ</t>
    </rPh>
    <rPh sb="5" eb="7">
      <t>キカン</t>
    </rPh>
    <phoneticPr fontId="2"/>
  </si>
  <si>
    <t>年　　月～</t>
  </si>
  <si>
    <t>年　　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</si>
  <si>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2"/>
  </si>
  <si>
    <t>　　ヶ月</t>
  </si>
  <si>
    <t>（　　年　　月～</t>
  </si>
  <si>
    <t>年　　月）</t>
  </si>
  <si>
    <t>事業収入（Ａ）</t>
    <rPh sb="0" eb="2">
      <t>ジギョウ</t>
    </rPh>
    <rPh sb="2" eb="4">
      <t>シュウニュウ</t>
    </rPh>
    <phoneticPr fontId="2"/>
  </si>
  <si>
    <t>総額</t>
    <rPh sb="0" eb="2">
      <t>ソウガク</t>
    </rPh>
    <phoneticPr fontId="2"/>
  </si>
  <si>
    <t>円</t>
    <rPh sb="0" eb="1">
      <t>エン</t>
    </rPh>
    <phoneticPr fontId="2"/>
  </si>
  <si>
    <t>活動内容ごとの内訳</t>
    <rPh sb="0" eb="2">
      <t>カツドウ</t>
    </rPh>
    <rPh sb="2" eb="4">
      <t>ナイヨウ</t>
    </rPh>
    <rPh sb="7" eb="9">
      <t>ウチワケ</t>
    </rPh>
    <phoneticPr fontId="2"/>
  </si>
  <si>
    <t>事業必要経費（Ｂ）</t>
    <rPh sb="0" eb="2">
      <t>ジギョウ</t>
    </rPh>
    <rPh sb="2" eb="4">
      <t>ヒツヨウ</t>
    </rPh>
    <rPh sb="4" eb="6">
      <t>ケイヒ</t>
    </rPh>
    <phoneticPr fontId="2"/>
  </si>
  <si>
    <t>収入－経費（Ａ－Ｂ）</t>
    <rPh sb="0" eb="2">
      <t>シュウニュウ</t>
    </rPh>
    <rPh sb="3" eb="5">
      <t>ケイヒ</t>
    </rPh>
    <phoneticPr fontId="2"/>
  </si>
  <si>
    <t>≪利用者への支払≫</t>
    <rPh sb="1" eb="4">
      <t>リヨウシャ</t>
    </rPh>
    <rPh sb="6" eb="8">
      <t>シハラ</t>
    </rPh>
    <phoneticPr fontId="2"/>
  </si>
  <si>
    <t>工賃</t>
    <rPh sb="0" eb="2">
      <t>コウチン</t>
    </rPh>
    <phoneticPr fontId="2"/>
  </si>
  <si>
    <t>賃金</t>
    <rPh sb="0" eb="2">
      <t>チンギン</t>
    </rPh>
    <phoneticPr fontId="2"/>
  </si>
  <si>
    <t>積立て</t>
    <rPh sb="0" eb="2">
      <t>ツミタ</t>
    </rPh>
    <phoneticPr fontId="2"/>
  </si>
  <si>
    <t>※積立て目的：</t>
    <rPh sb="1" eb="3">
      <t>ツミタ</t>
    </rPh>
    <rPh sb="4" eb="6">
      <t>モクテキ</t>
    </rPh>
    <phoneticPr fontId="2"/>
  </si>
  <si>
    <t>その他</t>
    <rPh sb="2" eb="3">
      <t>タ</t>
    </rPh>
    <phoneticPr fontId="2"/>
  </si>
  <si>
    <t>その他の場合の還元方法</t>
    <rPh sb="2" eb="3">
      <t>タ</t>
    </rPh>
    <rPh sb="4" eb="6">
      <t>バアイ</t>
    </rPh>
    <rPh sb="7" eb="9">
      <t>カンゲン</t>
    </rPh>
    <rPh sb="9" eb="11">
      <t>ホウホウ</t>
    </rPh>
    <phoneticPr fontId="2"/>
  </si>
  <si>
    <t>※指定基準省令第85条</t>
    <rPh sb="1" eb="3">
      <t>シテイ</t>
    </rPh>
    <rPh sb="3" eb="5">
      <t>キジュン</t>
    </rPh>
    <rPh sb="5" eb="7">
      <t>ショウレイ</t>
    </rPh>
    <rPh sb="7" eb="8">
      <t>ダイ</t>
    </rPh>
    <rPh sb="10" eb="11">
      <t>ジョウ</t>
    </rPh>
    <phoneticPr fontId="2"/>
  </si>
  <si>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2"/>
  </si>
  <si>
    <t>【記入例】</t>
    <rPh sb="1" eb="3">
      <t>キニュウ</t>
    </rPh>
    <rPh sb="3" eb="4">
      <t>レイ</t>
    </rPh>
    <phoneticPr fontId="2"/>
  </si>
  <si>
    <t>あり</t>
  </si>
  <si>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2"/>
  </si>
  <si>
    <t>自動車部品加工、食料品包装作業</t>
    <rPh sb="0" eb="3">
      <t>ジドウシャ</t>
    </rPh>
    <rPh sb="3" eb="5">
      <t>ブヒン</t>
    </rPh>
    <rPh sb="5" eb="7">
      <t>カコウ</t>
    </rPh>
    <rPh sb="8" eb="11">
      <t>ショクリョウヒン</t>
    </rPh>
    <rPh sb="11" eb="13">
      <t>ホウソウ</t>
    </rPh>
    <rPh sb="13" eb="15">
      <t>サギョウ</t>
    </rPh>
    <phoneticPr fontId="2"/>
  </si>
  <si>
    <t>前決算期</t>
    <rPh sb="0" eb="1">
      <t>ゼン</t>
    </rPh>
    <rPh sb="1" eb="4">
      <t>ケッサンキ</t>
    </rPh>
    <phoneticPr fontId="2"/>
  </si>
  <si>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2"/>
  </si>
  <si>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2"/>
  </si>
  <si>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2"/>
  </si>
  <si>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2"/>
  </si>
  <si>
    <t>《利用者への支払等》</t>
    <rPh sb="1" eb="4">
      <t>リヨウシャ</t>
    </rPh>
    <rPh sb="6" eb="8">
      <t>シハライ</t>
    </rPh>
    <rPh sb="8" eb="9">
      <t>トウ</t>
    </rPh>
    <phoneticPr fontId="2"/>
  </si>
  <si>
    <t>※積立て目的⇒【　　　　　　　　　　　　　　　　　　　　　　　　　　　】</t>
  </si>
  <si>
    <t>その他に該当する場合の詳細</t>
  </si>
  <si>
    <t>前年度</t>
    <rPh sb="0" eb="3">
      <t>ゼンネンド</t>
    </rPh>
    <phoneticPr fontId="2"/>
  </si>
  <si>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2"/>
  </si>
  <si>
    <t xml:space="preserve">事業所名 </t>
    <phoneticPr fontId="2"/>
  </si>
  <si>
    <t xml:space="preserve">サービスの種類 </t>
    <rPh sb="5" eb="7">
      <t>シュルイ</t>
    </rPh>
    <phoneticPr fontId="2"/>
  </si>
  <si>
    <t xml:space="preserve">利用定員 </t>
    <phoneticPr fontId="2"/>
  </si>
  <si>
    <t>　日　　　月　</t>
    <rPh sb="1" eb="2">
      <t>ヒ</t>
    </rPh>
    <rPh sb="5" eb="6">
      <t>ツキ</t>
    </rPh>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</si>
  <si>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</si>
  <si>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</si>
  <si>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</si>
  <si>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</si>
  <si>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</si>
  <si>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</si>
  <si>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</si>
  <si>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</si>
  <si>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rPh sb="1" eb="2">
      <t>ガツ</t>
    </rPh>
    <phoneticPr fontId="2"/>
  </si>
  <si>
    <t>１日</t>
    <rPh sb="1" eb="2">
      <t>ニチ</t>
    </rPh>
    <phoneticPr fontId="2"/>
  </si>
  <si>
    <t>２日</t>
    <rPh sb="1" eb="2">
      <t>ニチ</t>
    </rPh>
    <phoneticPr fontId="2"/>
  </si>
  <si>
    <t>３日</t>
    <rPh sb="1" eb="2">
      <t>ニチ</t>
    </rPh>
    <phoneticPr fontId="2"/>
  </si>
  <si>
    <t>４日</t>
    <rPh sb="1" eb="2">
      <t>ニチ</t>
    </rPh>
    <phoneticPr fontId="2"/>
  </si>
  <si>
    <t>５日</t>
    <rPh sb="1" eb="2">
      <t>ニチ</t>
    </rPh>
    <phoneticPr fontId="2"/>
  </si>
  <si>
    <t>６日</t>
    <rPh sb="1" eb="2">
      <t>ニチ</t>
    </rPh>
    <phoneticPr fontId="2"/>
  </si>
  <si>
    <t>７日</t>
    <rPh sb="1" eb="2">
      <t>ニチ</t>
    </rPh>
    <phoneticPr fontId="2"/>
  </si>
  <si>
    <t>８日</t>
    <rPh sb="1" eb="2">
      <t>ニチ</t>
    </rPh>
    <phoneticPr fontId="2"/>
  </si>
  <si>
    <t>９日</t>
    <rPh sb="1" eb="2">
      <t>ニチ</t>
    </rPh>
    <phoneticPr fontId="2"/>
  </si>
  <si>
    <t>１０日</t>
    <rPh sb="2" eb="3">
      <t>ニチ</t>
    </rPh>
    <phoneticPr fontId="2"/>
  </si>
  <si>
    <t>１１日</t>
    <rPh sb="2" eb="3">
      <t>ニチ</t>
    </rPh>
    <phoneticPr fontId="2"/>
  </si>
  <si>
    <t>１２日</t>
    <rPh sb="2" eb="3">
      <t>ニチ</t>
    </rPh>
    <phoneticPr fontId="2"/>
  </si>
  <si>
    <t>１３日</t>
    <rPh sb="2" eb="3">
      <t>ニチ</t>
    </rPh>
    <phoneticPr fontId="2"/>
  </si>
  <si>
    <t>１４日</t>
    <rPh sb="2" eb="3">
      <t>ニチ</t>
    </rPh>
    <phoneticPr fontId="2"/>
  </si>
  <si>
    <t>１５日</t>
    <rPh sb="2" eb="3">
      <t>ニチ</t>
    </rPh>
    <phoneticPr fontId="2"/>
  </si>
  <si>
    <t>１６日</t>
    <rPh sb="2" eb="3">
      <t>ニチ</t>
    </rPh>
    <phoneticPr fontId="2"/>
  </si>
  <si>
    <t>１７日</t>
    <rPh sb="2" eb="3">
      <t>ニチ</t>
    </rPh>
    <phoneticPr fontId="2"/>
  </si>
  <si>
    <t>１８日</t>
    <rPh sb="2" eb="3">
      <t>ニチ</t>
    </rPh>
    <phoneticPr fontId="2"/>
  </si>
  <si>
    <t>１９日</t>
    <rPh sb="2" eb="3">
      <t>ニチ</t>
    </rPh>
    <phoneticPr fontId="2"/>
  </si>
  <si>
    <t>２０日</t>
    <rPh sb="2" eb="3">
      <t>ニチ</t>
    </rPh>
    <phoneticPr fontId="2"/>
  </si>
  <si>
    <t>２１日</t>
    <rPh sb="2" eb="3">
      <t>ニチ</t>
    </rPh>
    <phoneticPr fontId="2"/>
  </si>
  <si>
    <t>２２日</t>
    <rPh sb="2" eb="3">
      <t>ニチ</t>
    </rPh>
    <phoneticPr fontId="2"/>
  </si>
  <si>
    <t>２３日</t>
    <rPh sb="2" eb="3">
      <t>ニチ</t>
    </rPh>
    <phoneticPr fontId="2"/>
  </si>
  <si>
    <t>２４日</t>
    <rPh sb="2" eb="3">
      <t>ニチ</t>
    </rPh>
    <phoneticPr fontId="2"/>
  </si>
  <si>
    <t>２５日</t>
    <rPh sb="2" eb="3">
      <t>ニチ</t>
    </rPh>
    <phoneticPr fontId="2"/>
  </si>
  <si>
    <t>２６日</t>
    <rPh sb="2" eb="3">
      <t>ニチ</t>
    </rPh>
    <phoneticPr fontId="2"/>
  </si>
  <si>
    <t>２７日</t>
    <rPh sb="2" eb="3">
      <t>ニチ</t>
    </rPh>
    <phoneticPr fontId="2"/>
  </si>
  <si>
    <t>２８日</t>
    <rPh sb="2" eb="3">
      <t>ニチ</t>
    </rPh>
    <phoneticPr fontId="2"/>
  </si>
  <si>
    <t>２９日</t>
    <rPh sb="2" eb="3">
      <t>ニチ</t>
    </rPh>
    <phoneticPr fontId="2"/>
  </si>
  <si>
    <t>３０日</t>
    <rPh sb="2" eb="3">
      <t>ニチ</t>
    </rPh>
    <phoneticPr fontId="2"/>
  </si>
  <si>
    <t>３１日</t>
    <rPh sb="1" eb="2">
      <t>ニチ</t>
    </rPh>
    <phoneticPr fontId="2"/>
  </si>
  <si>
    <t>延べ利用者数</t>
    <rPh sb="0" eb="1">
      <t>ノ</t>
    </rPh>
    <rPh sb="2" eb="5">
      <t>リヨウシャ</t>
    </rPh>
    <rPh sb="5" eb="6">
      <t>スウ</t>
    </rPh>
    <phoneticPr fontId="2"/>
  </si>
  <si>
    <t>開所日数</t>
    <rPh sb="0" eb="2">
      <t>カイショ</t>
    </rPh>
    <rPh sb="2" eb="4">
      <t>ニッスウ</t>
    </rPh>
    <phoneticPr fontId="2"/>
  </si>
  <si>
    <t>定員×開所日数</t>
    <rPh sb="0" eb="2">
      <t>テイイン</t>
    </rPh>
    <rPh sb="3" eb="5">
      <t>カイショ</t>
    </rPh>
    <rPh sb="5" eb="7">
      <t>ニッスウ</t>
    </rPh>
    <phoneticPr fontId="2"/>
  </si>
  <si>
    <t>定員超過減算</t>
    <rPh sb="0" eb="3">
      <t>テイインチョウ</t>
    </rPh>
    <rPh sb="3" eb="4">
      <t>カ</t>
    </rPh>
    <rPh sb="4" eb="6">
      <t>ゲンサン</t>
    </rPh>
    <phoneticPr fontId="2"/>
  </si>
  <si>
    <t>＜作成要領＞</t>
    <rPh sb="1" eb="3">
      <t>サクセイ</t>
    </rPh>
    <rPh sb="3" eb="5">
      <t>ヨウリョウ</t>
    </rPh>
    <phoneticPr fontId="2"/>
  </si>
  <si>
    <t>１．</t>
    <phoneticPr fontId="2"/>
  </si>
  <si>
    <t>２．</t>
    <phoneticPr fontId="2"/>
  </si>
  <si>
    <t>定員超過利用減算を適用して適正に請求を行っている場合は、備考欄にその旨を記載すること。（例：3月、定員超過利用減算を適用済み）</t>
    <rPh sb="0" eb="2">
      <t>テイイン</t>
    </rPh>
    <rPh sb="2" eb="4">
      <t>チョウカ</t>
    </rPh>
    <rPh sb="4" eb="6">
      <t>リヨウ</t>
    </rPh>
    <rPh sb="6" eb="8">
      <t>ゲンサン</t>
    </rPh>
    <rPh sb="9" eb="11">
      <t>テキヨウ</t>
    </rPh>
    <rPh sb="13" eb="15">
      <t>テキセイ</t>
    </rPh>
    <rPh sb="16" eb="18">
      <t>セイキュウ</t>
    </rPh>
    <rPh sb="19" eb="20">
      <t>オコナ</t>
    </rPh>
    <rPh sb="24" eb="26">
      <t>バアイ</t>
    </rPh>
    <rPh sb="28" eb="31">
      <t>ビコウラン</t>
    </rPh>
    <rPh sb="34" eb="35">
      <t>ムネ</t>
    </rPh>
    <rPh sb="36" eb="38">
      <t>キサイ</t>
    </rPh>
    <rPh sb="44" eb="45">
      <t>レイ</t>
    </rPh>
    <rPh sb="47" eb="48">
      <t>ガツ</t>
    </rPh>
    <rPh sb="49" eb="51">
      <t>テイイン</t>
    </rPh>
    <rPh sb="51" eb="53">
      <t>チョウカ</t>
    </rPh>
    <rPh sb="53" eb="55">
      <t>リヨウ</t>
    </rPh>
    <rPh sb="55" eb="57">
      <t>ゲンサン</t>
    </rPh>
    <rPh sb="58" eb="60">
      <t>テキヨウ</t>
    </rPh>
    <rPh sb="60" eb="61">
      <t>ズ</t>
    </rPh>
    <phoneticPr fontId="2"/>
  </si>
  <si>
    <t>３．</t>
  </si>
  <si>
    <t>４．</t>
  </si>
  <si>
    <t>実施サービス種類
（施設サービス含む）
とその利用定員、
契約者の数</t>
    <rPh sb="0" eb="2">
      <t>ジッシ</t>
    </rPh>
    <rPh sb="6" eb="8">
      <t>シュルイ</t>
    </rPh>
    <rPh sb="10" eb="12">
      <t>シセツ</t>
    </rPh>
    <rPh sb="16" eb="17">
      <t>フク</t>
    </rPh>
    <rPh sb="23" eb="25">
      <t>リヨウ</t>
    </rPh>
    <rPh sb="25" eb="27">
      <t>テイイン</t>
    </rPh>
    <rPh sb="29" eb="32">
      <t>ケイヤクシャ</t>
    </rPh>
    <rPh sb="33" eb="34">
      <t>カズ</t>
    </rPh>
    <phoneticPr fontId="2"/>
  </si>
  <si>
    <t>１月</t>
  </si>
  <si>
    <t>２月</t>
  </si>
  <si>
    <t>３月</t>
  </si>
  <si>
    <t>過去３ヶ月間の利用者数</t>
    <rPh sb="0" eb="2">
      <t>カコ</t>
    </rPh>
    <rPh sb="4" eb="6">
      <t>ゲツカン</t>
    </rPh>
    <rPh sb="7" eb="10">
      <t>リヨウシャ</t>
    </rPh>
    <rPh sb="10" eb="11">
      <t>スウ</t>
    </rPh>
    <phoneticPr fontId="2"/>
  </si>
  <si>
    <t>月単位の超過判断ライン</t>
    <rPh sb="0" eb="3">
      <t>ツキタンイ</t>
    </rPh>
    <rPh sb="4" eb="6">
      <t>チョウカ</t>
    </rPh>
    <rPh sb="6" eb="8">
      <t>ハンダン</t>
    </rPh>
    <phoneticPr fontId="2"/>
  </si>
  <si>
    <t>「開所日数」欄には、その月の開所日数を記載すること。ただし、利用者が一人もいなかった日は含めないこと。</t>
    <rPh sb="1" eb="3">
      <t>カイショ</t>
    </rPh>
    <rPh sb="3" eb="5">
      <t>ニッスウ</t>
    </rPh>
    <rPh sb="6" eb="7">
      <t>ラン</t>
    </rPh>
    <rPh sb="12" eb="13">
      <t>ツキ</t>
    </rPh>
    <rPh sb="14" eb="16">
      <t>カイショ</t>
    </rPh>
    <rPh sb="16" eb="18">
      <t>ニッスウ</t>
    </rPh>
    <rPh sb="19" eb="21">
      <t>キサイ</t>
    </rPh>
    <rPh sb="30" eb="33">
      <t>リヨウシャ</t>
    </rPh>
    <rPh sb="34" eb="36">
      <t>ヒトリ</t>
    </rPh>
    <rPh sb="42" eb="43">
      <t>ヒ</t>
    </rPh>
    <rPh sb="44" eb="45">
      <t>フク</t>
    </rPh>
    <phoneticPr fontId="2"/>
  </si>
  <si>
    <t>「超過判断ライン」は、（利用定員×過去3ヶ月の開所日数×１．２５）で算出する。</t>
    <rPh sb="1" eb="3">
      <t>チョウカ</t>
    </rPh>
    <rPh sb="3" eb="5">
      <t>ハンダン</t>
    </rPh>
    <rPh sb="12" eb="14">
      <t>リヨウ</t>
    </rPh>
    <rPh sb="14" eb="16">
      <t>テイイン</t>
    </rPh>
    <rPh sb="17" eb="19">
      <t>カコ</t>
    </rPh>
    <rPh sb="21" eb="22">
      <t>ゲツ</t>
    </rPh>
    <rPh sb="23" eb="25">
      <t>カイショ</t>
    </rPh>
    <rPh sb="25" eb="27">
      <t>ニッスウ</t>
    </rPh>
    <rPh sb="34" eb="36">
      <t>サンシュツ</t>
    </rPh>
    <phoneticPr fontId="2"/>
  </si>
  <si>
    <t>サービスの利用状況</t>
    <rPh sb="5" eb="7">
      <t>リヨウ</t>
    </rPh>
    <rPh sb="7" eb="9">
      <t>ジョウキョウ</t>
    </rPh>
    <phoneticPr fontId="2"/>
  </si>
  <si>
    <t>月</t>
    <rPh sb="0" eb="1">
      <t>ゲツ</t>
    </rPh>
    <phoneticPr fontId="2"/>
  </si>
  <si>
    <t>火</t>
    <rPh sb="0" eb="1">
      <t>ヒ</t>
    </rPh>
    <phoneticPr fontId="2"/>
  </si>
  <si>
    <t>個別支援計画の作成等　※新規・変更問わず直近のもの</t>
    <rPh sb="7" eb="9">
      <t>サクセイ</t>
    </rPh>
    <rPh sb="9" eb="10">
      <t>トウ</t>
    </rPh>
    <rPh sb="12" eb="14">
      <t>シンキ</t>
    </rPh>
    <rPh sb="15" eb="17">
      <t>ヘンコウ</t>
    </rPh>
    <rPh sb="17" eb="18">
      <t>ト</t>
    </rPh>
    <rPh sb="20" eb="22">
      <t>チョッキン</t>
    </rPh>
    <phoneticPr fontId="2"/>
  </si>
  <si>
    <t>個別支援計画の
原案の作成日</t>
    <rPh sb="8" eb="10">
      <t>ゲンアン</t>
    </rPh>
    <rPh sb="11" eb="12">
      <t>サク</t>
    </rPh>
    <rPh sb="12" eb="13">
      <t>ナリ</t>
    </rPh>
    <rPh sb="13" eb="14">
      <t>ビ</t>
    </rPh>
    <phoneticPr fontId="2"/>
  </si>
  <si>
    <t>６　個別支援計画の作成状況・支給決定内容等</t>
    <rPh sb="9" eb="11">
      <t>サクセイ</t>
    </rPh>
    <rPh sb="11" eb="13">
      <t>ジョウキョウ</t>
    </rPh>
    <phoneticPr fontId="2"/>
  </si>
  <si>
    <t>うち介護保険への
移行に伴うもの</t>
    <rPh sb="2" eb="4">
      <t>カイゴ</t>
    </rPh>
    <rPh sb="4" eb="6">
      <t>ホケン</t>
    </rPh>
    <rPh sb="9" eb="11">
      <t>イコウ</t>
    </rPh>
    <rPh sb="12" eb="13">
      <t>トモナ</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</si>
  <si>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</si>
  <si>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rPh sb="7" eb="8">
      <t>ガタ</t>
    </rPh>
    <phoneticPr fontId="2"/>
  </si>
  <si>
    <t>短期入所（単独型）</t>
    <rPh sb="0" eb="2">
      <t>タンキ</t>
    </rPh>
    <rPh sb="2" eb="4">
      <t>ニュウショ</t>
    </rPh>
    <rPh sb="5" eb="7">
      <t>タンドク</t>
    </rPh>
    <rPh sb="7" eb="8">
      <t>ガタ</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</si>
  <si>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</si>
  <si>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</si>
  <si>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</si>
  <si>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</si>
  <si>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</si>
  <si>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</si>
  <si>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（2）</t>
    <phoneticPr fontId="2"/>
  </si>
  <si>
    <t>人員に関する書類</t>
    <phoneticPr fontId="2"/>
  </si>
  <si>
    <t>（5）</t>
    <phoneticPr fontId="2"/>
  </si>
  <si>
    <t>※生産活動が無しの場合は左欄の有無のみ選択してください。以下の項目についての記載は不要です。</t>
    <rPh sb="1" eb="3">
      <t>セイサン</t>
    </rPh>
    <rPh sb="3" eb="5">
      <t>カツドウ</t>
    </rPh>
    <rPh sb="6" eb="7">
      <t>ナ</t>
    </rPh>
    <rPh sb="9" eb="11">
      <t>バアイ</t>
    </rPh>
    <rPh sb="12" eb="14">
      <t>サラン</t>
    </rPh>
    <rPh sb="15" eb="17">
      <t>ウム</t>
    </rPh>
    <rPh sb="19" eb="21">
      <t>センタク</t>
    </rPh>
    <rPh sb="28" eb="30">
      <t>イカ</t>
    </rPh>
    <rPh sb="31" eb="33">
      <t>コウモク</t>
    </rPh>
    <rPh sb="38" eb="40">
      <t>キサイ</t>
    </rPh>
    <rPh sb="41" eb="43">
      <t>フヨウ</t>
    </rPh>
    <phoneticPr fontId="2"/>
  </si>
  <si>
    <t>※生産活動が無しの場合は左欄の有無のみ選択してください。以下の項目についての記載は不要です。</t>
    <phoneticPr fontId="2"/>
  </si>
  <si>
    <t>【就労継続支援B型事業所用】</t>
    <rPh sb="1" eb="3">
      <t>シュウロウ</t>
    </rPh>
    <rPh sb="3" eb="5">
      <t>ケイゾク</t>
    </rPh>
    <rPh sb="5" eb="7">
      <t>シエン</t>
    </rPh>
    <rPh sb="8" eb="9">
      <t>ガタ</t>
    </rPh>
    <rPh sb="9" eb="11">
      <t>ジギョウ</t>
    </rPh>
    <rPh sb="11" eb="12">
      <t>ショ</t>
    </rPh>
    <rPh sb="12" eb="13">
      <t>ヨウ</t>
    </rPh>
    <phoneticPr fontId="2"/>
  </si>
  <si>
    <t>就労継続支援B型</t>
    <rPh sb="0" eb="2">
      <t>シュウロウ</t>
    </rPh>
    <rPh sb="2" eb="4">
      <t>ケイゾク</t>
    </rPh>
    <rPh sb="4" eb="6">
      <t>シエン</t>
    </rPh>
    <rPh sb="7" eb="8">
      <t>ガタ</t>
    </rPh>
    <phoneticPr fontId="2"/>
  </si>
  <si>
    <t>サービスの種類</t>
    <phoneticPr fontId="2"/>
  </si>
  <si>
    <t>就労継続支援B型</t>
    <rPh sb="0" eb="2">
      <t>シュウロウ</t>
    </rPh>
    <rPh sb="2" eb="4">
      <t>ケイゾク</t>
    </rPh>
    <rPh sb="4" eb="6">
      <t>シエン</t>
    </rPh>
    <rPh sb="7" eb="8">
      <t>ガタ</t>
    </rPh>
    <phoneticPr fontId="2"/>
  </si>
  <si>
    <t>施設外支援</t>
    <rPh sb="0" eb="3">
      <t>シセツソト</t>
    </rPh>
    <rPh sb="3" eb="5">
      <t>シエン</t>
    </rPh>
    <phoneticPr fontId="2"/>
  </si>
  <si>
    <t>施設外就労</t>
    <rPh sb="0" eb="3">
      <t>シセツソト</t>
    </rPh>
    <rPh sb="3" eb="5">
      <t>シュウロウ</t>
    </rPh>
    <phoneticPr fontId="2"/>
  </si>
  <si>
    <t>在宅支援</t>
    <rPh sb="0" eb="2">
      <t>ザイタク</t>
    </rPh>
    <rPh sb="2" eb="4">
      <t>シエン</t>
    </rPh>
    <phoneticPr fontId="2"/>
  </si>
  <si>
    <r>
      <t>【記入上の注意】
・前年度の利用者数について記入してください。施設外就労実施における事業所内の人員配置基準を確認するための資料です。
・新規指定日から１年未満の事業所については、新規指定日からの実績で記載してください。
・</t>
    </r>
    <r>
      <rPr>
        <b/>
        <sz val="11"/>
        <color indexed="10"/>
        <rFont val="ＭＳ ゴシック"/>
        <family val="3"/>
        <charset val="128"/>
      </rPr>
      <t>③の総延べ利用者数と⑦の定員超過減算算定対象外の者については、施設外就労を実施した利用者を除いた数で</t>
    </r>
    <r>
      <rPr>
        <sz val="11"/>
        <rFont val="ＭＳ ゴシック"/>
        <family val="3"/>
        <charset val="128"/>
      </rPr>
      <t>記載してください。</t>
    </r>
    <rPh sb="1" eb="3">
      <t>キニュウ</t>
    </rPh>
    <rPh sb="3" eb="4">
      <t>ジョウ</t>
    </rPh>
    <rPh sb="5" eb="7">
      <t>チュウイ</t>
    </rPh>
    <rPh sb="10" eb="13">
      <t>ゼンネンド</t>
    </rPh>
    <rPh sb="14" eb="17">
      <t>リヨウシャ</t>
    </rPh>
    <rPh sb="17" eb="18">
      <t>スウ</t>
    </rPh>
    <rPh sb="31" eb="33">
      <t>シセツ</t>
    </rPh>
    <rPh sb="33" eb="34">
      <t>ソト</t>
    </rPh>
    <rPh sb="34" eb="36">
      <t>シュウロウ</t>
    </rPh>
    <rPh sb="36" eb="38">
      <t>ジッシ</t>
    </rPh>
    <rPh sb="42" eb="44">
      <t>ジギョウ</t>
    </rPh>
    <rPh sb="44" eb="45">
      <t>ショ</t>
    </rPh>
    <rPh sb="45" eb="46">
      <t>ウチ</t>
    </rPh>
    <rPh sb="47" eb="49">
      <t>ジンイン</t>
    </rPh>
    <rPh sb="49" eb="51">
      <t>ハイチ</t>
    </rPh>
    <rPh sb="51" eb="53">
      <t>キジュン</t>
    </rPh>
    <rPh sb="54" eb="56">
      <t>カクニン</t>
    </rPh>
    <rPh sb="61" eb="63">
      <t>シリョウ</t>
    </rPh>
    <rPh sb="113" eb="114">
      <t>ソウ</t>
    </rPh>
    <rPh sb="114" eb="115">
      <t>ノ</t>
    </rPh>
    <rPh sb="116" eb="119">
      <t>リヨウシャ</t>
    </rPh>
    <rPh sb="119" eb="120">
      <t>スウ</t>
    </rPh>
    <rPh sb="123" eb="125">
      <t>テイイン</t>
    </rPh>
    <rPh sb="125" eb="127">
      <t>チョウカ</t>
    </rPh>
    <rPh sb="127" eb="129">
      <t>ゲンサン</t>
    </rPh>
    <rPh sb="129" eb="131">
      <t>サンテイ</t>
    </rPh>
    <rPh sb="131" eb="133">
      <t>タイショウ</t>
    </rPh>
    <rPh sb="133" eb="134">
      <t>ガイ</t>
    </rPh>
    <rPh sb="135" eb="136">
      <t>モノ</t>
    </rPh>
    <rPh sb="142" eb="145">
      <t>シセツガイ</t>
    </rPh>
    <rPh sb="145" eb="147">
      <t>シュウロウ</t>
    </rPh>
    <rPh sb="148" eb="150">
      <t>ジッシ</t>
    </rPh>
    <rPh sb="152" eb="155">
      <t>リヨウシャ</t>
    </rPh>
    <rPh sb="156" eb="157">
      <t>ノゾ</t>
    </rPh>
    <rPh sb="159" eb="160">
      <t>カズ</t>
    </rPh>
    <rPh sb="161" eb="163">
      <t>キサイ</t>
    </rPh>
    <phoneticPr fontId="2"/>
  </si>
  <si>
    <t>事業所・施設名</t>
    <rPh sb="0" eb="3">
      <t>ジギョウショ</t>
    </rPh>
    <rPh sb="4" eb="6">
      <t>シセツ</t>
    </rPh>
    <rPh sb="6" eb="7">
      <t>メイ</t>
    </rPh>
    <phoneticPr fontId="2"/>
  </si>
  <si>
    <t>年度）の利用者数　※単位ごと別様で作成のこと</t>
    <phoneticPr fontId="2"/>
  </si>
  <si>
    <t>4月</t>
    <rPh sb="1" eb="2">
      <t>ガツ</t>
    </rPh>
    <phoneticPr fontId="2"/>
  </si>
  <si>
    <t>5月</t>
  </si>
  <si>
    <t>6月</t>
  </si>
  <si>
    <t>7月</t>
  </si>
  <si>
    <t>8月</t>
  </si>
  <si>
    <t>9月</t>
  </si>
  <si>
    <t>10月</t>
  </si>
  <si>
    <t>11月</t>
  </si>
  <si>
    <t>12月</t>
  </si>
  <si>
    <t>1月</t>
  </si>
  <si>
    <t>2月</t>
  </si>
  <si>
    <t>3月</t>
  </si>
  <si>
    <t>年度計</t>
    <rPh sb="0" eb="2">
      <t>ネンド</t>
    </rPh>
    <rPh sb="2" eb="3">
      <t>ケイ</t>
    </rPh>
    <phoneticPr fontId="2"/>
  </si>
  <si>
    <t>①　開所日数（宿泊型自立訓練以外）</t>
    <rPh sb="2" eb="4">
      <t>カイショ</t>
    </rPh>
    <rPh sb="4" eb="6">
      <t>ニッスウ</t>
    </rPh>
    <rPh sb="7" eb="10">
      <t>シュクハクガタ</t>
    </rPh>
    <rPh sb="10" eb="12">
      <t>ジリツ</t>
    </rPh>
    <rPh sb="12" eb="14">
      <t>クンレン</t>
    </rPh>
    <rPh sb="14" eb="16">
      <t>イガイ</t>
    </rPh>
    <phoneticPr fontId="2"/>
  </si>
  <si>
    <t>②　開所日数（宿泊型自立訓練）</t>
    <rPh sb="2" eb="4">
      <t>カイショ</t>
    </rPh>
    <rPh sb="4" eb="5">
      <t>ニチ</t>
    </rPh>
    <rPh sb="5" eb="6">
      <t>スウ</t>
    </rPh>
    <rPh sb="7" eb="10">
      <t>シュクハクガタ</t>
    </rPh>
    <rPh sb="10" eb="12">
      <t>ジリツ</t>
    </rPh>
    <rPh sb="12" eb="14">
      <t>クンレン</t>
    </rPh>
    <phoneticPr fontId="2"/>
  </si>
  <si>
    <t>③　総延べ利用者数</t>
    <rPh sb="2" eb="3">
      <t>ソウ</t>
    </rPh>
    <rPh sb="3" eb="4">
      <t>ノ</t>
    </rPh>
    <rPh sb="5" eb="8">
      <t>リヨウシャ</t>
    </rPh>
    <rPh sb="8" eb="9">
      <t>スウ</t>
    </rPh>
    <phoneticPr fontId="2"/>
  </si>
  <si>
    <t>人日</t>
    <rPh sb="0" eb="1">
      <t>ニン</t>
    </rPh>
    <rPh sb="1" eb="2">
      <t>ニチ</t>
    </rPh>
    <phoneticPr fontId="2"/>
  </si>
  <si>
    <t>④　③のうち宿泊型自立訓練利用者数</t>
    <rPh sb="6" eb="9">
      <t>シュクハクガタ</t>
    </rPh>
    <rPh sb="9" eb="11">
      <t>ジリツ</t>
    </rPh>
    <rPh sb="11" eb="13">
      <t>クンレン</t>
    </rPh>
    <rPh sb="13" eb="16">
      <t>リヨウシャ</t>
    </rPh>
    <rPh sb="16" eb="17">
      <t>カズ</t>
    </rPh>
    <phoneticPr fontId="2"/>
  </si>
  <si>
    <t>⑤　③のうち、④を除く利用者数</t>
    <rPh sb="9" eb="10">
      <t>ノゾ</t>
    </rPh>
    <rPh sb="11" eb="14">
      <t>リヨウシャ</t>
    </rPh>
    <rPh sb="14" eb="15">
      <t>スウ</t>
    </rPh>
    <phoneticPr fontId="2"/>
  </si>
  <si>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2"/>
  </si>
  <si>
    <t>⑦　③のうち、
　　　　　　定員超過減算算定対象外の者</t>
    <phoneticPr fontId="2"/>
  </si>
  <si>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2"/>
  </si>
  <si>
    <t>（１）開所日数（宿泊型以外）</t>
    <rPh sb="3" eb="5">
      <t>カイショ</t>
    </rPh>
    <rPh sb="5" eb="7">
      <t>ニッスウ</t>
    </rPh>
    <rPh sb="8" eb="11">
      <t>シュクハクガタ</t>
    </rPh>
    <rPh sb="11" eb="13">
      <t>イガイ</t>
    </rPh>
    <phoneticPr fontId="2"/>
  </si>
  <si>
    <t>【</t>
    <phoneticPr fontId="2"/>
  </si>
  <si>
    <t>】</t>
    <phoneticPr fontId="2"/>
  </si>
  <si>
    <t>…①年度計</t>
    <rPh sb="2" eb="4">
      <t>ネンド</t>
    </rPh>
    <rPh sb="4" eb="5">
      <t>ケイ</t>
    </rPh>
    <phoneticPr fontId="2"/>
  </si>
  <si>
    <t>（２）開所日数（宿泊型）</t>
    <rPh sb="3" eb="5">
      <t>カイショ</t>
    </rPh>
    <rPh sb="5" eb="7">
      <t>ニッスウ</t>
    </rPh>
    <rPh sb="8" eb="10">
      <t>シュクハク</t>
    </rPh>
    <rPh sb="10" eb="11">
      <t>ガタ</t>
    </rPh>
    <phoneticPr fontId="2"/>
  </si>
  <si>
    <t>…②年度計</t>
    <rPh sb="2" eb="4">
      <t>ネンド</t>
    </rPh>
    <rPh sb="4" eb="5">
      <t>ケイ</t>
    </rPh>
    <phoneticPr fontId="2"/>
  </si>
  <si>
    <t>（３）全（延べ）利用者数</t>
    <rPh sb="3" eb="4">
      <t>ゼン</t>
    </rPh>
    <rPh sb="5" eb="6">
      <t>ノ</t>
    </rPh>
    <rPh sb="8" eb="11">
      <t>リヨウシャ</t>
    </rPh>
    <rPh sb="11" eb="12">
      <t>カズ</t>
    </rPh>
    <phoneticPr fontId="2"/>
  </si>
  <si>
    <t>…③年度計</t>
    <rPh sb="2" eb="4">
      <t>ネンド</t>
    </rPh>
    <rPh sb="4" eb="5">
      <t>ケイ</t>
    </rPh>
    <phoneticPr fontId="2"/>
  </si>
  <si>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2"/>
  </si>
  <si>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</si>
  <si>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（５）宿泊型自立訓練利用者数</t>
    <rPh sb="3" eb="6">
      <t>シュクハクガタ</t>
    </rPh>
    <rPh sb="6" eb="8">
      <t>ジリツ</t>
    </rPh>
    <rPh sb="8" eb="10">
      <t>クンレン</t>
    </rPh>
    <rPh sb="10" eb="13">
      <t>リヨウシャ</t>
    </rPh>
    <rPh sb="13" eb="14">
      <t>スウ</t>
    </rPh>
    <phoneticPr fontId="2"/>
  </si>
  <si>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</si>
  <si>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2"/>
  </si>
  <si>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2"/>
  </si>
  <si>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2"/>
  </si>
  <si>
    <t>従業者…(4）利用者数÷６</t>
    <rPh sb="0" eb="3">
      <t>ジュウギョウシャ</t>
    </rPh>
    <rPh sb="7" eb="9">
      <t>リヨウ</t>
    </rPh>
    <rPh sb="9" eb="10">
      <t>シャ</t>
    </rPh>
    <rPh sb="10" eb="11">
      <t>スウ</t>
    </rPh>
    <phoneticPr fontId="2"/>
  </si>
  <si>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2"/>
  </si>
  <si>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2"/>
  </si>
  <si>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2"/>
  </si>
  <si>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2"/>
  </si>
  <si>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2"/>
  </si>
  <si>
    <t>…指定就労移行支援：（4）利用者数÷15</t>
    <rPh sb="1" eb="3">
      <t>シテイ</t>
    </rPh>
    <rPh sb="3" eb="5">
      <t>シュウロウ</t>
    </rPh>
    <rPh sb="5" eb="7">
      <t>イコウ</t>
    </rPh>
    <rPh sb="7" eb="9">
      <t>シエン</t>
    </rPh>
    <rPh sb="13" eb="16">
      <t>リヨウシャ</t>
    </rPh>
    <rPh sb="16" eb="17">
      <t>スウ</t>
    </rPh>
    <phoneticPr fontId="2"/>
  </si>
  <si>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2"/>
  </si>
  <si>
    <t>…指定就労継続支援のみ⑥年度計</t>
    <rPh sb="1" eb="3">
      <t>シテイ</t>
    </rPh>
    <rPh sb="3" eb="5">
      <t>シュウロウ</t>
    </rPh>
    <rPh sb="5" eb="7">
      <t>ケイゾク</t>
    </rPh>
    <rPh sb="7" eb="9">
      <t>シエン</t>
    </rPh>
    <rPh sb="12" eb="14">
      <t>ネンド</t>
    </rPh>
    <rPh sb="14" eb="15">
      <t>ケイ</t>
    </rPh>
    <phoneticPr fontId="2"/>
  </si>
  <si>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2"/>
  </si>
  <si>
    <t>【注意】</t>
    <rPh sb="1" eb="3">
      <t>チュウイ</t>
    </rPh>
    <phoneticPr fontId="2"/>
  </si>
  <si>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2"/>
  </si>
  <si>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2"/>
  </si>
  <si>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2"/>
  </si>
  <si>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2"/>
  </si>
  <si>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2"/>
  </si>
  <si>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2"/>
  </si>
  <si>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2"/>
  </si>
  <si>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2"/>
  </si>
  <si>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2"/>
  </si>
  <si>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2"/>
  </si>
  <si>
    <t>事業所名</t>
    <rPh sb="0" eb="3">
      <t>ジギョウショ</t>
    </rPh>
    <rPh sb="3" eb="4">
      <t>メイ</t>
    </rPh>
    <phoneticPr fontId="2"/>
  </si>
  <si>
    <t>前年度（令和</t>
    <rPh sb="0" eb="3">
      <t>ゼンネンド</t>
    </rPh>
    <rPh sb="4" eb="6">
      <t>レイワ</t>
    </rPh>
    <phoneticPr fontId="2"/>
  </si>
  <si>
    <t>⑧　③のうち、短期入所利用者</t>
    <rPh sb="7" eb="9">
      <t>タンキ</t>
    </rPh>
    <rPh sb="9" eb="11">
      <t>ニュウショ</t>
    </rPh>
    <rPh sb="11" eb="13">
      <t>リヨウ</t>
    </rPh>
    <phoneticPr fontId="2"/>
  </si>
  <si>
    <t>…①年度計</t>
    <phoneticPr fontId="2"/>
  </si>
  <si>
    <t>…②年度計</t>
    <phoneticPr fontId="2"/>
  </si>
  <si>
    <t>…③年度計</t>
    <phoneticPr fontId="2"/>
  </si>
  <si>
    <t>…③年度計÷①年度計　※小数点第２位以下切り上げ</t>
    <phoneticPr fontId="2"/>
  </si>
  <si>
    <t>…④年度計÷②年度計　※小数点第２位以下切り上げ</t>
    <phoneticPr fontId="2"/>
  </si>
  <si>
    <t>…⑤年度計÷①年度計　※小数点第２位以下切り上げ</t>
    <phoneticPr fontId="2"/>
  </si>
  <si>
    <t>（７）自立訓練（機能訓練）
サビ管を除く必要な従業者数</t>
    <phoneticPr fontId="2"/>
  </si>
  <si>
    <t>従業者…(4）利用者数÷６</t>
    <phoneticPr fontId="2"/>
  </si>
  <si>
    <t>（８）自立訓練（生活訓練）
必要な生活支援員の数</t>
    <phoneticPr fontId="2"/>
  </si>
  <si>
    <t>従業者…(5）宿泊型利用者数÷10＋（6）宿泊型を除く利用者数÷6</t>
    <phoneticPr fontId="2"/>
  </si>
  <si>
    <t>（９）就労移行、就労継続支援
必要な職業指導員及び生活支援員の数</t>
    <phoneticPr fontId="2"/>
  </si>
  <si>
    <t>従業者…就労移行支援：（４）利用者数÷6
　　　…認定指定就労移行支援、指定就労継続支援：（4）利用者数÷10</t>
    <phoneticPr fontId="2"/>
  </si>
  <si>
    <t>（10）就労移行支援
必要な就労支援員の数</t>
    <phoneticPr fontId="2"/>
  </si>
  <si>
    <t>…指定就労移行支援：（4）利用者数÷15</t>
    <phoneticPr fontId="2"/>
  </si>
  <si>
    <t>…指定就労継続支援のみ⑥年度計</t>
    <phoneticPr fontId="2"/>
  </si>
  <si>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2"/>
  </si>
  <si>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2"/>
  </si>
  <si>
    <t>施設外就労の
延べ利用者数</t>
    <rPh sb="0" eb="2">
      <t>シセツ</t>
    </rPh>
    <rPh sb="2" eb="3">
      <t>ソト</t>
    </rPh>
    <rPh sb="3" eb="5">
      <t>シュウロウ</t>
    </rPh>
    <rPh sb="7" eb="8">
      <t>ノ</t>
    </rPh>
    <rPh sb="9" eb="12">
      <t>リヨウシャ</t>
    </rPh>
    <rPh sb="12" eb="13">
      <t>スウ</t>
    </rPh>
    <phoneticPr fontId="2"/>
  </si>
  <si>
    <t>５　利用者数の状況</t>
    <rPh sb="2" eb="5">
      <t>リヨウシャ</t>
    </rPh>
    <rPh sb="5" eb="6">
      <t>スウ</t>
    </rPh>
    <rPh sb="7" eb="9">
      <t>ジョウキョウ</t>
    </rPh>
    <phoneticPr fontId="2"/>
  </si>
  <si>
    <r>
      <t>「利用者数」は、開所日ごとに、１日の利用者数をサービスの種類別に記載すること。</t>
    </r>
    <r>
      <rPr>
        <b/>
        <sz val="10"/>
        <color rgb="FFFF0000"/>
        <rFont val="ＭＳ Ｐゴシック"/>
        <family val="3"/>
        <charset val="128"/>
        <scheme val="minor"/>
      </rPr>
      <t>なお、その日の施設外就労利用者、欠席時対応加算算定者は含めないこと。</t>
    </r>
    <rPh sb="46" eb="48">
      <t>シセツ</t>
    </rPh>
    <rPh sb="48" eb="49">
      <t>ソト</t>
    </rPh>
    <rPh sb="49" eb="51">
      <t>シュウロウ</t>
    </rPh>
    <rPh sb="51" eb="54">
      <t>リヨウシャ</t>
    </rPh>
    <phoneticPr fontId="2"/>
  </si>
  <si>
    <t>（１）日ごとの利用者数（定員超過状況の確認）　　</t>
    <rPh sb="3" eb="4">
      <t>ヒ</t>
    </rPh>
    <rPh sb="7" eb="10">
      <t>リヨウシャ</t>
    </rPh>
    <rPh sb="10" eb="11">
      <t>スウ</t>
    </rPh>
    <rPh sb="12" eb="16">
      <t>テイインチョウカ</t>
    </rPh>
    <rPh sb="16" eb="18">
      <t>ジョウキョウ</t>
    </rPh>
    <rPh sb="19" eb="21">
      <t>カクニン</t>
    </rPh>
    <phoneticPr fontId="2"/>
  </si>
  <si>
    <r>
      <t>（３）施設外就労利用者を除く、前年度の利用者の数等算出表</t>
    </r>
    <r>
      <rPr>
        <b/>
        <sz val="14"/>
        <color rgb="FFFF0000"/>
        <rFont val="ＭＳ ゴシック"/>
        <family val="3"/>
        <charset val="128"/>
      </rPr>
      <t xml:space="preserve">【短期入所利用者を含む】     </t>
    </r>
    <r>
      <rPr>
        <sz val="14"/>
        <rFont val="ＭＳ ゴシック"/>
        <family val="3"/>
        <charset val="128"/>
      </rPr>
      <t xml:space="preserve"> ※施設外就労の実績が無い場合は記載不要</t>
    </r>
    <rPh sb="29" eb="31">
      <t>タンキ</t>
    </rPh>
    <rPh sb="31" eb="33">
      <t>ニュウショ</t>
    </rPh>
    <rPh sb="33" eb="36">
      <t>リヨウシャ</t>
    </rPh>
    <phoneticPr fontId="2"/>
  </si>
  <si>
    <r>
      <t>７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</si>
  <si>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施設外就労の記録・関係書類（日ごとの施設外就労利用者数、職員配置、請負契約書等）</t>
    <rPh sb="0" eb="2">
      <t>シセツ</t>
    </rPh>
    <rPh sb="2" eb="3">
      <t>ソト</t>
    </rPh>
    <rPh sb="3" eb="5">
      <t>シュウロウ</t>
    </rPh>
    <rPh sb="6" eb="8">
      <t>キロク</t>
    </rPh>
    <rPh sb="9" eb="11">
      <t>カンケイ</t>
    </rPh>
    <rPh sb="11" eb="13">
      <t>ショルイ</t>
    </rPh>
    <rPh sb="14" eb="15">
      <t>ヒ</t>
    </rPh>
    <rPh sb="18" eb="21">
      <t>シセツソト</t>
    </rPh>
    <rPh sb="21" eb="23">
      <t>シュウロウ</t>
    </rPh>
    <rPh sb="23" eb="26">
      <t>リヨウシャ</t>
    </rPh>
    <rPh sb="26" eb="27">
      <t>スウ</t>
    </rPh>
    <rPh sb="28" eb="30">
      <t>ショクイン</t>
    </rPh>
    <rPh sb="30" eb="32">
      <t>ハイチ</t>
    </rPh>
    <rPh sb="33" eb="35">
      <t>ウケオイ</t>
    </rPh>
    <rPh sb="35" eb="38">
      <t>ケイヤクショ</t>
    </rPh>
    <rPh sb="38" eb="39">
      <t>トウ</t>
    </rPh>
    <phoneticPr fontId="2"/>
  </si>
  <si>
    <t>（２）施設外就労の利用者数　　　　※施設外就労の実績が無い場合は全て0と入力</t>
    <rPh sb="3" eb="5">
      <t>シセツ</t>
    </rPh>
    <rPh sb="5" eb="6">
      <t>ソト</t>
    </rPh>
    <rPh sb="6" eb="8">
      <t>シュウロウ</t>
    </rPh>
    <rPh sb="9" eb="12">
      <t>リヨウシャ</t>
    </rPh>
    <rPh sb="12" eb="13">
      <t>スウ</t>
    </rPh>
    <rPh sb="18" eb="20">
      <t>シセツ</t>
    </rPh>
    <rPh sb="20" eb="21">
      <t>ソト</t>
    </rPh>
    <rPh sb="21" eb="23">
      <t>シュウロウ</t>
    </rPh>
    <rPh sb="24" eb="26">
      <t>ジッセキ</t>
    </rPh>
    <rPh sb="27" eb="28">
      <t>ナ</t>
    </rPh>
    <rPh sb="29" eb="31">
      <t>バアイ</t>
    </rPh>
    <rPh sb="32" eb="33">
      <t>スベ</t>
    </rPh>
    <rPh sb="36" eb="38">
      <t>ニュウリョク</t>
    </rPh>
    <phoneticPr fontId="2"/>
  </si>
  <si>
    <t>（３）施設外就労利用者を除く、前年度の利用者の数等算出表            ※施設外就労の実績が無い場合は記載不要</t>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</si>
  <si>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指導対象は、基本的に運営を行う前年度から指導日の当月までが原則となりますが、
    さかのぼって資料を求める場合があります。</t>
    <rPh sb="142" eb="143">
      <t>モト</t>
    </rPh>
    <rPh sb="167" eb="169">
      <t>ウンエイ</t>
    </rPh>
    <rPh sb="186" eb="188">
      <t>ゲンソク</t>
    </rPh>
    <rPh sb="212" eb="214">
      <t>バアイ</t>
    </rPh>
    <phoneticPr fontId="2"/>
  </si>
  <si>
    <t>サービスの提供の記録(実績記録票、その他ケース記録、日報、送迎記録など）</t>
    <rPh sb="11" eb="13">
      <t>ジッセキ</t>
    </rPh>
    <rPh sb="13" eb="15">
      <t>キロク</t>
    </rPh>
    <rPh sb="15" eb="16">
      <t>ヒョウ</t>
    </rPh>
    <rPh sb="19" eb="20">
      <t>タ</t>
    </rPh>
    <rPh sb="23" eb="25">
      <t>キロク</t>
    </rPh>
    <rPh sb="26" eb="28">
      <t>ニッポウ</t>
    </rPh>
    <phoneticPr fontId="2"/>
  </si>
  <si>
    <t>項　　　目</t>
    <rPh sb="0" eb="1">
      <t>コウ</t>
    </rPh>
    <rPh sb="4" eb="5">
      <t>メ</t>
    </rPh>
    <phoneticPr fontId="58"/>
  </si>
  <si>
    <t>単　　　価</t>
    <rPh sb="0" eb="1">
      <t>タン</t>
    </rPh>
    <rPh sb="4" eb="5">
      <t>アタイ</t>
    </rPh>
    <phoneticPr fontId="58"/>
  </si>
  <si>
    <t>件　　　数</t>
    <rPh sb="0" eb="1">
      <t>ケン</t>
    </rPh>
    <rPh sb="4" eb="5">
      <t>カズ</t>
    </rPh>
    <phoneticPr fontId="58"/>
  </si>
  <si>
    <t>徴収額</t>
    <rPh sb="0" eb="3">
      <t>チョウシュウガク</t>
    </rPh>
    <phoneticPr fontId="58"/>
  </si>
  <si>
    <t>食事提供費</t>
    <rPh sb="0" eb="2">
      <t>ショクジ</t>
    </rPh>
    <rPh sb="2" eb="4">
      <t>テイキョウ</t>
    </rPh>
    <rPh sb="4" eb="5">
      <t>ヒ</t>
    </rPh>
    <phoneticPr fontId="58"/>
  </si>
  <si>
    <t>生産活動の材料費</t>
    <rPh sb="0" eb="2">
      <t>セイサン</t>
    </rPh>
    <rPh sb="2" eb="4">
      <t>カツドウ</t>
    </rPh>
    <rPh sb="5" eb="8">
      <t>ザイリョウヒ</t>
    </rPh>
    <phoneticPr fontId="58"/>
  </si>
  <si>
    <t>日用品費</t>
    <rPh sb="0" eb="3">
      <t>ニチヨウヒン</t>
    </rPh>
    <rPh sb="3" eb="4">
      <t>ヒ</t>
    </rPh>
    <phoneticPr fontId="58"/>
  </si>
  <si>
    <t>その他の日常生活費</t>
    <rPh sb="2" eb="3">
      <t>タ</t>
    </rPh>
    <rPh sb="4" eb="6">
      <t>ニチジョウ</t>
    </rPh>
    <rPh sb="6" eb="9">
      <t>セイカツヒ</t>
    </rPh>
    <phoneticPr fontId="58"/>
  </si>
  <si>
    <t>※特定費用等について記載し、サービス費は含まないこと。</t>
    <rPh sb="1" eb="3">
      <t>トクテイ</t>
    </rPh>
    <rPh sb="3" eb="5">
      <t>ヒヨウ</t>
    </rPh>
    <rPh sb="5" eb="6">
      <t>トウ</t>
    </rPh>
    <rPh sb="10" eb="12">
      <t>キサイ</t>
    </rPh>
    <rPh sb="18" eb="19">
      <t>ヒ</t>
    </rPh>
    <rPh sb="20" eb="21">
      <t>フク</t>
    </rPh>
    <phoneticPr fontId="58"/>
  </si>
  <si>
    <t>直近の公表年度</t>
    <rPh sb="0" eb="2">
      <t>チョッキン</t>
    </rPh>
    <rPh sb="3" eb="5">
      <t>コウヒョウ</t>
    </rPh>
    <rPh sb="5" eb="7">
      <t>ネンド</t>
    </rPh>
    <phoneticPr fontId="2"/>
  </si>
  <si>
    <t>公表の有無</t>
    <rPh sb="0" eb="2">
      <t>コウヒョウ</t>
    </rPh>
    <rPh sb="3" eb="5">
      <t>ウム</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</si>
  <si>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</si>
  <si>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（５）　情報公表</t>
    <rPh sb="4" eb="8">
      <t>ジョウホウコウヒョウ</t>
    </rPh>
    <phoneticPr fontId="2"/>
  </si>
  <si>
    <t>直近の実施日</t>
    <rPh sb="0" eb="2">
      <t>チョッキン</t>
    </rPh>
    <rPh sb="3" eb="6">
      <t>ジッシビ</t>
    </rPh>
    <phoneticPr fontId="2"/>
  </si>
  <si>
    <t>直近1年間の
実施回数</t>
    <rPh sb="0" eb="2">
      <t>チョッキン</t>
    </rPh>
    <rPh sb="3" eb="4">
      <t>ネン</t>
    </rPh>
    <rPh sb="4" eb="5">
      <t>アイダ</t>
    </rPh>
    <rPh sb="7" eb="9">
      <t>ジッシ</t>
    </rPh>
    <rPh sb="9" eb="11">
      <t>カイスウ</t>
    </rPh>
    <phoneticPr fontId="2"/>
  </si>
  <si>
    <t>整備状況</t>
    <rPh sb="0" eb="4">
      <t>セイビジョウキョウ</t>
    </rPh>
    <phoneticPr fontId="2"/>
  </si>
  <si>
    <t>　③虐待防止のための指針</t>
    <rPh sb="2" eb="4">
      <t>ギャクタイ</t>
    </rPh>
    <rPh sb="4" eb="6">
      <t>ボウシ</t>
    </rPh>
    <rPh sb="10" eb="12">
      <t>シシン</t>
    </rPh>
    <phoneticPr fontId="2"/>
  </si>
  <si>
    <t>整備状況</t>
    <rPh sb="0" eb="2">
      <t>セイビ</t>
    </rPh>
    <rPh sb="2" eb="4">
      <t>ジョウキョウ</t>
    </rPh>
    <phoneticPr fontId="2"/>
  </si>
  <si>
    <t>　③身体拘束等の適正化のための指針</t>
    <rPh sb="2" eb="4">
      <t>シンタイ</t>
    </rPh>
    <rPh sb="4" eb="6">
      <t>コウソク</t>
    </rPh>
    <rPh sb="6" eb="7">
      <t>トウ</t>
    </rPh>
    <rPh sb="8" eb="11">
      <t>テキセイカ</t>
    </rPh>
    <rPh sb="15" eb="17">
      <t>シシン</t>
    </rPh>
    <phoneticPr fontId="2"/>
  </si>
  <si>
    <t>委員会結果を従業者へ周知した日</t>
    <rPh sb="0" eb="3">
      <t>イインカイ</t>
    </rPh>
    <rPh sb="3" eb="5">
      <t>ケッカ</t>
    </rPh>
    <rPh sb="6" eb="9">
      <t>ジュウギョウシャ</t>
    </rPh>
    <rPh sb="10" eb="12">
      <t>シュウチ</t>
    </rPh>
    <rPh sb="14" eb="15">
      <t>ヒ</t>
    </rPh>
    <phoneticPr fontId="2"/>
  </si>
  <si>
    <t>担当者氏名</t>
    <rPh sb="0" eb="3">
      <t>タントウシャ</t>
    </rPh>
    <rPh sb="3" eb="5">
      <t>シメイ</t>
    </rPh>
    <phoneticPr fontId="2"/>
  </si>
  <si>
    <t>　②虐待防止担当者名</t>
    <rPh sb="2" eb="4">
      <t>ギャクタイ</t>
    </rPh>
    <rPh sb="4" eb="6">
      <t>ボウシ</t>
    </rPh>
    <rPh sb="6" eb="9">
      <t>タントウシャ</t>
    </rPh>
    <rPh sb="9" eb="10">
      <t>メイ</t>
    </rPh>
    <phoneticPr fontId="2"/>
  </si>
  <si>
    <t>直近の開催日</t>
    <rPh sb="0" eb="2">
      <t>チョッキン</t>
    </rPh>
    <rPh sb="3" eb="6">
      <t>カイサイビ</t>
    </rPh>
    <phoneticPr fontId="2"/>
  </si>
  <si>
    <t>記録の作成</t>
    <rPh sb="0" eb="2">
      <t>キロク</t>
    </rPh>
    <rPh sb="3" eb="5">
      <t>サクセイ</t>
    </rPh>
    <phoneticPr fontId="2"/>
  </si>
  <si>
    <t>身体拘束実施の有無</t>
    <rPh sb="0" eb="4">
      <t>シンタイコウソク</t>
    </rPh>
    <rPh sb="4" eb="6">
      <t>ジッシ</t>
    </rPh>
    <rPh sb="7" eb="9">
      <t>ウム</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</si>
  <si>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</si>
  <si>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</si>
  <si>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策定日</t>
    <rPh sb="0" eb="3">
      <t>サクテイヒ</t>
    </rPh>
    <phoneticPr fontId="2"/>
  </si>
  <si>
    <t>　②災害に係る業務継続計画</t>
    <phoneticPr fontId="2"/>
  </si>
  <si>
    <t>　①感染症に係る業務継続計画</t>
    <phoneticPr fontId="2"/>
  </si>
  <si>
    <t>　②身体拘束等の適正化のための対策を検討する委員会  (最低１年に１回以上）</t>
    <rPh sb="2" eb="4">
      <t>シンタイ</t>
    </rPh>
    <rPh sb="4" eb="6">
      <t>コウソク</t>
    </rPh>
    <rPh sb="6" eb="7">
      <t>トウ</t>
    </rPh>
    <rPh sb="8" eb="11">
      <t>テキセイカ</t>
    </rPh>
    <rPh sb="15" eb="17">
      <t>タイサク</t>
    </rPh>
    <rPh sb="18" eb="20">
      <t>ケントウ</t>
    </rPh>
    <rPh sb="28" eb="30">
      <t>サイテイ</t>
    </rPh>
    <rPh sb="31" eb="32">
      <t>ネン</t>
    </rPh>
    <rPh sb="34" eb="35">
      <t>カイ</t>
    </rPh>
    <rPh sb="35" eb="37">
      <t>イジョウ</t>
    </rPh>
    <phoneticPr fontId="2"/>
  </si>
  <si>
    <t>　④身体拘束等の適正化のための研修　　　　　　　　　　　（最低１年に１回以上）</t>
    <rPh sb="2" eb="4">
      <t>シンタイ</t>
    </rPh>
    <rPh sb="4" eb="6">
      <t>コウソク</t>
    </rPh>
    <rPh sb="6" eb="7">
      <t>トウ</t>
    </rPh>
    <rPh sb="8" eb="11">
      <t>テキセイカ</t>
    </rPh>
    <rPh sb="15" eb="17">
      <t>ケンシュウ</t>
    </rPh>
    <phoneticPr fontId="2"/>
  </si>
  <si>
    <t>　①虐待の防止のための対策を検討する委員会　　　　（最低１年に１回以上）</t>
    <rPh sb="2" eb="4">
      <t>ギャクタイ</t>
    </rPh>
    <rPh sb="5" eb="7">
      <t>ボウシ</t>
    </rPh>
    <rPh sb="11" eb="13">
      <t>タイサク</t>
    </rPh>
    <rPh sb="14" eb="16">
      <t>ケントウ</t>
    </rPh>
    <phoneticPr fontId="2"/>
  </si>
  <si>
    <t>　④虐待防止のための研修　　　　　　　　　　　　　　　　　　　　　　（最低１年に１回以上）　＊新規採用時必須　　　　　　　　　　　　　　　　　　　　　　　　　　　　　　　　　　　　　　　　　　　　　　　　　　　　　　　　　　　　</t>
    <rPh sb="2" eb="4">
      <t>ギャクタイ</t>
    </rPh>
    <rPh sb="4" eb="6">
      <t>ボウシ</t>
    </rPh>
    <rPh sb="10" eb="12">
      <t>ケンシュウ</t>
    </rPh>
    <phoneticPr fontId="2"/>
  </si>
  <si>
    <t>全て</t>
  </si>
  <si>
    <t>○法令遵守規程の整備</t>
  </si>
  <si>
    <t>◎法令遵守責任者の設置　</t>
  </si>
  <si>
    <t>確認書類</t>
  </si>
  <si>
    <t>対象</t>
  </si>
  <si>
    <t>項目</t>
  </si>
  <si>
    <t>法令遵守責任者氏名</t>
  </si>
  <si>
    <t>事業者（法人）番号</t>
  </si>
  <si>
    <t>法人名</t>
  </si>
  <si>
    <t>就労継続支援B型</t>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</si>
  <si>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</si>
  <si>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</si>
  <si>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</si>
  <si>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</si>
  <si>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</si>
  <si>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</si>
  <si>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</si>
  <si>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</si>
  <si>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</si>
  <si>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</si>
  <si>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</si>
  <si>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</si>
  <si>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</si>
  <si>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</si>
  <si>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</si>
  <si>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</si>
  <si>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</si>
  <si>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</si>
  <si>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</si>
  <si>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</si>
  <si>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</si>
  <si>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Ⅰ届出</t>
    <rPh sb="1" eb="3">
      <t>トドケデ</t>
    </rPh>
    <phoneticPr fontId="2"/>
  </si>
  <si>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</si>
  <si>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</si>
  <si>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</si>
  <si>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</si>
  <si>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</si>
  <si>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</si>
  <si>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</si>
  <si>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</si>
  <si>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</si>
  <si>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</si>
  <si>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</si>
  <si>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</si>
  <si>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</si>
  <si>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</si>
  <si>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</si>
  <si>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</si>
  <si>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</si>
  <si>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</si>
  <si>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</si>
  <si>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</si>
  <si>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</si>
  <si>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</si>
  <si>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</si>
  <si>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</si>
  <si>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</si>
  <si>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</si>
  <si>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</si>
  <si>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</si>
  <si>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</si>
  <si>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</si>
  <si>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</si>
  <si>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</si>
  <si>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</si>
  <si>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</si>
  <si>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</si>
  <si>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</si>
  <si>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</si>
  <si>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※利用契約者全員</t>
    <rPh sb="1" eb="8">
      <t>リヨウケイヤクシャゼンイン</t>
    </rPh>
    <phoneticPr fontId="2"/>
  </si>
  <si>
    <t>支給決定市町村（区）</t>
    <rPh sb="0" eb="4">
      <t>シキュウケッテイ</t>
    </rPh>
    <rPh sb="4" eb="7">
      <t>シチョウソン</t>
    </rPh>
    <rPh sb="8" eb="9">
      <t>ク</t>
    </rPh>
    <phoneticPr fontId="2"/>
  </si>
  <si>
    <t>本人参加</t>
    <rPh sb="0" eb="2">
      <t>ホンニン</t>
    </rPh>
    <rPh sb="2" eb="4">
      <t>サンカ</t>
    </rPh>
    <phoneticPr fontId="2"/>
  </si>
  <si>
    <t>中央区</t>
  </si>
  <si>
    <t>P1　職員の勤務状況（１）シフト別の勤務形態</t>
    <rPh sb="3" eb="5">
      <t>ショクイン</t>
    </rPh>
    <rPh sb="6" eb="8">
      <t>キンム</t>
    </rPh>
    <rPh sb="8" eb="10">
      <t>ジョウキョウ</t>
    </rPh>
    <phoneticPr fontId="2"/>
  </si>
  <si>
    <t>P3　障害福祉サービス費の請求状況及び利用料の徴収状況</t>
    <rPh sb="3" eb="5">
      <t>ショウガイ</t>
    </rPh>
    <rPh sb="5" eb="7">
      <t>フクシ</t>
    </rPh>
    <rPh sb="11" eb="12">
      <t>ヒ</t>
    </rPh>
    <rPh sb="13" eb="15">
      <t>セイキュウ</t>
    </rPh>
    <rPh sb="15" eb="17">
      <t>ジョウキョウ</t>
    </rPh>
    <rPh sb="17" eb="18">
      <t>オヨ</t>
    </rPh>
    <rPh sb="19" eb="22">
      <t>リヨウリョウ</t>
    </rPh>
    <rPh sb="23" eb="25">
      <t>チョウシュウ</t>
    </rPh>
    <rPh sb="25" eb="27">
      <t>ジョウキョウ</t>
    </rPh>
    <phoneticPr fontId="2"/>
  </si>
  <si>
    <t>P4　生産活動の状況</t>
    <phoneticPr fontId="2"/>
  </si>
  <si>
    <t>P5-1　利用者数の状況（１）日ごとの利用者数（定員超過状況の確認）　　</t>
    <rPh sb="5" eb="8">
      <t>リヨウシャ</t>
    </rPh>
    <rPh sb="8" eb="9">
      <t>スウ</t>
    </rPh>
    <rPh sb="10" eb="12">
      <t>ジョウキョウ</t>
    </rPh>
    <phoneticPr fontId="2"/>
  </si>
  <si>
    <t>P5-2　利用者数の状況（２）施設外就労の利用者数</t>
    <rPh sb="5" eb="8">
      <t>リヨウシャ</t>
    </rPh>
    <rPh sb="8" eb="9">
      <t>スウ</t>
    </rPh>
    <rPh sb="10" eb="12">
      <t>ジョウキョウ</t>
    </rPh>
    <phoneticPr fontId="2"/>
  </si>
  <si>
    <t>P5-3　利用者数の状況（３）施設外就労利用者を除く、前年度の利用者の数等算出表</t>
    <rPh sb="5" eb="8">
      <t>リヨウシャ</t>
    </rPh>
    <rPh sb="8" eb="9">
      <t>スウ</t>
    </rPh>
    <rPh sb="10" eb="12">
      <t>ジョウキョウ</t>
    </rPh>
    <phoneticPr fontId="2"/>
  </si>
  <si>
    <t>P6　利用者情報及び個別支援計画の作成状況</t>
    <phoneticPr fontId="2"/>
  </si>
  <si>
    <t>P7　苦情・事故の対応記録</t>
    <rPh sb="3" eb="5">
      <t>クジョウ</t>
    </rPh>
    <rPh sb="6" eb="8">
      <t>ジコ</t>
    </rPh>
    <rPh sb="9" eb="11">
      <t>タイオウ</t>
    </rPh>
    <rPh sb="11" eb="13">
      <t>キロク</t>
    </rPh>
    <phoneticPr fontId="2"/>
  </si>
  <si>
    <t>P8　業務継続計画、衛生管理、身体拘束の禁止及び虐待の防止に関する取組状況</t>
    <phoneticPr fontId="2"/>
  </si>
  <si>
    <t>P9　主眼事項・着眼点自己点検</t>
    <phoneticPr fontId="2"/>
  </si>
  <si>
    <t>P10　業務管理体制に係る一般検査調書</t>
    <rPh sb="4" eb="6">
      <t>ギョウム</t>
    </rPh>
    <rPh sb="6" eb="8">
      <t>カンリ</t>
    </rPh>
    <rPh sb="8" eb="10">
      <t>タイセイ</t>
    </rPh>
    <rPh sb="11" eb="12">
      <t>カカ</t>
    </rPh>
    <rPh sb="13" eb="15">
      <t>イッパン</t>
    </rPh>
    <rPh sb="15" eb="17">
      <t>ケンサ</t>
    </rPh>
    <rPh sb="17" eb="19">
      <t>チョウショ</t>
    </rPh>
    <phoneticPr fontId="2"/>
  </si>
  <si>
    <r>
      <t>3　利用料（特定費用等）の徴収状況</t>
    </r>
    <r>
      <rPr>
        <sz val="11"/>
        <rFont val="ＭＳ Ｐゴシック"/>
        <family val="3"/>
        <charset val="128"/>
      </rPr>
      <t>（直近月の状況）　　　　　年　　月分</t>
    </r>
    <rPh sb="2" eb="5">
      <t>リヨウリョウ</t>
    </rPh>
    <rPh sb="6" eb="8">
      <t>トクテイ</t>
    </rPh>
    <rPh sb="8" eb="10">
      <t>ヒヨウ</t>
    </rPh>
    <rPh sb="10" eb="11">
      <t>トウ</t>
    </rPh>
    <rPh sb="13" eb="15">
      <t>チョウシュウ</t>
    </rPh>
    <rPh sb="15" eb="17">
      <t>ジョウキョウ</t>
    </rPh>
    <phoneticPr fontId="58"/>
  </si>
  <si>
    <t>P2-1　職員の勤務状況（２）勤務実績　（指導月の前々月の実績）</t>
    <rPh sb="5" eb="7">
      <t>ショクイン</t>
    </rPh>
    <rPh sb="8" eb="10">
      <t>キンム</t>
    </rPh>
    <rPh sb="10" eb="12">
      <t>ジョウキョウ</t>
    </rPh>
    <phoneticPr fontId="2"/>
  </si>
  <si>
    <t>P2-2　職員の勤務状況（２）勤務実績　（指導月の３月前の実績）</t>
    <rPh sb="5" eb="7">
      <t>ショクイン</t>
    </rPh>
    <rPh sb="8" eb="10">
      <t>キンム</t>
    </rPh>
    <rPh sb="10" eb="12">
      <t>ジョウキョウ</t>
    </rPh>
    <phoneticPr fontId="2"/>
  </si>
  <si>
    <t>P2-3　職員の勤務状況（２）勤務実績　（指導月の４月前の実績）</t>
    <rPh sb="5" eb="7">
      <t>ショクイン</t>
    </rPh>
    <rPh sb="8" eb="10">
      <t>キンム</t>
    </rPh>
    <rPh sb="10" eb="12">
      <t>ジョウキョウ</t>
    </rPh>
    <phoneticPr fontId="2"/>
  </si>
  <si>
    <t>相談支援事業への
交付日</t>
    <rPh sb="0" eb="4">
      <t>ソウダンシエン</t>
    </rPh>
    <rPh sb="4" eb="6">
      <t>ジギョウ</t>
    </rPh>
    <rPh sb="9" eb="11">
      <t>コウフ</t>
    </rPh>
    <rPh sb="11" eb="12">
      <t>ビ</t>
    </rPh>
    <phoneticPr fontId="2"/>
  </si>
  <si>
    <t>P10にて回答</t>
    <phoneticPr fontId="2"/>
  </si>
  <si>
    <t>モニタリング実施日</t>
    <rPh sb="6" eb="9">
      <t>ジッシビ</t>
    </rPh>
    <phoneticPr fontId="2"/>
  </si>
  <si>
    <t>順番が前後した場合〇　（左記）</t>
    <rPh sb="0" eb="2">
      <t>ジュンバン</t>
    </rPh>
    <rPh sb="3" eb="5">
      <t>ゼンゴ</t>
    </rPh>
    <rPh sb="7" eb="9">
      <t>バアイ</t>
    </rPh>
    <rPh sb="12" eb="14">
      <t>サキ</t>
    </rPh>
    <phoneticPr fontId="2"/>
  </si>
  <si>
    <t>　③感染症の予防及びまん延防止のための研修　　　　（最低１年に2回以上）　＊新規採用時必須</t>
    <rPh sb="19" eb="21">
      <t>ケンシュウ</t>
    </rPh>
    <rPh sb="38" eb="40">
      <t>シンキ</t>
    </rPh>
    <rPh sb="40" eb="42">
      <t>サイヨウ</t>
    </rPh>
    <rPh sb="42" eb="43">
      <t>ジ</t>
    </rPh>
    <rPh sb="43" eb="45">
      <t>ヒッス</t>
    </rPh>
    <phoneticPr fontId="2"/>
  </si>
  <si>
    <t>　④感染症の予防及びまん延防止のための訓練　　　（最低１年に2回以上）</t>
    <rPh sb="19" eb="21">
      <t>クンレン</t>
    </rPh>
    <phoneticPr fontId="2"/>
  </si>
  <si>
    <t>　①感染症の予防及びまん延防止のための対策を検討する委員会（概ね3月に１回）</t>
    <rPh sb="2" eb="5">
      <t>カンセンショウ</t>
    </rPh>
    <rPh sb="6" eb="8">
      <t>ヨボウ</t>
    </rPh>
    <rPh sb="8" eb="9">
      <t>オヨ</t>
    </rPh>
    <rPh sb="12" eb="13">
      <t>エン</t>
    </rPh>
    <rPh sb="13" eb="15">
      <t>ボウシ</t>
    </rPh>
    <rPh sb="19" eb="21">
      <t>タイサク</t>
    </rPh>
    <rPh sb="22" eb="24">
      <t>ケントウ</t>
    </rPh>
    <rPh sb="26" eb="29">
      <t>イインカイ</t>
    </rPh>
    <rPh sb="30" eb="31">
      <t>オオム</t>
    </rPh>
    <rPh sb="33" eb="34">
      <t>ツキ</t>
    </rPh>
    <rPh sb="36" eb="37">
      <t>カイ</t>
    </rPh>
    <phoneticPr fontId="2"/>
  </si>
  <si>
    <t>個別支援
会議の実施日</t>
    <rPh sb="0" eb="4">
      <t>コベツシエン</t>
    </rPh>
    <rPh sb="5" eb="7">
      <t>カイギ</t>
    </rPh>
    <rPh sb="8" eb="10">
      <t>ジッシ</t>
    </rPh>
    <rPh sb="10" eb="11">
      <t>ビ</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</si>
  <si>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2"/>
  </si>
  <si>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2"/>
  </si>
  <si>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2"/>
  </si>
  <si>
    <r>
      <t>…指定就労継続支援：（4）利用者数÷</t>
    </r>
    <r>
      <rPr>
        <b/>
        <sz val="11"/>
        <color rgb="FFFF0000"/>
        <rFont val="ＭＳ ゴシック"/>
        <family val="3"/>
        <charset val="128"/>
      </rPr>
      <t>7.5</t>
    </r>
    <rPh sb="5" eb="7">
      <t>ケイゾク</t>
    </rPh>
    <phoneticPr fontId="2"/>
  </si>
  <si>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2"/>
  </si>
  <si>
    <r>
      <t>…指定就労継続支援：（4）利用者数÷</t>
    </r>
    <r>
      <rPr>
        <b/>
        <sz val="11"/>
        <color rgb="FFFF0000"/>
        <rFont val="ＭＳ ゴシック"/>
        <family val="3"/>
        <charset val="128"/>
      </rPr>
      <t>6</t>
    </r>
    <phoneticPr fontId="2"/>
  </si>
  <si>
    <t>障害基礎年金1級受給者</t>
    <rPh sb="0" eb="6">
      <t>ショウガイ</t>
    </rPh>
    <rPh sb="7" eb="8">
      <t>キュウ</t>
    </rPh>
    <rPh sb="8" eb="11">
      <t>ジュキュウシャ</t>
    </rPh>
    <phoneticPr fontId="2"/>
  </si>
  <si>
    <t>7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</si>
  <si>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③-1業務継続計画に基づく研修の実施（感染症）</t>
    <rPh sb="11" eb="12">
      <t>モト</t>
    </rPh>
    <rPh sb="14" eb="16">
      <t>ケンシュウ</t>
    </rPh>
    <rPh sb="17" eb="19">
      <t>ジッシ</t>
    </rPh>
    <rPh sb="20" eb="23">
      <t>カンセンショウ</t>
    </rPh>
    <phoneticPr fontId="2"/>
  </si>
  <si>
    <t>前々回の実施日</t>
    <rPh sb="0" eb="3">
      <t>ゼンゼンカイ</t>
    </rPh>
    <rPh sb="4" eb="7">
      <t>ジッシビ</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</si>
  <si>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</si>
  <si>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</si>
  <si>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</si>
  <si>
    <t>日勤の時間帯</t>
    <rPh sb="0" eb="2">
      <t>ニッキン</t>
    </rPh>
    <rPh sb="3" eb="6">
      <t>ジカンタイ</t>
    </rPh>
    <phoneticPr fontId="76"/>
  </si>
  <si>
    <t>夜勤の時間帯</t>
    <rPh sb="0" eb="2">
      <t>ヤキン</t>
    </rPh>
    <rPh sb="3" eb="6">
      <t>ジカンタイ</t>
    </rPh>
    <phoneticPr fontId="76"/>
  </si>
  <si>
    <t>開始</t>
    <rPh sb="0" eb="2">
      <t>カイシ</t>
    </rPh>
    <phoneticPr fontId="76"/>
  </si>
  <si>
    <t>終了</t>
    <rPh sb="0" eb="2">
      <t>シュウリョウ</t>
    </rPh>
    <phoneticPr fontId="76"/>
  </si>
  <si>
    <t>→</t>
    <phoneticPr fontId="82"/>
  </si>
  <si>
    <t>～</t>
    <phoneticPr fontId="76"/>
  </si>
  <si>
    <t>勤務時間</t>
    <rPh sb="0" eb="2">
      <t>キンム</t>
    </rPh>
    <rPh sb="2" eb="4">
      <t>ジカン</t>
    </rPh>
    <phoneticPr fontId="76"/>
  </si>
  <si>
    <t>日中の時間帯</t>
    <rPh sb="0" eb="2">
      <t>ニッチュウ</t>
    </rPh>
    <rPh sb="3" eb="6">
      <t>ジカンタイ</t>
    </rPh>
    <phoneticPr fontId="76"/>
  </si>
  <si>
    <t>日中の勤務時間</t>
    <rPh sb="0" eb="2">
      <t>ニッチュウ</t>
    </rPh>
    <rPh sb="3" eb="5">
      <t>キンム</t>
    </rPh>
    <rPh sb="5" eb="7">
      <t>ジカン</t>
    </rPh>
    <phoneticPr fontId="76"/>
  </si>
  <si>
    <t>夜間及び深夜の勤務時間</t>
    <rPh sb="0" eb="2">
      <t>ヤカン</t>
    </rPh>
    <rPh sb="2" eb="3">
      <t>オヨ</t>
    </rPh>
    <rPh sb="4" eb="6">
      <t>シンヤ</t>
    </rPh>
    <rPh sb="7" eb="9">
      <t>キンム</t>
    </rPh>
    <rPh sb="9" eb="11">
      <t>ジカン</t>
    </rPh>
    <phoneticPr fontId="76"/>
  </si>
  <si>
    <t>明けの勤務時間</t>
    <rPh sb="0" eb="1">
      <t>ア</t>
    </rPh>
    <rPh sb="3" eb="5">
      <t>キンム</t>
    </rPh>
    <rPh sb="5" eb="7">
      <t>ジカン</t>
    </rPh>
    <phoneticPr fontId="76"/>
  </si>
  <si>
    <t>夜間以外の</t>
    <rPh sb="0" eb="2">
      <t>ヤカン</t>
    </rPh>
    <rPh sb="2" eb="4">
      <t>イガイ</t>
    </rPh>
    <phoneticPr fontId="76"/>
  </si>
  <si>
    <t>記号</t>
    <rPh sb="0" eb="2">
      <t>キゴウ</t>
    </rPh>
    <phoneticPr fontId="76"/>
  </si>
  <si>
    <t>始業時間</t>
    <rPh sb="0" eb="2">
      <t>シギョウ</t>
    </rPh>
    <rPh sb="2" eb="4">
      <t>ジカン</t>
    </rPh>
    <phoneticPr fontId="76"/>
  </si>
  <si>
    <t>終業時間</t>
    <rPh sb="0" eb="2">
      <t>シュウギョウ</t>
    </rPh>
    <rPh sb="2" eb="4">
      <t>ジカン</t>
    </rPh>
    <phoneticPr fontId="76"/>
  </si>
  <si>
    <t>うち、休憩時間</t>
    <rPh sb="3" eb="5">
      <t>キュウケイ</t>
    </rPh>
    <rPh sb="5" eb="7">
      <t>ジカン</t>
    </rPh>
    <phoneticPr fontId="76"/>
  </si>
  <si>
    <t>勤務体系</t>
    <rPh sb="0" eb="2">
      <t>キンム</t>
    </rPh>
    <rPh sb="2" eb="4">
      <t>タイケイ</t>
    </rPh>
    <phoneticPr fontId="76"/>
  </si>
  <si>
    <t>勤務時間計</t>
    <rPh sb="0" eb="2">
      <t>キンム</t>
    </rPh>
    <rPh sb="2" eb="4">
      <t>ジカン</t>
    </rPh>
    <rPh sb="4" eb="5">
      <t>ケイ</t>
    </rPh>
    <phoneticPr fontId="76"/>
  </si>
  <si>
    <t>：</t>
    <phoneticPr fontId="76"/>
  </si>
  <si>
    <t>（</t>
    <phoneticPr fontId="76"/>
  </si>
  <si>
    <t>）</t>
    <phoneticPr fontId="76"/>
  </si>
  <si>
    <t>休</t>
    <rPh sb="0" eb="1">
      <t>ヤス</t>
    </rPh>
    <phoneticPr fontId="76"/>
  </si>
  <si>
    <t>-</t>
    <phoneticPr fontId="76"/>
  </si>
  <si>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76"/>
  </si>
  <si>
    <t>注２　行が不足する場合は、適宜３１行目以降をコピーして行を追加してください。</t>
    <rPh sb="0" eb="1">
      <t>チュウ</t>
    </rPh>
    <phoneticPr fontId="76"/>
  </si>
  <si>
    <t>サービス種別</t>
    <rPh sb="4" eb="6">
      <t>シュベツ</t>
    </rPh>
    <phoneticPr fontId="90"/>
  </si>
  <si>
    <t>就労選択支援</t>
    <rPh sb="0" eb="6">
      <t>シュウロウセンタクシエン</t>
    </rPh>
    <phoneticPr fontId="82"/>
  </si>
  <si>
    <t>（色付きのセルのみ入力/選択してください。）</t>
    <rPh sb="1" eb="3">
      <t>イロツ</t>
    </rPh>
    <rPh sb="9" eb="11">
      <t>ニュウリョク</t>
    </rPh>
    <rPh sb="12" eb="14">
      <t>センタク</t>
    </rPh>
    <phoneticPr fontId="76"/>
  </si>
  <si>
    <t>事業所名</t>
    <rPh sb="0" eb="3">
      <t>ジギョウショ</t>
    </rPh>
    <rPh sb="3" eb="4">
      <t>メイ</t>
    </rPh>
    <phoneticPr fontId="90"/>
  </si>
  <si>
    <t>(1)記載する期間</t>
    <rPh sb="3" eb="5">
      <t>キサイ</t>
    </rPh>
    <rPh sb="7" eb="9">
      <t>キカン</t>
    </rPh>
    <phoneticPr fontId="2"/>
  </si>
  <si>
    <t>(2)予定/実績の別</t>
    <rPh sb="3" eb="5">
      <t>ヨテイ</t>
    </rPh>
    <rPh sb="6" eb="8">
      <t>ジッセキ</t>
    </rPh>
    <rPh sb="9" eb="10">
      <t>ベツ</t>
    </rPh>
    <phoneticPr fontId="2"/>
  </si>
  <si>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90"/>
  </si>
  <si>
    <t>時間/週</t>
    <rPh sb="0" eb="2">
      <t>ジカン</t>
    </rPh>
    <rPh sb="3" eb="4">
      <t>シュウ</t>
    </rPh>
    <phoneticPr fontId="2"/>
  </si>
  <si>
    <t>時間/月</t>
    <rPh sb="0" eb="2">
      <t>ジカン</t>
    </rPh>
    <rPh sb="3" eb="4">
      <t>ツキ</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</si>
  <si>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90"/>
  </si>
  <si>
    <t>合計</t>
    <rPh sb="0" eb="2">
      <t>ゴウケイ</t>
    </rPh>
    <phoneticPr fontId="76"/>
  </si>
  <si>
    <t>専従</t>
    <rPh sb="0" eb="2">
      <t>センジュウ</t>
    </rPh>
    <phoneticPr fontId="2"/>
  </si>
  <si>
    <t>兼務</t>
    <rPh sb="0" eb="2">
      <t>ケンム</t>
    </rPh>
    <phoneticPr fontId="2"/>
  </si>
  <si>
    <t>専従</t>
    <rPh sb="0" eb="2">
      <t>センジュウ</t>
    </rPh>
    <phoneticPr fontId="76"/>
  </si>
  <si>
    <t>兼務</t>
    <rPh sb="0" eb="2">
      <t>ケンム</t>
    </rPh>
    <phoneticPr fontId="76"/>
  </si>
  <si>
    <t>専従</t>
    <rPh sb="0" eb="2">
      <t>センジュウ</t>
    </rPh>
    <phoneticPr fontId="99"/>
  </si>
  <si>
    <t>兼務</t>
    <rPh sb="0" eb="2">
      <t>ケンム</t>
    </rPh>
    <phoneticPr fontId="99"/>
  </si>
  <si>
    <t>常勤</t>
    <rPh sb="0" eb="2">
      <t>ジョウキン</t>
    </rPh>
    <phoneticPr fontId="6"/>
  </si>
  <si>
    <t>非常勤</t>
    <rPh sb="0" eb="3">
      <t>ヒジョウキン</t>
    </rPh>
    <phoneticPr fontId="76"/>
  </si>
  <si>
    <t>常勤換算数</t>
    <rPh sb="0" eb="2">
      <t>ジョウキン</t>
    </rPh>
    <rPh sb="2" eb="4">
      <t>カンサン</t>
    </rPh>
    <rPh sb="4" eb="5">
      <t>スウ</t>
    </rPh>
    <phoneticPr fontId="76"/>
  </si>
  <si>
    <t>基準上必要な員数</t>
    <rPh sb="0" eb="3">
      <t>キジュンジョウ</t>
    </rPh>
    <rPh sb="3" eb="5">
      <t>ヒツヨウ</t>
    </rPh>
    <rPh sb="6" eb="8">
      <t>インスウ</t>
    </rPh>
    <phoneticPr fontId="76"/>
  </si>
  <si>
    <t>（管理者・サビ管・医師・その他職員を除く）</t>
    <rPh sb="1" eb="4">
      <t>カンリシャ</t>
    </rPh>
    <rPh sb="7" eb="8">
      <t>カン</t>
    </rPh>
    <rPh sb="9" eb="11">
      <t>イシ</t>
    </rPh>
    <rPh sb="14" eb="15">
      <t>タ</t>
    </rPh>
    <rPh sb="15" eb="17">
      <t>ショクイン</t>
    </rPh>
    <rPh sb="18" eb="19">
      <t>ノゾ</t>
    </rPh>
    <phoneticPr fontId="76"/>
  </si>
  <si>
    <t>←夜勤者がいる場合は🌙マーク</t>
    <rPh sb="1" eb="3">
      <t>ヤキン</t>
    </rPh>
    <rPh sb="3" eb="4">
      <t>シャ</t>
    </rPh>
    <rPh sb="7" eb="9">
      <t>バアイ</t>
    </rPh>
    <phoneticPr fontId="76"/>
  </si>
  <si>
    <t>(4)職種</t>
    <rPh sb="3" eb="5">
      <t>ショクシュ</t>
    </rPh>
    <phoneticPr fontId="2"/>
  </si>
  <si>
    <t>(5)勤務形態
(時短の場合は□に✔）</t>
    <rPh sb="3" eb="5">
      <t>キンム</t>
    </rPh>
    <rPh sb="5" eb="7">
      <t>ケイタイ</t>
    </rPh>
    <rPh sb="9" eb="11">
      <t>ジタン</t>
    </rPh>
    <rPh sb="12" eb="14">
      <t>バアイ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</si>
  <si>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</si>
  <si>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</si>
  <si>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</si>
  <si>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</si>
  <si>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</si>
  <si>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（兼務先／兼務する職務の内容/勤務時間）等</t>
    <rPh sb="24" eb="28">
      <t>キンムジカン</t>
    </rPh>
    <phoneticPr fontId="2"/>
  </si>
  <si>
    <t>(12)常勤換算数</t>
    <rPh sb="4" eb="6">
      <t>ジョウキン</t>
    </rPh>
    <rPh sb="6" eb="8">
      <t>カンサン</t>
    </rPh>
    <rPh sb="8" eb="9">
      <t>スウ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</si>
  <si>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</si>
  <si>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</si>
  <si>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</si>
  <si>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</si>
  <si>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法人全体での勤務時間数合計</t>
    <rPh sb="0" eb="2">
      <t>ホウジン</t>
    </rPh>
    <rPh sb="2" eb="4">
      <t>ゼンタイ</t>
    </rPh>
    <rPh sb="6" eb="8">
      <t>キンム</t>
    </rPh>
    <rPh sb="8" eb="10">
      <t>ジカン</t>
    </rPh>
    <rPh sb="10" eb="11">
      <t>スウ</t>
    </rPh>
    <rPh sb="11" eb="13">
      <t>ゴウケイ</t>
    </rPh>
    <phoneticPr fontId="76"/>
  </si>
  <si>
    <t>□</t>
  </si>
  <si>
    <t>シフト記号</t>
    <rPh sb="3" eb="5">
      <t>キゴウ</t>
    </rPh>
    <phoneticPr fontId="76"/>
  </si>
  <si>
    <t>常勤数(４週)</t>
    <phoneticPr fontId="76"/>
  </si>
  <si>
    <t>常勤数(歴月)</t>
    <rPh sb="0" eb="2">
      <t>ジョウキン</t>
    </rPh>
    <rPh sb="2" eb="3">
      <t>スウ</t>
    </rPh>
    <rPh sb="4" eb="5">
      <t>レキ</t>
    </rPh>
    <rPh sb="5" eb="6">
      <t>ゲツ</t>
    </rPh>
    <phoneticPr fontId="76"/>
  </si>
  <si>
    <t>勤務時間計(４週)</t>
    <rPh sb="7" eb="8">
      <t>シュウ</t>
    </rPh>
    <phoneticPr fontId="76"/>
  </si>
  <si>
    <t>勤務時間計(歴月)</t>
    <rPh sb="6" eb="7">
      <t>レキ</t>
    </rPh>
    <rPh sb="7" eb="8">
      <t>ゲツ</t>
    </rPh>
    <phoneticPr fontId="76"/>
  </si>
  <si>
    <t>日中　　</t>
    <rPh sb="0" eb="2">
      <t>ニッチュウ</t>
    </rPh>
    <phoneticPr fontId="76"/>
  </si>
  <si>
    <t>夜間　　</t>
    <rPh sb="0" eb="2">
      <t>ヤカン</t>
    </rPh>
    <phoneticPr fontId="7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</si>
  <si>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0"/>
  </si>
  <si>
    <t>　(1) 「４週」・「暦月」のいずれかを選択してください。</t>
    <rPh sb="7" eb="8">
      <t>シュウ</t>
    </rPh>
    <rPh sb="11" eb="12">
      <t>レキ</t>
    </rPh>
    <rPh sb="12" eb="13">
      <t>ツキ</t>
    </rPh>
    <rPh sb="20" eb="22">
      <t>センタク</t>
    </rPh>
    <phoneticPr fontId="90"/>
  </si>
  <si>
    <t>　(2) 「予定」・「実績」のいずれかを選択してください。</t>
    <rPh sb="6" eb="8">
      <t>ヨテイ</t>
    </rPh>
    <rPh sb="11" eb="13">
      <t>ジッセキ</t>
    </rPh>
    <rPh sb="20" eb="22">
      <t>センタク</t>
    </rPh>
    <phoneticPr fontId="9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</si>
  <si>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0"/>
  </si>
  <si>
    <t>　(4) 従業者の職種を入力してください。</t>
    <rPh sb="5" eb="8">
      <t>ジュウギョウシャ</t>
    </rPh>
    <rPh sb="9" eb="11">
      <t>ショクシュ</t>
    </rPh>
    <rPh sb="12" eb="14">
      <t>ニュウリョク</t>
    </rPh>
    <phoneticPr fontId="90"/>
  </si>
  <si>
    <t xml:space="preserve"> 　　 記入の順序は、職種ごとにまとめてください。</t>
    <rPh sb="4" eb="6">
      <t>キニュウ</t>
    </rPh>
    <rPh sb="7" eb="9">
      <t>ジュンジョ</t>
    </rPh>
    <rPh sb="11" eb="13">
      <t>ショクシュ</t>
    </rPh>
    <phoneticPr fontId="9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</si>
  <si>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1"/>
  </si>
  <si>
    <t>記号</t>
    <rPh sb="0" eb="2">
      <t>キゴウ</t>
    </rPh>
    <phoneticPr fontId="90"/>
  </si>
  <si>
    <t>区分</t>
    <rPh sb="0" eb="2">
      <t>クブン</t>
    </rPh>
    <phoneticPr fontId="90"/>
  </si>
  <si>
    <t>(A)常/専</t>
    <rPh sb="3" eb="4">
      <t>ツネ</t>
    </rPh>
    <rPh sb="5" eb="6">
      <t>セン</t>
    </rPh>
    <phoneticPr fontId="76"/>
  </si>
  <si>
    <t>常勤で専従</t>
    <rPh sb="0" eb="2">
      <t>ジョウキン</t>
    </rPh>
    <rPh sb="3" eb="5">
      <t>センジュウ</t>
    </rPh>
    <phoneticPr fontId="90"/>
  </si>
  <si>
    <t>(B)常/兼</t>
    <rPh sb="3" eb="4">
      <t>ツネ</t>
    </rPh>
    <rPh sb="5" eb="6">
      <t>カ</t>
    </rPh>
    <phoneticPr fontId="76"/>
  </si>
  <si>
    <t>常勤で兼務</t>
    <rPh sb="0" eb="2">
      <t>ジョウキン</t>
    </rPh>
    <rPh sb="3" eb="5">
      <t>ケンム</t>
    </rPh>
    <phoneticPr fontId="90"/>
  </si>
  <si>
    <t>(C)非/専</t>
    <rPh sb="3" eb="4">
      <t>ヒ</t>
    </rPh>
    <rPh sb="5" eb="6">
      <t>セン</t>
    </rPh>
    <phoneticPr fontId="76"/>
  </si>
  <si>
    <t>非常勤で専従</t>
    <rPh sb="0" eb="3">
      <t>ヒジョウキン</t>
    </rPh>
    <rPh sb="4" eb="6">
      <t>センジュウ</t>
    </rPh>
    <phoneticPr fontId="90"/>
  </si>
  <si>
    <t>(D)非/兼</t>
    <rPh sb="3" eb="4">
      <t>ヒ</t>
    </rPh>
    <rPh sb="5" eb="6">
      <t>カ</t>
    </rPh>
    <phoneticPr fontId="76"/>
  </si>
  <si>
    <t>非常勤で兼務</t>
    <rPh sb="0" eb="3">
      <t>ヒジョウキン</t>
    </rPh>
    <rPh sb="4" eb="6">
      <t>ケンム</t>
    </rPh>
    <phoneticPr fontId="90"/>
  </si>
  <si>
    <t>（注）常勤・非常勤の区分について</t>
    <rPh sb="1" eb="2">
      <t>チュウ</t>
    </rPh>
    <rPh sb="3" eb="5">
      <t>ジョウキン</t>
    </rPh>
    <rPh sb="6" eb="9">
      <t>ヒジョウキン</t>
    </rPh>
    <rPh sb="10" eb="12">
      <t>クブン</t>
    </rPh>
    <phoneticPr fontId="9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</si>
  <si>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</si>
  <si>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0"/>
  </si>
  <si>
    <t>　(6) 従業者の保有する資格を入力してください。</t>
    <rPh sb="5" eb="8">
      <t>ジュウギョウシャ</t>
    </rPh>
    <rPh sb="9" eb="11">
      <t>ホユウ</t>
    </rPh>
    <rPh sb="13" eb="15">
      <t>シカク</t>
    </rPh>
    <rPh sb="16" eb="18">
      <t>ニュウリョク</t>
    </rPh>
    <phoneticPr fontId="9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</si>
  <si>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</si>
  <si>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0"/>
  </si>
  <si>
    <t>　(7) 従業者の氏名を記入してください。</t>
    <rPh sb="5" eb="8">
      <t>ジュウギョウシャ</t>
    </rPh>
    <rPh sb="9" eb="11">
      <t>シメイ</t>
    </rPh>
    <rPh sb="12" eb="14">
      <t>キニュウ</t>
    </rPh>
    <phoneticPr fontId="90"/>
  </si>
  <si>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</si>
  <si>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</si>
  <si>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</si>
  <si>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</si>
  <si>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</si>
  <si>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</si>
  <si>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0"/>
  </si>
  <si>
    <t>　　　 その他、特記事項欄としてもご活用ください。</t>
    <rPh sb="6" eb="7">
      <t>タ</t>
    </rPh>
    <rPh sb="8" eb="10">
      <t>トッキ</t>
    </rPh>
    <rPh sb="10" eb="12">
      <t>ジコウ</t>
    </rPh>
    <rPh sb="12" eb="13">
      <t>ラン</t>
    </rPh>
    <rPh sb="18" eb="20">
      <t>カツヨウ</t>
    </rPh>
    <phoneticPr fontId="51"/>
  </si>
  <si>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</si>
  <si>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109"/>
  </si>
  <si>
    <t>実績</t>
  </si>
  <si>
    <t>職種①</t>
    <rPh sb="0" eb="2">
      <t>ショクシュ</t>
    </rPh>
    <phoneticPr fontId="109"/>
  </si>
  <si>
    <t>職種②</t>
    <rPh sb="0" eb="2">
      <t>ショクシュ</t>
    </rPh>
    <phoneticPr fontId="109"/>
  </si>
  <si>
    <t>職種③</t>
    <rPh sb="0" eb="2">
      <t>ショクシュ</t>
    </rPh>
    <phoneticPr fontId="109"/>
  </si>
  <si>
    <t>職種④</t>
    <rPh sb="0" eb="2">
      <t>ショクシュ</t>
    </rPh>
    <phoneticPr fontId="109"/>
  </si>
  <si>
    <t>職種⑤</t>
    <rPh sb="0" eb="2">
      <t>ショクシュ</t>
    </rPh>
    <phoneticPr fontId="109"/>
  </si>
  <si>
    <t>職種⑥</t>
    <rPh sb="0" eb="2">
      <t>ショクシュ</t>
    </rPh>
    <phoneticPr fontId="109"/>
  </si>
  <si>
    <t>職種⑦</t>
    <rPh sb="0" eb="2">
      <t>ショクシュ</t>
    </rPh>
    <phoneticPr fontId="109"/>
  </si>
  <si>
    <t>職種⑧</t>
    <rPh sb="0" eb="2">
      <t>ショクシュ</t>
    </rPh>
    <phoneticPr fontId="109"/>
  </si>
  <si>
    <t>職種⑨</t>
    <phoneticPr fontId="109"/>
  </si>
  <si>
    <t>職種⑩</t>
    <phoneticPr fontId="109"/>
  </si>
  <si>
    <t>居宅介護</t>
    <phoneticPr fontId="2"/>
  </si>
  <si>
    <t>管理者</t>
    <rPh sb="0" eb="3">
      <t>カンリシャ</t>
    </rPh>
    <phoneticPr fontId="109"/>
  </si>
  <si>
    <t>サービス提供責任者</t>
    <rPh sb="4" eb="6">
      <t>テイキョウ</t>
    </rPh>
    <rPh sb="6" eb="9">
      <t>セキニンシャ</t>
    </rPh>
    <phoneticPr fontId="109"/>
  </si>
  <si>
    <t>従業者</t>
    <rPh sb="0" eb="3">
      <t>ジュウギョウシャ</t>
    </rPh>
    <phoneticPr fontId="109"/>
  </si>
  <si>
    <t>重度訪問介護</t>
    <rPh sb="0" eb="2">
      <t>ジュウド</t>
    </rPh>
    <rPh sb="2" eb="4">
      <t>ホウモン</t>
    </rPh>
    <rPh sb="4" eb="6">
      <t>カイゴ</t>
    </rPh>
    <phoneticPr fontId="109"/>
  </si>
  <si>
    <t>同行援護</t>
    <rPh sb="0" eb="2">
      <t>ドウコウ</t>
    </rPh>
    <rPh sb="2" eb="4">
      <t>エンゴ</t>
    </rPh>
    <phoneticPr fontId="109"/>
  </si>
  <si>
    <t>行動援護</t>
    <rPh sb="0" eb="4">
      <t>コウドウエンゴ</t>
    </rPh>
    <phoneticPr fontId="109"/>
  </si>
  <si>
    <t>サービス管理責任者</t>
    <rPh sb="4" eb="6">
      <t>カンリ</t>
    </rPh>
    <rPh sb="6" eb="9">
      <t>セキニンシャ</t>
    </rPh>
    <phoneticPr fontId="109"/>
  </si>
  <si>
    <t>医師</t>
    <rPh sb="0" eb="2">
      <t>イシ</t>
    </rPh>
    <phoneticPr fontId="109"/>
  </si>
  <si>
    <t>看護職員</t>
    <rPh sb="0" eb="4">
      <t>カンゴショクイン</t>
    </rPh>
    <phoneticPr fontId="109"/>
  </si>
  <si>
    <t>生活支援員</t>
    <rPh sb="0" eb="5">
      <t>セイカツシエンイン</t>
    </rPh>
    <phoneticPr fontId="109"/>
  </si>
  <si>
    <t>理学療法士</t>
    <rPh sb="0" eb="5">
      <t>リガクリョウホウシ</t>
    </rPh>
    <phoneticPr fontId="109"/>
  </si>
  <si>
    <t>作業療法士</t>
    <rPh sb="0" eb="5">
      <t>サギョウリョウホウシ</t>
    </rPh>
    <phoneticPr fontId="109"/>
  </si>
  <si>
    <t>言語聴覚士</t>
    <rPh sb="0" eb="2">
      <t>ゲンゴ</t>
    </rPh>
    <rPh sb="2" eb="5">
      <t>チョウカクシ</t>
    </rPh>
    <phoneticPr fontId="109"/>
  </si>
  <si>
    <t>その他職員</t>
    <rPh sb="2" eb="3">
      <t>タ</t>
    </rPh>
    <rPh sb="3" eb="5">
      <t>ショクイン</t>
    </rPh>
    <phoneticPr fontId="109"/>
  </si>
  <si>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</si>
  <si>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</si>
  <si>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</si>
  <si>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</si>
  <si>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</si>
  <si>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109"/>
  </si>
  <si>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</si>
  <si>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</si>
  <si>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109"/>
  </si>
  <si>
    <t>障害者支援施設</t>
    <rPh sb="0" eb="3">
      <t>ショウガイシャ</t>
    </rPh>
    <rPh sb="3" eb="5">
      <t>シエン</t>
    </rPh>
    <rPh sb="5" eb="7">
      <t>シセツ</t>
    </rPh>
    <phoneticPr fontId="2"/>
  </si>
  <si>
    <t>就労支援員</t>
    <rPh sb="0" eb="2">
      <t>シュウロウ</t>
    </rPh>
    <rPh sb="2" eb="5">
      <t>シエンイン</t>
    </rPh>
    <phoneticPr fontId="109"/>
  </si>
  <si>
    <t>職業指導員</t>
    <rPh sb="0" eb="2">
      <t>ショクギョウ</t>
    </rPh>
    <rPh sb="2" eb="4">
      <t>シドウ</t>
    </rPh>
    <rPh sb="4" eb="5">
      <t>イン</t>
    </rPh>
    <phoneticPr fontId="109"/>
  </si>
  <si>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</si>
  <si>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</si>
  <si>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109"/>
  </si>
  <si>
    <t>就労選択支援員</t>
    <rPh sb="0" eb="6">
      <t>シュウロウセンタクシエン</t>
    </rPh>
    <rPh sb="6" eb="7">
      <t>イン</t>
    </rPh>
    <phoneticPr fontId="82"/>
  </si>
  <si>
    <t>職業指導員</t>
    <rPh sb="0" eb="4">
      <t>ショクギョウシドウ</t>
    </rPh>
    <rPh sb="4" eb="5">
      <t>イン</t>
    </rPh>
    <phoneticPr fontId="109"/>
  </si>
  <si>
    <t>生活支援員</t>
    <rPh sb="0" eb="2">
      <t>セイカツ</t>
    </rPh>
    <rPh sb="2" eb="5">
      <t>シエンイン</t>
    </rPh>
    <phoneticPr fontId="109"/>
  </si>
  <si>
    <t>就労支援員</t>
    <rPh sb="0" eb="5">
      <t>シュウロウシエンイン</t>
    </rPh>
    <phoneticPr fontId="82"/>
  </si>
  <si>
    <t>認定指定就労移行支援</t>
    <rPh sb="0" eb="2">
      <t>ニンテイ</t>
    </rPh>
    <rPh sb="2" eb="4">
      <t>シテイ</t>
    </rPh>
    <rPh sb="4" eb="6">
      <t>シュウロウ</t>
    </rPh>
    <rPh sb="6" eb="8">
      <t>イコウ</t>
    </rPh>
    <rPh sb="8" eb="10">
      <t>シエン</t>
    </rPh>
    <phoneticPr fontId="2"/>
  </si>
  <si>
    <t>賃金向上達成指導員</t>
    <rPh sb="0" eb="2">
      <t>チンギン</t>
    </rPh>
    <rPh sb="2" eb="4">
      <t>コウジョウ</t>
    </rPh>
    <rPh sb="4" eb="6">
      <t>タッセイ</t>
    </rPh>
    <rPh sb="6" eb="9">
      <t>シドウイン</t>
    </rPh>
    <phoneticPr fontId="109"/>
  </si>
  <si>
    <t>目標工賃達成指導員</t>
  </si>
  <si>
    <t>一般相談支援事業</t>
    <rPh sb="2" eb="4">
      <t>ソウダン</t>
    </rPh>
    <rPh sb="4" eb="6">
      <t>シエン</t>
    </rPh>
    <rPh sb="6" eb="8">
      <t>ジギョウ</t>
    </rPh>
    <phoneticPr fontId="2"/>
  </si>
  <si>
    <t>相談支援専門員</t>
    <rPh sb="0" eb="7">
      <t>ソウダンシエンセンモンイン</t>
    </rPh>
    <phoneticPr fontId="109"/>
  </si>
  <si>
    <t>就労定着支援</t>
    <rPh sb="0" eb="2">
      <t>シュウロウ</t>
    </rPh>
    <rPh sb="2" eb="4">
      <t>テイチャク</t>
    </rPh>
    <rPh sb="4" eb="6">
      <t>シエン</t>
    </rPh>
    <phoneticPr fontId="2"/>
  </si>
  <si>
    <t>就労定着支援員</t>
    <rPh sb="0" eb="2">
      <t>シュウロウ</t>
    </rPh>
    <rPh sb="2" eb="7">
      <t>テイチャクシエンイン</t>
    </rPh>
    <phoneticPr fontId="109"/>
  </si>
  <si>
    <t>自立生活援助</t>
    <rPh sb="0" eb="2">
      <t>ジリツ</t>
    </rPh>
    <rPh sb="2" eb="4">
      <t>セイカツ</t>
    </rPh>
    <rPh sb="4" eb="6">
      <t>エンジョ</t>
    </rPh>
    <phoneticPr fontId="2"/>
  </si>
  <si>
    <t>地域生活支援員</t>
    <rPh sb="0" eb="7">
      <t>チイキセイカツシエンイン</t>
    </rPh>
    <phoneticPr fontId="109"/>
  </si>
  <si>
    <t>特定相談支援・障害児相談支援</t>
    <rPh sb="0" eb="2">
      <t>トクテイ</t>
    </rPh>
    <rPh sb="2" eb="4">
      <t>ソウダン</t>
    </rPh>
    <rPh sb="4" eb="6">
      <t>シエン</t>
    </rPh>
    <rPh sb="7" eb="10">
      <t>ショウガイジ</t>
    </rPh>
    <rPh sb="10" eb="12">
      <t>ソウダン</t>
    </rPh>
    <rPh sb="12" eb="14">
      <t>シエン</t>
    </rPh>
    <phoneticPr fontId="90"/>
  </si>
  <si>
    <t>相談支援員</t>
    <rPh sb="0" eb="2">
      <t>ソウダン</t>
    </rPh>
    <rPh sb="2" eb="5">
      <t>シエンイン</t>
    </rPh>
    <phoneticPr fontId="109"/>
  </si>
  <si>
    <t>児童発達支援・放課後等デイサービス</t>
    <rPh sb="0" eb="2">
      <t>ジドウ</t>
    </rPh>
    <rPh sb="2" eb="4">
      <t>ハッタツ</t>
    </rPh>
    <rPh sb="4" eb="6">
      <t>シエン</t>
    </rPh>
    <rPh sb="7" eb="11">
      <t>ホウカゴトウ</t>
    </rPh>
    <phoneticPr fontId="90"/>
  </si>
  <si>
    <t>児童発達支援管理責任者</t>
    <rPh sb="0" eb="2">
      <t>ジドウ</t>
    </rPh>
    <rPh sb="2" eb="6">
      <t>ハッタツシエン</t>
    </rPh>
    <rPh sb="6" eb="8">
      <t>カンリ</t>
    </rPh>
    <rPh sb="8" eb="11">
      <t>セキニンシャ</t>
    </rPh>
    <phoneticPr fontId="109"/>
  </si>
  <si>
    <t>児童指導員</t>
    <rPh sb="0" eb="2">
      <t>ジドウ</t>
    </rPh>
    <rPh sb="2" eb="5">
      <t>シドウイン</t>
    </rPh>
    <phoneticPr fontId="109"/>
  </si>
  <si>
    <t>保育士</t>
    <rPh sb="0" eb="3">
      <t>ホイクシ</t>
    </rPh>
    <phoneticPr fontId="109"/>
  </si>
  <si>
    <t>機能訓練担当職員</t>
    <rPh sb="0" eb="4">
      <t>キノウクンレン</t>
    </rPh>
    <rPh sb="4" eb="6">
      <t>タントウ</t>
    </rPh>
    <rPh sb="6" eb="8">
      <t>ショクイン</t>
    </rPh>
    <phoneticPr fontId="109"/>
  </si>
  <si>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109"/>
  </si>
  <si>
    <t>嘱託医</t>
    <rPh sb="0" eb="2">
      <t>ショクタク</t>
    </rPh>
    <phoneticPr fontId="109"/>
  </si>
  <si>
    <t>児童発達支援・児童発達支援センターであるもの</t>
    <rPh sb="0" eb="6">
      <t>ジドウハッタツシエン</t>
    </rPh>
    <rPh sb="7" eb="11">
      <t>ジドウハッタツ</t>
    </rPh>
    <rPh sb="11" eb="13">
      <t>シエン</t>
    </rPh>
    <phoneticPr fontId="109"/>
  </si>
  <si>
    <t>栄養士</t>
    <rPh sb="0" eb="3">
      <t>エイヨウシ</t>
    </rPh>
    <phoneticPr fontId="109"/>
  </si>
  <si>
    <t>調理員</t>
    <rPh sb="0" eb="3">
      <t>チョウリイン</t>
    </rPh>
    <phoneticPr fontId="109"/>
  </si>
  <si>
    <t>保育所等訪問支援</t>
    <rPh sb="0" eb="3">
      <t>ホイクショ</t>
    </rPh>
    <rPh sb="3" eb="4">
      <t>トウ</t>
    </rPh>
    <rPh sb="4" eb="6">
      <t>ホウモン</t>
    </rPh>
    <rPh sb="6" eb="8">
      <t>シエン</t>
    </rPh>
    <phoneticPr fontId="90"/>
  </si>
  <si>
    <t>訪問支援員</t>
    <rPh sb="0" eb="2">
      <t>ホウモン</t>
    </rPh>
    <rPh sb="2" eb="5">
      <t>シエンイン</t>
    </rPh>
    <phoneticPr fontId="109"/>
  </si>
  <si>
    <t>居宅訪問型児童発達支援</t>
    <rPh sb="0" eb="2">
      <t>キョタク</t>
    </rPh>
    <rPh sb="2" eb="4">
      <t>ホウモン</t>
    </rPh>
    <rPh sb="4" eb="5">
      <t>ガタ</t>
    </rPh>
    <rPh sb="5" eb="7">
      <t>ジドウ</t>
    </rPh>
    <rPh sb="7" eb="9">
      <t>ハッタツ</t>
    </rPh>
    <rPh sb="9" eb="11">
      <t>シエン</t>
    </rPh>
    <phoneticPr fontId="90"/>
  </si>
  <si>
    <t>福祉型障害児入所施設</t>
    <rPh sb="0" eb="3">
      <t>フクシガタ</t>
    </rPh>
    <rPh sb="3" eb="6">
      <t>ショウガイジ</t>
    </rPh>
    <rPh sb="6" eb="8">
      <t>ニュウショ</t>
    </rPh>
    <rPh sb="8" eb="10">
      <t>シセツ</t>
    </rPh>
    <phoneticPr fontId="90"/>
  </si>
  <si>
    <t>心理担当職員</t>
    <rPh sb="0" eb="6">
      <t>シンリタントウショクイン</t>
    </rPh>
    <phoneticPr fontId="109"/>
  </si>
  <si>
    <t>医療型障害児入所施設</t>
    <rPh sb="0" eb="2">
      <t>イリョウ</t>
    </rPh>
    <rPh sb="2" eb="3">
      <t>ガタ</t>
    </rPh>
    <rPh sb="3" eb="6">
      <t>ショウガイジ</t>
    </rPh>
    <rPh sb="6" eb="8">
      <t>ニュウショ</t>
    </rPh>
    <rPh sb="8" eb="10">
      <t>シセツ</t>
    </rPh>
    <phoneticPr fontId="90"/>
  </si>
  <si>
    <t>理学療法士
又は作業療法士</t>
    <rPh sb="0" eb="5">
      <t>リガクリョウホウシ</t>
    </rPh>
    <rPh sb="6" eb="7">
      <t>マタ</t>
    </rPh>
    <rPh sb="8" eb="13">
      <t>サギョウリョウホウシ</t>
    </rPh>
    <phoneticPr fontId="109"/>
  </si>
  <si>
    <t>職業指導員</t>
    <rPh sb="0" eb="5">
      <t>ショクギョウシドウイン</t>
    </rPh>
    <phoneticPr fontId="109"/>
  </si>
  <si>
    <t>資格種類</t>
    <rPh sb="0" eb="2">
      <t>シカク</t>
    </rPh>
    <rPh sb="2" eb="4">
      <t>シュルイ</t>
    </rPh>
    <phoneticPr fontId="90"/>
  </si>
  <si>
    <t>介護福祉士</t>
    <rPh sb="0" eb="5">
      <t>カイゴフクシシ</t>
    </rPh>
    <phoneticPr fontId="109"/>
  </si>
  <si>
    <t>社会福祉士</t>
    <rPh sb="0" eb="2">
      <t>シャカイ</t>
    </rPh>
    <rPh sb="2" eb="4">
      <t>フクシ</t>
    </rPh>
    <rPh sb="4" eb="5">
      <t>シ</t>
    </rPh>
    <phoneticPr fontId="109"/>
  </si>
  <si>
    <t>精神保健福祉士</t>
    <rPh sb="0" eb="2">
      <t>セイシン</t>
    </rPh>
    <rPh sb="2" eb="4">
      <t>ホケン</t>
    </rPh>
    <rPh sb="4" eb="7">
      <t>フクシシ</t>
    </rPh>
    <phoneticPr fontId="109"/>
  </si>
  <si>
    <t>作業療法士</t>
    <rPh sb="0" eb="5">
      <t>サギョウリョウホウシ</t>
    </rPh>
    <phoneticPr fontId="82"/>
  </si>
  <si>
    <t>公認心理士</t>
    <rPh sb="0" eb="2">
      <t>コウニン</t>
    </rPh>
    <rPh sb="2" eb="5">
      <t>シンリシ</t>
    </rPh>
    <phoneticPr fontId="109"/>
  </si>
  <si>
    <t>看護師</t>
    <rPh sb="0" eb="3">
      <t>カンゴシ</t>
    </rPh>
    <phoneticPr fontId="109"/>
  </si>
  <si>
    <t>准看護師</t>
    <rPh sb="0" eb="4">
      <t>ジュンカンゴシ</t>
    </rPh>
    <phoneticPr fontId="109"/>
  </si>
  <si>
    <t>強行（基礎）</t>
    <rPh sb="0" eb="2">
      <t>キョウコウ</t>
    </rPh>
    <rPh sb="3" eb="5">
      <t>キソ</t>
    </rPh>
    <phoneticPr fontId="109"/>
  </si>
  <si>
    <t>強行（実践）</t>
    <rPh sb="0" eb="2">
      <t>キョウコウ</t>
    </rPh>
    <rPh sb="3" eb="5">
      <t>ジッセン</t>
    </rPh>
    <phoneticPr fontId="109"/>
  </si>
  <si>
    <t>喀痰（一号）</t>
    <rPh sb="0" eb="2">
      <t>カクタン</t>
    </rPh>
    <rPh sb="3" eb="5">
      <t>イチゴウ</t>
    </rPh>
    <phoneticPr fontId="109"/>
  </si>
  <si>
    <t>喀痰（二号）</t>
    <rPh sb="0" eb="2">
      <t>カクタン</t>
    </rPh>
    <rPh sb="3" eb="5">
      <t>ニゴウ</t>
    </rPh>
    <phoneticPr fontId="76"/>
  </si>
  <si>
    <t>喀痰（三号）</t>
    <rPh sb="0" eb="2">
      <t>カクタン</t>
    </rPh>
    <rPh sb="3" eb="4">
      <t>ミ</t>
    </rPh>
    <rPh sb="4" eb="5">
      <t>ゴウ</t>
    </rPh>
    <phoneticPr fontId="76"/>
  </si>
  <si>
    <t>居宅初任者研修</t>
    <rPh sb="0" eb="2">
      <t>キョタク</t>
    </rPh>
    <rPh sb="2" eb="5">
      <t>ショニンシャ</t>
    </rPh>
    <rPh sb="5" eb="7">
      <t>ケンシュウ</t>
    </rPh>
    <phoneticPr fontId="109"/>
  </si>
  <si>
    <t>居宅基礎研修</t>
    <rPh sb="0" eb="2">
      <t>キョタク</t>
    </rPh>
    <rPh sb="2" eb="6">
      <t>キソケンシュウ</t>
    </rPh>
    <phoneticPr fontId="109"/>
  </si>
  <si>
    <t>居宅養成者研修</t>
    <rPh sb="0" eb="2">
      <t>キョタク</t>
    </rPh>
    <rPh sb="2" eb="5">
      <t>ヨウセイシャ</t>
    </rPh>
    <rPh sb="5" eb="7">
      <t>ケンシュウ</t>
    </rPh>
    <phoneticPr fontId="109"/>
  </si>
  <si>
    <t>重訪養成者研修</t>
    <rPh sb="0" eb="1">
      <t>ジュウ</t>
    </rPh>
    <rPh sb="1" eb="2">
      <t>ホウ</t>
    </rPh>
    <rPh sb="2" eb="5">
      <t>ヨウセイシャ</t>
    </rPh>
    <rPh sb="5" eb="7">
      <t>ケンシュウ</t>
    </rPh>
    <phoneticPr fontId="109"/>
  </si>
  <si>
    <t>同行養成者研修</t>
    <rPh sb="0" eb="2">
      <t>ドウコウ</t>
    </rPh>
    <rPh sb="2" eb="5">
      <t>ヨウセイシャ</t>
    </rPh>
    <rPh sb="5" eb="7">
      <t>ケンシュウ</t>
    </rPh>
    <phoneticPr fontId="109"/>
  </si>
  <si>
    <t>実務者研修修了者</t>
    <rPh sb="0" eb="3">
      <t>ジツムシャ</t>
    </rPh>
    <rPh sb="3" eb="5">
      <t>ケンシュウ</t>
    </rPh>
    <rPh sb="5" eb="8">
      <t>シュウリョウシャ</t>
    </rPh>
    <phoneticPr fontId="109"/>
  </si>
  <si>
    <t>学科修了者</t>
    <rPh sb="0" eb="2">
      <t>ガッカ</t>
    </rPh>
    <rPh sb="2" eb="5">
      <t>シュウリョウシャ</t>
    </rPh>
    <phoneticPr fontId="109"/>
  </si>
  <si>
    <t>行動援護養成者研修</t>
    <rPh sb="0" eb="4">
      <t>コウドウエンゴ</t>
    </rPh>
    <rPh sb="4" eb="9">
      <t>ヨウセイシャケンシュウ</t>
    </rPh>
    <phoneticPr fontId="109"/>
  </si>
  <si>
    <t>高次脳機能障害支援者養成研修</t>
    <rPh sb="0" eb="10">
      <t>コウジノウキノウショウガイシエンシャ</t>
    </rPh>
    <rPh sb="10" eb="14">
      <t>ヨウセイケンシュウ</t>
    </rPh>
    <phoneticPr fontId="82"/>
  </si>
  <si>
    <t>障害者ピアサポート研修</t>
    <rPh sb="0" eb="3">
      <t>ショウガイシャ</t>
    </rPh>
    <rPh sb="9" eb="11">
      <t>ケンシュウ</t>
    </rPh>
    <phoneticPr fontId="82"/>
  </si>
  <si>
    <t>職場適応援助者養成研修</t>
    <rPh sb="0" eb="7">
      <t>ショクバテキオウエンジョシャ</t>
    </rPh>
    <rPh sb="7" eb="11">
      <t>ヨウセイケンシュウ</t>
    </rPh>
    <phoneticPr fontId="82"/>
  </si>
  <si>
    <t>就労支援関係研修</t>
    <rPh sb="0" eb="4">
      <t>シュウロウシエン</t>
    </rPh>
    <rPh sb="4" eb="8">
      <t>カンケイケンシュウ</t>
    </rPh>
    <phoneticPr fontId="82"/>
  </si>
  <si>
    <t>現任研修（相談）</t>
    <rPh sb="0" eb="2">
      <t>ゲンニン</t>
    </rPh>
    <rPh sb="2" eb="4">
      <t>ケンシュウ</t>
    </rPh>
    <phoneticPr fontId="82"/>
  </si>
  <si>
    <t>主任研修（相談）</t>
    <phoneticPr fontId="82"/>
  </si>
  <si>
    <t>就労選択支援関係研修</t>
    <rPh sb="0" eb="6">
      <t>シュウロウセンタクシエン</t>
    </rPh>
    <rPh sb="6" eb="8">
      <t>カンケイ</t>
    </rPh>
    <rPh sb="8" eb="10">
      <t>ケンシュウ</t>
    </rPh>
    <phoneticPr fontId="82"/>
  </si>
  <si>
    <t>その他</t>
    <rPh sb="2" eb="3">
      <t>タ</t>
    </rPh>
    <phoneticPr fontId="109"/>
  </si>
  <si>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72" eb="74">
      <t>ホウジン</t>
    </rPh>
    <rPh sb="75" eb="77">
      <t>ウンエイ</t>
    </rPh>
    <rPh sb="79" eb="85">
      <t>ショウガイフクシカンケイ</t>
    </rPh>
    <rPh sb="86" eb="88">
      <t>シセツ</t>
    </rPh>
    <rPh sb="89" eb="92">
      <t>ジギョウショ</t>
    </rPh>
    <rPh sb="92" eb="93">
      <t>スベ</t>
    </rPh>
    <rPh sb="99" eb="102">
      <t>ジギョウショ</t>
    </rPh>
    <rPh sb="102" eb="103">
      <t>メイ</t>
    </rPh>
    <rPh sb="108" eb="109">
      <t>メイ</t>
    </rPh>
    <rPh sb="110" eb="115">
      <t>シテイネンガッピ</t>
    </rPh>
    <rPh sb="116" eb="119">
      <t>ジギョウショ</t>
    </rPh>
    <rPh sb="119" eb="121">
      <t>バンゴウ</t>
    </rPh>
    <rPh sb="122" eb="125">
      <t>ジギョウショ</t>
    </rPh>
    <rPh sb="125" eb="128">
      <t>ショザイチ</t>
    </rPh>
    <rPh sb="129" eb="130">
      <t>ワ</t>
    </rPh>
    <rPh sb="132" eb="134">
      <t>シリョウ</t>
    </rPh>
    <rPh sb="135" eb="137">
      <t>テンプ</t>
    </rPh>
    <rPh sb="145" eb="147">
      <t>ニンイ</t>
    </rPh>
    <rPh sb="147" eb="149">
      <t>ヨウシキ</t>
    </rPh>
    <phoneticPr fontId="2"/>
  </si>
  <si>
    <t>（指導月の2か月前の提供分（例：11月運営指導の場合は9月分））</t>
  </si>
  <si>
    <t>２ 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</si>
  <si>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１ ≪要提出≫ シフト記号表（勤務時間帯）</t>
    <rPh sb="3" eb="4">
      <t>ヨウ</t>
    </rPh>
    <rPh sb="4" eb="6">
      <t>テイシュツ</t>
    </rPh>
    <phoneticPr fontId="7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</si>
</sst>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quot;人&quot;"/>
    <numFmt numFmtId="178" formatCode="h:mm;@"/>
    <numFmt numFmtId="179" formatCode="[$-411]ge\.m\.d;@"/>
    <numFmt numFmtId="180" formatCode="0&quot;件&quot;"/>
    <numFmt numFmtId="181" formatCode="#&quot;月&quot;"/>
    <numFmt numFmtId="182" formatCode="#,##0_ "/>
    <numFmt numFmtId="183" formatCode="&quot;R&quot;#&quot;年度&quot;"/>
    <numFmt numFmtId="184" formatCode="&quot;¥&quot;#,##0.0;&quot;¥&quot;\-#,##0.0"/>
    <numFmt numFmtId="185" formatCode="#,##0.0_ "/>
    <numFmt numFmtId="186" formatCode="#&quot;円&quot;"/>
    <numFmt numFmtId="187" formatCode="#&quot;件&quot;"/>
    <numFmt numFmtId="188" formatCode="[$-409]d;@"/>
    <numFmt numFmtId="189" formatCode="aaa"/>
  </numFmts>
  <fonts count="11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2"/>
      <name val="Meiryo UI"/>
      <family val="3"/>
      <charset val="128"/>
    </font>
    <font>
      <b/>
      <sz val="11"/>
      <color rgb="FFFF0000"/>
      <name val="ＭＳ Ｐゴシック"/>
      <family val="3"/>
      <charset val="128"/>
      <scheme val="minor"/>
    </font>
    <font>
      <sz val="14"/>
      <name val="ＭＳ ゴシック"/>
      <family val="3"/>
      <charset val="128"/>
    </font>
    <font>
      <sz val="12"/>
      <name val="ＭＳ ゴシック"/>
      <family val="3"/>
      <charset val="128"/>
    </font>
    <font>
      <b/>
      <sz val="11"/>
      <color indexed="10"/>
      <name val="ＭＳ ゴシック"/>
      <family val="3"/>
      <charset val="128"/>
    </font>
    <font>
      <sz val="11"/>
      <color indexed="10"/>
      <name val="ＭＳ ゴシック"/>
      <family val="3"/>
      <charset val="128"/>
    </font>
    <font>
      <sz val="8"/>
      <name val="ＭＳ ゴシック"/>
      <family val="3"/>
      <charset val="128"/>
    </font>
    <font>
      <sz val="10"/>
      <name val="ＭＳ ゴシック"/>
      <family val="3"/>
      <charset val="128"/>
    </font>
    <font>
      <sz val="12"/>
      <color indexed="81"/>
      <name val="ＭＳ Ｐゴシック"/>
      <family val="3"/>
      <charset val="128"/>
    </font>
    <font>
      <sz val="10"/>
      <color indexed="8"/>
      <name val="ＭＳ Ｐゴシック"/>
      <family val="3"/>
      <charset val="128"/>
      <scheme val="minor"/>
    </font>
    <font>
      <b/>
      <sz val="10"/>
      <color rgb="FFFF0000"/>
      <name val="ＭＳ Ｐゴシック"/>
      <family val="3"/>
      <charset val="128"/>
      <scheme val="minor"/>
    </font>
    <font>
      <b/>
      <sz val="14"/>
      <color rgb="FFFF0000"/>
      <name val="ＭＳ ゴシック"/>
      <family val="3"/>
      <charset val="128"/>
    </font>
    <font>
      <sz val="11"/>
      <name val="ＭＳ Ｐゴシック"/>
      <family val="3"/>
    </font>
    <font>
      <b/>
      <sz val="11"/>
      <name val="ＭＳ Ｐゴシック"/>
      <family val="3"/>
    </font>
    <font>
      <sz val="6"/>
      <name val="ＭＳ Ｐゴシック"/>
      <family val="3"/>
    </font>
    <font>
      <sz val="11"/>
      <color rgb="FFFF0000"/>
      <name val="ＭＳ Ｐゴシック"/>
      <family val="3"/>
    </font>
    <font>
      <sz val="9"/>
      <name val="ＭＳ Ｐゴシック"/>
      <family val="3"/>
    </font>
    <font>
      <sz val="8"/>
      <name val="ＭＳ Ｐゴシック"/>
      <family val="3"/>
      <charset val="128"/>
    </font>
    <font>
      <sz val="10.5"/>
      <name val="ＭＳ 明朝"/>
      <family val="1"/>
      <charset val="128"/>
    </font>
    <font>
      <sz val="9"/>
      <color rgb="FFFF0000"/>
      <name val="ＭＳ 明朝"/>
      <family val="1"/>
      <charset val="128"/>
    </font>
    <font>
      <sz val="9"/>
      <name val="ＭＳ 明朝"/>
      <family val="1"/>
      <charset val="128"/>
    </font>
    <font>
      <sz val="14"/>
      <name val="ＭＳ Ｐゴシック"/>
      <family val="3"/>
      <charset val="128"/>
    </font>
    <font>
      <sz val="10.5"/>
      <color rgb="FF0000FF"/>
      <name val="ＭＳ 明朝"/>
      <family val="1"/>
      <charset val="128"/>
    </font>
    <font>
      <b/>
      <sz val="10.5"/>
      <name val="ＭＳ 明朝"/>
      <family val="1"/>
      <charset val="128"/>
    </font>
    <font>
      <b/>
      <u/>
      <sz val="10.5"/>
      <name val="ＭＳ 明朝"/>
      <family val="1"/>
      <charset val="128"/>
    </font>
    <font>
      <sz val="11"/>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b/>
      <sz val="11"/>
      <color rgb="FFFF0000"/>
      <name val="ＭＳ ゴシック"/>
      <family val="3"/>
      <charset val="128"/>
    </font>
    <font>
      <sz val="11"/>
      <color rgb="FFFF000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theme="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0"/>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sz val="9"/>
      <color theme="1"/>
      <name val="ＭＳ Ｐゴシック"/>
      <family val="2"/>
      <charset val="128"/>
      <scheme val="minor"/>
    </font>
    <font>
      <sz val="10"/>
      <color theme="1" tint="0.499984740745262"/>
      <name val="ＭＳ Ｐゴシック"/>
      <family val="2"/>
      <charset val="128"/>
      <scheme val="minor"/>
    </font>
    <font>
      <sz val="11"/>
      <name val="ＭＳ Ｐゴシック"/>
      <family val="2"/>
      <charset val="128"/>
      <scheme val="minor"/>
    </font>
    <font>
      <b/>
      <sz val="11"/>
      <name val="ＭＳ ゴシック"/>
      <family val="3"/>
      <charset val="128"/>
    </font>
    <font>
      <sz val="10"/>
      <color indexed="8"/>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u/>
      <sz val="10"/>
      <color rgb="FFFF0000"/>
      <name val="ＭＳ ゴシック"/>
      <family val="3"/>
      <charset val="128"/>
    </font>
    <font>
      <sz val="11"/>
      <color rgb="FFFF0000"/>
      <name val="BIZ UDPゴシック"/>
      <family val="3"/>
      <charset val="128"/>
    </font>
    <font>
      <sz val="10"/>
      <color rgb="FFFF0000"/>
      <name val="BIZ UDPゴシック"/>
      <family val="3"/>
      <charset val="128"/>
    </font>
    <font>
      <sz val="9"/>
      <color rgb="FFFF0000"/>
      <name val="BIZ UDPゴシック"/>
      <family val="3"/>
      <charset val="128"/>
    </font>
    <font>
      <sz val="6"/>
      <name val="ＭＳ ゴシック"/>
      <family val="3"/>
      <charset val="128"/>
    </font>
    <font>
      <sz val="9"/>
      <color rgb="FFFF0000"/>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9"/>
      <color indexed="10"/>
      <name val="MS P ゴシック"/>
      <family val="3"/>
      <charset val="128"/>
    </font>
    <font>
      <b/>
      <sz val="9"/>
      <color indexed="81"/>
      <name val="MS P ゴシック"/>
      <family val="3"/>
      <charset val="128"/>
    </font>
    <font>
      <sz val="6"/>
      <name val="游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rgb="FF00B0F0"/>
        <bgColor indexed="64"/>
      </patternFill>
    </fill>
    <fill>
      <patternFill patternType="solid">
        <fgColor rgb="FFCC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2DCDB"/>
        <bgColor indexed="64"/>
      </patternFill>
    </fill>
    <fill>
      <patternFill patternType="solid">
        <fgColor rgb="FFDAEEF3"/>
        <bgColor indexed="64"/>
      </patternFill>
    </fill>
    <fill>
      <patternFill patternType="solid">
        <fgColor theme="4" tint="-0.249977111117893"/>
        <bgColor indexed="64"/>
      </patternFill>
    </fill>
    <fill>
      <patternFill patternType="solid">
        <fgColor theme="6" tint="0.79998168889431442"/>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s>
  <cellStyleXfs count="5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1" fillId="0" borderId="0"/>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23" fillId="4" borderId="0" applyNumberFormat="0" applyBorder="0" applyAlignment="0" applyProtection="0">
      <alignment vertical="center"/>
    </xf>
    <xf numFmtId="0" fontId="56" fillId="0" borderId="0">
      <alignment vertical="center"/>
    </xf>
    <xf numFmtId="0" fontId="93" fillId="0" borderId="0">
      <alignment vertical="center"/>
    </xf>
  </cellStyleXfs>
  <cellXfs count="1125">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4" fillId="24" borderId="0" xfId="0" applyFont="1" applyFill="1">
      <alignment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0" fillId="24" borderId="0" xfId="0" applyFill="1" applyBorder="1" applyAlignment="1">
      <alignment vertical="center" wrapText="1"/>
    </xf>
    <xf numFmtId="0" fontId="6" fillId="24" borderId="0" xfId="49" applyFont="1" applyFill="1">
      <alignment vertical="center"/>
    </xf>
    <xf numFmtId="0" fontId="4" fillId="24" borderId="10" xfId="0" applyFont="1" applyFill="1" applyBorder="1" applyAlignment="1">
      <alignment horizontal="center" vertical="center"/>
    </xf>
    <xf numFmtId="0" fontId="0" fillId="24" borderId="0" xfId="0" applyFont="1" applyFill="1">
      <alignment vertical="center"/>
    </xf>
    <xf numFmtId="0" fontId="4" fillId="24" borderId="10" xfId="0" applyFont="1" applyFill="1" applyBorder="1" applyAlignment="1">
      <alignment horizontal="center" vertical="center" wrapText="1"/>
    </xf>
    <xf numFmtId="0" fontId="25" fillId="24" borderId="0" xfId="0" applyFont="1" applyFill="1" applyBorder="1">
      <alignment vertical="center"/>
    </xf>
    <xf numFmtId="0" fontId="25" fillId="24" borderId="0" xfId="0" applyFont="1" applyFill="1">
      <alignment vertical="center"/>
    </xf>
    <xf numFmtId="0" fontId="25" fillId="24" borderId="13"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0" xfId="0" applyFont="1" applyFill="1" applyAlignment="1">
      <alignment vertical="center" wrapText="1"/>
    </xf>
    <xf numFmtId="49" fontId="25" fillId="0" borderId="14" xfId="0" applyNumberFormat="1" applyFont="1" applyFill="1" applyBorder="1" applyAlignment="1">
      <alignment horizontal="right" vertical="center"/>
    </xf>
    <xf numFmtId="0" fontId="25" fillId="0" borderId="15" xfId="0" applyFont="1" applyFill="1" applyBorder="1" applyAlignment="1">
      <alignment horizontal="right" vertical="center"/>
    </xf>
    <xf numFmtId="0" fontId="25" fillId="0" borderId="15" xfId="0" applyFont="1" applyFill="1" applyBorder="1" applyAlignment="1">
      <alignment vertical="center"/>
    </xf>
    <xf numFmtId="0" fontId="25" fillId="24" borderId="16" xfId="0" applyFont="1" applyFill="1" applyBorder="1" applyAlignment="1">
      <alignment horizontal="center" vertical="center" wrapText="1"/>
    </xf>
    <xf numFmtId="0" fontId="25" fillId="24" borderId="17" xfId="0" applyFont="1" applyFill="1" applyBorder="1" applyAlignment="1">
      <alignment horizontal="center" vertical="center"/>
    </xf>
    <xf numFmtId="0" fontId="25" fillId="26" borderId="10" xfId="0" applyFont="1" applyFill="1" applyBorder="1" applyAlignment="1" applyProtection="1">
      <alignment horizontal="center" vertical="center"/>
      <protection locked="0"/>
    </xf>
    <xf numFmtId="0" fontId="25" fillId="24" borderId="18" xfId="0" applyFont="1" applyFill="1" applyBorder="1">
      <alignment vertical="center"/>
    </xf>
    <xf numFmtId="49" fontId="25" fillId="0" borderId="19" xfId="0" applyNumberFormat="1" applyFont="1" applyFill="1" applyBorder="1" applyAlignment="1">
      <alignment horizontal="right" vertical="center"/>
    </xf>
    <xf numFmtId="0" fontId="25" fillId="0" borderId="20" xfId="0" applyFont="1" applyFill="1" applyBorder="1" applyAlignment="1">
      <alignment vertical="center"/>
    </xf>
    <xf numFmtId="0" fontId="25" fillId="26" borderId="21" xfId="0" applyFont="1" applyFill="1" applyBorder="1" applyAlignment="1" applyProtection="1">
      <alignment horizontal="center" vertical="center"/>
      <protection locked="0"/>
    </xf>
    <xf numFmtId="0" fontId="25" fillId="24" borderId="22" xfId="0" applyFont="1" applyFill="1" applyBorder="1">
      <alignment vertical="center"/>
    </xf>
    <xf numFmtId="49"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6" fillId="0" borderId="23" xfId="0" applyFont="1" applyFill="1" applyBorder="1" applyAlignment="1">
      <alignment horizontal="center" vertical="center"/>
    </xf>
    <xf numFmtId="0" fontId="26" fillId="0" borderId="24" xfId="0" applyFont="1" applyFill="1" applyBorder="1" applyAlignment="1">
      <alignment vertical="center"/>
    </xf>
    <xf numFmtId="0" fontId="26" fillId="0" borderId="24" xfId="0" applyFont="1" applyFill="1" applyBorder="1" applyAlignment="1">
      <alignment horizontal="center" vertical="center"/>
    </xf>
    <xf numFmtId="0" fontId="26" fillId="0" borderId="25" xfId="0" applyFont="1" applyFill="1" applyBorder="1" applyAlignment="1">
      <alignment vertical="center"/>
    </xf>
    <xf numFmtId="0" fontId="25" fillId="0" borderId="15" xfId="0" applyFont="1" applyFill="1" applyBorder="1" applyAlignment="1">
      <alignment vertical="center" wrapText="1"/>
    </xf>
    <xf numFmtId="0" fontId="25" fillId="24" borderId="10" xfId="0" applyFont="1" applyFill="1" applyBorder="1" applyAlignment="1">
      <alignment horizontal="center" vertical="center" wrapText="1"/>
    </xf>
    <xf numFmtId="0" fontId="25" fillId="24" borderId="18" xfId="0" applyFont="1" applyFill="1" applyBorder="1" applyAlignment="1">
      <alignment horizontal="center" vertical="center"/>
    </xf>
    <xf numFmtId="0" fontId="25" fillId="0" borderId="14" xfId="0" applyFont="1" applyFill="1" applyBorder="1" applyAlignment="1">
      <alignment horizontal="right" vertical="center" wrapText="1"/>
    </xf>
    <xf numFmtId="0" fontId="25" fillId="26" borderId="10" xfId="0" applyFont="1" applyFill="1" applyBorder="1" applyAlignment="1" applyProtection="1">
      <alignment horizontal="center" vertical="center" wrapText="1"/>
      <protection locked="0"/>
    </xf>
    <xf numFmtId="0" fontId="25" fillId="24" borderId="18" xfId="0" applyFont="1" applyFill="1" applyBorder="1" applyAlignment="1">
      <alignment vertical="center" wrapText="1"/>
    </xf>
    <xf numFmtId="49" fontId="25" fillId="0" borderId="14" xfId="0" applyNumberFormat="1" applyFont="1" applyFill="1" applyBorder="1" applyAlignment="1">
      <alignment horizontal="center" vertical="center"/>
    </xf>
    <xf numFmtId="0" fontId="25" fillId="24" borderId="0" xfId="0" applyFont="1" applyFill="1" applyAlignment="1">
      <alignment horizontal="center" vertical="center"/>
    </xf>
    <xf numFmtId="0" fontId="27" fillId="24" borderId="0" xfId="0" applyFont="1" applyFill="1">
      <alignment vertical="center"/>
    </xf>
    <xf numFmtId="0" fontId="27" fillId="24" borderId="0" xfId="0" applyFont="1" applyFill="1" applyBorder="1" applyAlignment="1">
      <alignment horizontal="center" vertical="center" wrapText="1"/>
    </xf>
    <xf numFmtId="0" fontId="27" fillId="24" borderId="0" xfId="0" applyFont="1" applyFill="1" applyBorder="1" applyAlignment="1">
      <alignment horizontal="center" vertical="center"/>
    </xf>
    <xf numFmtId="0" fontId="27" fillId="27" borderId="11" xfId="0" applyFont="1" applyFill="1" applyBorder="1" applyAlignment="1" applyProtection="1">
      <alignment vertical="center"/>
      <protection locked="0"/>
    </xf>
    <xf numFmtId="0" fontId="27" fillId="24" borderId="0" xfId="0" applyFont="1" applyFill="1" applyAlignment="1">
      <alignment horizontal="center" vertical="center"/>
    </xf>
    <xf numFmtId="0" fontId="27" fillId="27" borderId="0" xfId="0" applyFont="1" applyFill="1" applyProtection="1">
      <alignment vertical="center"/>
      <protection locked="0"/>
    </xf>
    <xf numFmtId="0" fontId="27" fillId="24" borderId="0" xfId="0" applyFont="1" applyFill="1" applyAlignment="1">
      <alignment horizontal="left" vertical="center"/>
    </xf>
    <xf numFmtId="0" fontId="25" fillId="24" borderId="10" xfId="0" applyFont="1" applyFill="1" applyBorder="1" applyAlignment="1">
      <alignment horizontal="center" vertical="center"/>
    </xf>
    <xf numFmtId="0" fontId="27" fillId="24" borderId="26" xfId="0" applyFont="1" applyFill="1" applyBorder="1" applyAlignment="1">
      <alignment vertical="center"/>
    </xf>
    <xf numFmtId="0" fontId="27" fillId="24" borderId="27" xfId="0" applyFont="1" applyFill="1" applyBorder="1" applyAlignment="1">
      <alignment vertical="center"/>
    </xf>
    <xf numFmtId="0" fontId="27" fillId="24" borderId="28" xfId="0" applyFont="1" applyFill="1" applyBorder="1" applyAlignment="1">
      <alignment horizontal="center" vertical="center"/>
    </xf>
    <xf numFmtId="0" fontId="27" fillId="24" borderId="11" xfId="0" applyFont="1" applyFill="1" applyBorder="1" applyAlignment="1">
      <alignment horizontal="center" vertical="center"/>
    </xf>
    <xf numFmtId="0" fontId="27" fillId="24" borderId="12" xfId="0" applyFont="1" applyFill="1" applyBorder="1" applyAlignment="1">
      <alignment vertical="center"/>
    </xf>
    <xf numFmtId="0" fontId="25" fillId="24" borderId="29" xfId="0" applyFont="1" applyFill="1" applyBorder="1" applyAlignment="1">
      <alignment vertical="center"/>
    </xf>
    <xf numFmtId="0" fontId="25" fillId="24" borderId="15" xfId="0" applyFont="1" applyFill="1" applyBorder="1" applyAlignment="1">
      <alignment vertical="center"/>
    </xf>
    <xf numFmtId="0" fontId="25" fillId="24" borderId="15" xfId="0" applyFont="1" applyFill="1" applyBorder="1" applyAlignment="1">
      <alignment horizontal="center" vertical="center"/>
    </xf>
    <xf numFmtId="0" fontId="25" fillId="24" borderId="12" xfId="0" applyFont="1" applyFill="1" applyBorder="1" applyAlignment="1">
      <alignment vertical="center"/>
    </xf>
    <xf numFmtId="0" fontId="27" fillId="24" borderId="0" xfId="0" applyFont="1" applyFill="1" applyBorder="1">
      <alignment vertical="center"/>
    </xf>
    <xf numFmtId="0" fontId="28" fillId="24" borderId="0" xfId="0" applyFont="1" applyFill="1" applyBorder="1" applyAlignment="1">
      <alignment horizontal="left" vertical="center"/>
    </xf>
    <xf numFmtId="0" fontId="25" fillId="24" borderId="0" xfId="0" applyFont="1" applyFill="1" applyBorder="1" applyAlignment="1">
      <alignment horizontal="right" vertical="center"/>
    </xf>
    <xf numFmtId="0" fontId="25" fillId="24" borderId="0" xfId="0" applyFont="1" applyFill="1" applyBorder="1" applyAlignment="1">
      <alignment horizontal="center" vertical="center" wrapText="1"/>
    </xf>
    <xf numFmtId="0" fontId="29" fillId="24" borderId="0" xfId="0" applyFont="1" applyFill="1">
      <alignment vertical="center"/>
    </xf>
    <xf numFmtId="0" fontId="30" fillId="24" borderId="0" xfId="0" applyFont="1" applyFill="1" applyAlignment="1">
      <alignment vertical="center"/>
    </xf>
    <xf numFmtId="0" fontId="27" fillId="24" borderId="0" xfId="0" applyFont="1" applyFill="1" applyAlignment="1">
      <alignment horizontal="right" vertical="center"/>
    </xf>
    <xf numFmtId="0" fontId="30" fillId="24" borderId="0" xfId="0" applyFont="1" applyFill="1" applyBorder="1" applyAlignment="1">
      <alignment vertical="center" textRotation="255"/>
    </xf>
    <xf numFmtId="0" fontId="30" fillId="24" borderId="0" xfId="0" applyFont="1" applyFill="1" applyBorder="1" applyAlignment="1">
      <alignment vertical="center"/>
    </xf>
    <xf numFmtId="0" fontId="27" fillId="24" borderId="0" xfId="0" applyFont="1" applyFill="1" applyBorder="1" applyAlignment="1">
      <alignment vertical="center" textRotation="255"/>
    </xf>
    <xf numFmtId="0" fontId="27" fillId="24" borderId="0" xfId="0" applyFont="1" applyFill="1" applyBorder="1" applyAlignment="1">
      <alignment vertical="center"/>
    </xf>
    <xf numFmtId="0" fontId="4" fillId="0" borderId="10" xfId="0" applyFont="1" applyFill="1" applyBorder="1" applyAlignment="1">
      <alignment horizontal="center" vertical="center"/>
    </xf>
    <xf numFmtId="0" fontId="25" fillId="24" borderId="0" xfId="0" applyFont="1" applyFill="1" applyBorder="1" applyAlignment="1">
      <alignment horizontal="center" vertical="center" wrapText="1"/>
    </xf>
    <xf numFmtId="0" fontId="35" fillId="26" borderId="10" xfId="0" applyFont="1" applyFill="1" applyBorder="1" applyAlignment="1" applyProtection="1">
      <alignment horizontal="center" vertical="center" wrapText="1"/>
      <protection locked="0"/>
    </xf>
    <xf numFmtId="0" fontId="30" fillId="26" borderId="10" xfId="0" applyFont="1" applyFill="1" applyBorder="1" applyAlignment="1" applyProtection="1">
      <alignment horizontal="center" vertical="center" wrapText="1"/>
      <protection locked="0"/>
    </xf>
    <xf numFmtId="0" fontId="0" fillId="27" borderId="15" xfId="0" applyFill="1" applyBorder="1" applyAlignment="1" applyProtection="1">
      <alignment horizontal="center" vertical="center"/>
      <protection locked="0"/>
    </xf>
    <xf numFmtId="0" fontId="27" fillId="0" borderId="0" xfId="0" applyFont="1" applyProtection="1">
      <alignment vertical="center"/>
    </xf>
    <xf numFmtId="0" fontId="36" fillId="0" borderId="0" xfId="0" applyFont="1" applyBorder="1" applyAlignment="1" applyProtection="1">
      <alignment horizontal="left" vertical="center"/>
    </xf>
    <xf numFmtId="0" fontId="37" fillId="28" borderId="26" xfId="0" applyFont="1" applyFill="1" applyBorder="1" applyAlignment="1" applyProtection="1">
      <alignment horizontal="center" vertical="center"/>
    </xf>
    <xf numFmtId="0" fontId="27" fillId="28" borderId="0" xfId="0" applyFont="1" applyFill="1" applyProtection="1">
      <alignment vertical="center"/>
    </xf>
    <xf numFmtId="0" fontId="27" fillId="0" borderId="0" xfId="0" applyFont="1" applyAlignment="1" applyProtection="1">
      <alignment horizontal="left" vertical="center" wrapText="1"/>
    </xf>
    <xf numFmtId="0" fontId="27" fillId="30" borderId="10" xfId="0" applyFont="1" applyFill="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35" fillId="30" borderId="10" xfId="0" applyFont="1" applyFill="1" applyBorder="1" applyAlignment="1" applyProtection="1">
      <alignment horizontal="center" vertical="center" wrapText="1"/>
    </xf>
    <xf numFmtId="0" fontId="35" fillId="30" borderId="29" xfId="0" applyFont="1" applyFill="1" applyBorder="1" applyAlignment="1" applyProtection="1">
      <alignment horizontal="center" vertical="center" wrapText="1"/>
    </xf>
    <xf numFmtId="0" fontId="35" fillId="0" borderId="10" xfId="0" applyFont="1" applyBorder="1" applyAlignment="1" applyProtection="1">
      <alignment horizontal="left" vertical="center" wrapText="1" indent="1"/>
    </xf>
    <xf numFmtId="0" fontId="30" fillId="0" borderId="10"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16" xfId="0" applyFont="1" applyFill="1" applyBorder="1" applyAlignment="1">
      <alignment horizontal="center" vertical="center"/>
    </xf>
    <xf numFmtId="0" fontId="0" fillId="26" borderId="10" xfId="0" applyFont="1" applyFill="1" applyBorder="1" applyAlignment="1" applyProtection="1">
      <alignment horizontal="center" vertical="center" shrinkToFit="1"/>
      <protection locked="0"/>
    </xf>
    <xf numFmtId="0" fontId="0" fillId="27" borderId="10" xfId="0" applyFont="1" applyFill="1" applyBorder="1" applyAlignment="1" applyProtection="1">
      <alignment horizontal="center" vertical="center" shrinkToFit="1"/>
      <protection locked="0"/>
    </xf>
    <xf numFmtId="0" fontId="0" fillId="26" borderId="32" xfId="0" applyFont="1" applyFill="1" applyBorder="1" applyAlignment="1" applyProtection="1">
      <alignment horizontal="center" vertical="center" shrinkToFit="1"/>
      <protection locked="0"/>
    </xf>
    <xf numFmtId="0" fontId="0" fillId="27" borderId="32" xfId="0" applyFont="1"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24" borderId="0" xfId="0" applyFill="1" applyProtection="1">
      <alignment vertical="center"/>
      <protection locked="0"/>
    </xf>
    <xf numFmtId="0" fontId="25" fillId="24" borderId="16" xfId="0" applyFont="1" applyFill="1" applyBorder="1" applyAlignment="1">
      <alignment horizontal="center" vertical="center"/>
    </xf>
    <xf numFmtId="0" fontId="25" fillId="24" borderId="26" xfId="0" applyFont="1" applyFill="1" applyBorder="1" applyAlignment="1">
      <alignment horizontal="center" vertical="center"/>
    </xf>
    <xf numFmtId="0" fontId="29" fillId="31" borderId="10" xfId="0" applyFont="1" applyFill="1" applyBorder="1" applyAlignment="1">
      <alignment horizontal="center" vertical="center"/>
    </xf>
    <xf numFmtId="0" fontId="25" fillId="27" borderId="15" xfId="0" applyFont="1" applyFill="1" applyBorder="1" applyAlignment="1">
      <alignment horizontal="center" vertical="center"/>
    </xf>
    <xf numFmtId="179" fontId="0" fillId="0" borderId="16" xfId="0" applyNumberFormat="1" applyFont="1" applyFill="1" applyBorder="1" applyAlignment="1">
      <alignment horizontal="center" vertical="center"/>
    </xf>
    <xf numFmtId="0" fontId="0" fillId="24" borderId="10" xfId="0" applyFont="1" applyFill="1" applyBorder="1" applyAlignment="1">
      <alignment horizontal="center" vertical="center"/>
    </xf>
    <xf numFmtId="0" fontId="0" fillId="24" borderId="33" xfId="0" applyFont="1" applyFill="1" applyBorder="1" applyAlignment="1">
      <alignment horizontal="center" vertical="center"/>
    </xf>
    <xf numFmtId="180" fontId="0" fillId="27" borderId="10" xfId="0" applyNumberFormat="1" applyFont="1" applyFill="1" applyBorder="1" applyAlignment="1">
      <alignment horizontal="center" vertical="center"/>
    </xf>
    <xf numFmtId="0" fontId="0" fillId="28" borderId="0" xfId="0" applyFill="1">
      <alignment vertical="center"/>
    </xf>
    <xf numFmtId="0" fontId="0" fillId="28" borderId="0" xfId="0" applyFill="1" applyProtection="1">
      <alignment vertical="center"/>
      <protection locked="0"/>
    </xf>
    <xf numFmtId="0" fontId="27" fillId="28" borderId="0" xfId="0" applyFont="1" applyFill="1">
      <alignment vertical="center"/>
    </xf>
    <xf numFmtId="0" fontId="0" fillId="31" borderId="10" xfId="0" applyFill="1" applyBorder="1" applyAlignment="1">
      <alignment horizontal="center" vertical="center"/>
    </xf>
    <xf numFmtId="179" fontId="0" fillId="27" borderId="10" xfId="0" applyNumberFormat="1" applyFill="1" applyBorder="1" applyAlignment="1">
      <alignment horizontal="center" vertical="center"/>
    </xf>
    <xf numFmtId="0" fontId="27" fillId="28" borderId="11" xfId="0" applyFont="1" applyFill="1" applyBorder="1" applyAlignment="1" applyProtection="1">
      <alignment vertical="center"/>
      <protection locked="0"/>
    </xf>
    <xf numFmtId="0" fontId="27" fillId="28" borderId="0" xfId="0" applyFont="1" applyFill="1" applyAlignment="1">
      <alignment horizontal="center" vertical="center"/>
    </xf>
    <xf numFmtId="0" fontId="27" fillId="28" borderId="0" xfId="0" applyFont="1" applyFill="1" applyProtection="1">
      <alignment vertical="center"/>
      <protection locked="0"/>
    </xf>
    <xf numFmtId="0" fontId="27" fillId="28" borderId="0" xfId="0" applyFont="1" applyFill="1" applyAlignment="1">
      <alignment horizontal="left" vertical="center"/>
    </xf>
    <xf numFmtId="0" fontId="30" fillId="28" borderId="0" xfId="0" applyFont="1" applyFill="1" applyAlignment="1">
      <alignment horizontal="right" vertical="center"/>
    </xf>
    <xf numFmtId="0" fontId="25" fillId="28" borderId="0" xfId="0" applyFont="1" applyFill="1" applyBorder="1" applyAlignment="1">
      <alignment horizontal="center" vertical="center"/>
    </xf>
    <xf numFmtId="0" fontId="25" fillId="28" borderId="34" xfId="0" applyFont="1" applyFill="1" applyBorder="1" applyAlignment="1">
      <alignment vertical="center"/>
    </xf>
    <xf numFmtId="0" fontId="26" fillId="28" borderId="0" xfId="0" applyFont="1" applyFill="1" applyBorder="1" applyAlignment="1">
      <alignment vertical="center"/>
    </xf>
    <xf numFmtId="0" fontId="26" fillId="28" borderId="35" xfId="0" applyFont="1" applyFill="1" applyBorder="1" applyAlignment="1">
      <alignment horizontal="center" vertical="center"/>
    </xf>
    <xf numFmtId="0" fontId="25" fillId="24" borderId="0" xfId="0" applyFont="1" applyFill="1" applyAlignment="1">
      <alignmen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24" borderId="0" xfId="0" applyFont="1" applyFill="1" applyAlignment="1">
      <alignment vertical="center" wrapText="1"/>
    </xf>
    <xf numFmtId="0" fontId="25" fillId="0" borderId="15" xfId="0" applyFont="1" applyFill="1" applyBorder="1" applyAlignment="1">
      <alignment vertical="center" wrapText="1"/>
    </xf>
    <xf numFmtId="0" fontId="25" fillId="0" borderId="14" xfId="0" applyFont="1" applyFill="1" applyBorder="1" applyAlignment="1">
      <alignment horizontal="right" vertical="center" wrapText="1"/>
    </xf>
    <xf numFmtId="0" fontId="25" fillId="24" borderId="18" xfId="0" applyFont="1" applyFill="1" applyBorder="1" applyAlignment="1">
      <alignment vertical="center" wrapText="1"/>
    </xf>
    <xf numFmtId="0" fontId="25" fillId="26" borderId="10" xfId="0" applyFont="1" applyFill="1" applyBorder="1" applyAlignment="1" applyProtection="1">
      <alignment horizontal="center" vertical="center" wrapText="1"/>
      <protection locked="0"/>
    </xf>
    <xf numFmtId="0" fontId="25" fillId="0" borderId="15" xfId="0" applyFont="1" applyFill="1" applyBorder="1" applyAlignment="1">
      <alignment vertical="center" wrapText="1"/>
    </xf>
    <xf numFmtId="0" fontId="34" fillId="24" borderId="10" xfId="0" applyFont="1" applyFill="1" applyBorder="1" applyAlignment="1" applyProtection="1">
      <alignment horizontal="center" vertical="center"/>
    </xf>
    <xf numFmtId="0" fontId="27" fillId="28" borderId="34" xfId="0" applyFont="1" applyFill="1" applyBorder="1" applyProtection="1">
      <alignment vertical="center"/>
    </xf>
    <xf numFmtId="0" fontId="27" fillId="28" borderId="26" xfId="0" applyFont="1" applyFill="1" applyBorder="1" applyProtection="1">
      <alignment vertical="center"/>
    </xf>
    <xf numFmtId="0" fontId="27" fillId="28" borderId="37" xfId="0" applyFont="1" applyFill="1" applyBorder="1" applyProtection="1">
      <alignment vertical="center"/>
    </xf>
    <xf numFmtId="0" fontId="27" fillId="28" borderId="38" xfId="0" applyFont="1" applyFill="1" applyBorder="1" applyProtection="1">
      <alignment vertical="center"/>
    </xf>
    <xf numFmtId="0" fontId="30" fillId="28" borderId="0" xfId="0" applyFont="1" applyFill="1" applyProtection="1">
      <alignment vertical="center"/>
    </xf>
    <xf numFmtId="0" fontId="27" fillId="28" borderId="0" xfId="0" applyFont="1" applyFill="1" applyBorder="1" applyProtection="1">
      <alignment vertical="center"/>
    </xf>
    <xf numFmtId="0" fontId="27" fillId="28" borderId="25" xfId="0" applyFont="1" applyFill="1" applyBorder="1" applyProtection="1">
      <alignment vertical="center"/>
    </xf>
    <xf numFmtId="0" fontId="27" fillId="28" borderId="24" xfId="0" applyFont="1" applyFill="1" applyBorder="1" applyProtection="1">
      <alignment vertical="center"/>
    </xf>
    <xf numFmtId="0" fontId="27" fillId="28" borderId="24" xfId="0" applyFont="1" applyFill="1" applyBorder="1" applyAlignment="1" applyProtection="1">
      <alignment vertical="center"/>
    </xf>
    <xf numFmtId="0" fontId="31" fillId="28" borderId="0" xfId="0" applyFont="1" applyFill="1" applyProtection="1">
      <alignment vertical="center"/>
    </xf>
    <xf numFmtId="0" fontId="34" fillId="28" borderId="0" xfId="0" applyFont="1" applyFill="1" applyProtection="1">
      <alignment vertical="center"/>
    </xf>
    <xf numFmtId="0" fontId="27" fillId="0" borderId="0" xfId="0" applyFont="1" applyProtection="1">
      <alignment vertical="center"/>
    </xf>
    <xf numFmtId="0" fontId="31" fillId="24" borderId="0" xfId="0" applyFont="1" applyFill="1" applyProtection="1">
      <alignment vertical="center"/>
    </xf>
    <xf numFmtId="0" fontId="27" fillId="24" borderId="0" xfId="0" applyFont="1" applyFill="1" applyProtection="1">
      <alignment vertical="center"/>
    </xf>
    <xf numFmtId="0" fontId="27" fillId="0" borderId="39" xfId="0" applyFont="1" applyFill="1" applyBorder="1" applyAlignment="1" applyProtection="1">
      <alignment horizontal="center" vertical="center"/>
    </xf>
    <xf numFmtId="0" fontId="27" fillId="0" borderId="0" xfId="0" applyFont="1" applyFill="1" applyProtection="1">
      <alignment vertical="center"/>
    </xf>
    <xf numFmtId="0" fontId="27" fillId="24" borderId="23" xfId="0" applyFont="1" applyFill="1" applyBorder="1" applyAlignment="1" applyProtection="1">
      <alignment vertical="center"/>
    </xf>
    <xf numFmtId="0" fontId="27" fillId="0" borderId="35" xfId="0" applyFont="1" applyBorder="1" applyAlignment="1" applyProtection="1">
      <alignment horizontal="left" vertical="center" indent="1"/>
    </xf>
    <xf numFmtId="0" fontId="27" fillId="0" borderId="24" xfId="0" applyFont="1" applyBorder="1" applyAlignment="1" applyProtection="1">
      <alignment horizontal="left" vertical="center" indent="1"/>
    </xf>
    <xf numFmtId="0" fontId="27" fillId="0" borderId="0" xfId="0" applyFont="1" applyBorder="1" applyAlignment="1" applyProtection="1">
      <alignment horizontal="left" vertical="center" indent="1"/>
    </xf>
    <xf numFmtId="0" fontId="27" fillId="27" borderId="0" xfId="0" applyFont="1" applyFill="1" applyBorder="1" applyAlignment="1" applyProtection="1">
      <alignment horizontal="right" vertical="center"/>
      <protection locked="0"/>
    </xf>
    <xf numFmtId="0" fontId="27" fillId="0" borderId="0" xfId="0" applyFont="1" applyBorder="1" applyProtection="1">
      <alignment vertical="center"/>
    </xf>
    <xf numFmtId="0" fontId="27" fillId="0" borderId="15" xfId="0" applyFont="1" applyBorder="1" applyAlignment="1" applyProtection="1">
      <alignment horizontal="center" vertical="center"/>
    </xf>
    <xf numFmtId="0" fontId="27" fillId="0" borderId="12" xfId="0" applyFont="1" applyBorder="1" applyProtection="1">
      <alignment vertical="center"/>
    </xf>
    <xf numFmtId="0" fontId="27" fillId="0" borderId="41" xfId="0" applyFont="1" applyBorder="1" applyProtection="1">
      <alignment vertical="center"/>
    </xf>
    <xf numFmtId="0" fontId="27" fillId="0" borderId="42" xfId="0" applyFont="1" applyBorder="1" applyAlignment="1" applyProtection="1">
      <alignment horizontal="center" vertical="center"/>
    </xf>
    <xf numFmtId="0" fontId="27" fillId="26" borderId="32"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xf>
    <xf numFmtId="0" fontId="27" fillId="0" borderId="43" xfId="0" applyFont="1" applyBorder="1" applyAlignment="1" applyProtection="1">
      <alignment horizontal="center" vertical="center"/>
    </xf>
    <xf numFmtId="0" fontId="27" fillId="26" borderId="10"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xf>
    <xf numFmtId="0" fontId="27" fillId="0" borderId="44" xfId="0" applyFont="1" applyBorder="1" applyAlignment="1" applyProtection="1">
      <alignment horizontal="center" vertical="center"/>
    </xf>
    <xf numFmtId="0" fontId="27" fillId="26" borderId="36" xfId="0" applyFont="1" applyFill="1" applyBorder="1" applyAlignment="1" applyProtection="1">
      <alignment horizontal="center" vertical="center"/>
      <protection locked="0"/>
    </xf>
    <xf numFmtId="0" fontId="27" fillId="0" borderId="45" xfId="0" applyFont="1" applyBorder="1" applyAlignment="1" applyProtection="1">
      <alignment horizontal="center" vertical="center"/>
    </xf>
    <xf numFmtId="0" fontId="27" fillId="26" borderId="16" xfId="0" applyFont="1" applyFill="1" applyBorder="1" applyAlignment="1" applyProtection="1">
      <alignment horizontal="center" vertical="center"/>
      <protection locked="0"/>
    </xf>
    <xf numFmtId="0" fontId="27" fillId="0" borderId="46" xfId="0" applyFont="1" applyBorder="1" applyAlignment="1" applyProtection="1">
      <alignment horizontal="center" vertical="center"/>
    </xf>
    <xf numFmtId="0" fontId="27" fillId="0" borderId="27" xfId="0" applyFont="1" applyBorder="1" applyProtection="1">
      <alignment vertical="center"/>
    </xf>
    <xf numFmtId="0" fontId="27" fillId="0" borderId="23"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24" xfId="0" applyFont="1" applyFill="1" applyBorder="1" applyProtection="1">
      <alignment vertical="center"/>
    </xf>
    <xf numFmtId="0" fontId="27" fillId="0" borderId="25" xfId="0" applyFont="1" applyFill="1" applyBorder="1" applyProtection="1">
      <alignment vertical="center"/>
    </xf>
    <xf numFmtId="0" fontId="27" fillId="0" borderId="35" xfId="0" applyFont="1" applyFill="1" applyBorder="1" applyProtection="1">
      <alignment vertical="center"/>
    </xf>
    <xf numFmtId="0" fontId="27" fillId="0" borderId="24" xfId="0" applyFont="1" applyFill="1" applyBorder="1" applyAlignment="1" applyProtection="1">
      <alignment horizontal="center" vertical="center"/>
    </xf>
    <xf numFmtId="0" fontId="27" fillId="0" borderId="0" xfId="0" applyFont="1" applyFill="1" applyBorder="1" applyProtection="1">
      <alignment vertical="center"/>
    </xf>
    <xf numFmtId="0" fontId="27" fillId="0" borderId="34" xfId="0" applyFont="1" applyFill="1" applyBorder="1" applyProtection="1">
      <alignment vertical="center"/>
    </xf>
    <xf numFmtId="0" fontId="27" fillId="0" borderId="15" xfId="0" applyFont="1" applyFill="1" applyBorder="1" applyAlignment="1" applyProtection="1">
      <alignment horizontal="center" vertical="center"/>
    </xf>
    <xf numFmtId="0" fontId="27" fillId="0" borderId="12" xfId="0" applyFont="1" applyFill="1" applyBorder="1" applyProtection="1">
      <alignment vertical="center"/>
    </xf>
    <xf numFmtId="0" fontId="27" fillId="0" borderId="28" xfId="0" applyFont="1" applyFill="1" applyBorder="1" applyProtection="1">
      <alignment vertical="center"/>
    </xf>
    <xf numFmtId="0" fontId="27" fillId="0" borderId="11" xfId="0" applyFont="1" applyFill="1" applyBorder="1" applyProtection="1">
      <alignment vertical="center"/>
    </xf>
    <xf numFmtId="0" fontId="27" fillId="0" borderId="47" xfId="0" applyFont="1" applyFill="1" applyBorder="1" applyProtection="1">
      <alignment vertical="center"/>
    </xf>
    <xf numFmtId="0" fontId="27" fillId="0" borderId="48" xfId="0" applyFont="1" applyFill="1" applyBorder="1" applyProtection="1">
      <alignment vertical="center"/>
    </xf>
    <xf numFmtId="0" fontId="27" fillId="0" borderId="13" xfId="0" applyFont="1" applyFill="1" applyBorder="1" applyProtection="1">
      <alignment vertical="center"/>
    </xf>
    <xf numFmtId="0" fontId="27" fillId="0" borderId="49" xfId="0" applyFont="1" applyFill="1" applyBorder="1" applyProtection="1">
      <alignment vertical="center"/>
    </xf>
    <xf numFmtId="0" fontId="27" fillId="0" borderId="0" xfId="0" applyFont="1" applyFill="1" applyBorder="1" applyAlignment="1" applyProtection="1">
      <alignment horizontal="center" vertical="center"/>
    </xf>
    <xf numFmtId="0" fontId="27" fillId="0" borderId="40" xfId="0" applyFont="1" applyFill="1" applyBorder="1" applyAlignment="1" applyProtection="1">
      <alignment horizontal="left" vertical="center"/>
    </xf>
    <xf numFmtId="0" fontId="27" fillId="0" borderId="50" xfId="0" applyFont="1" applyFill="1" applyBorder="1" applyAlignment="1" applyProtection="1">
      <alignment horizontal="left" vertical="center"/>
    </xf>
    <xf numFmtId="3" fontId="27" fillId="0" borderId="41" xfId="0" applyNumberFormat="1" applyFont="1" applyFill="1" applyBorder="1" applyAlignment="1" applyProtection="1">
      <alignment horizontal="left" vertical="center"/>
    </xf>
    <xf numFmtId="0" fontId="27" fillId="0" borderId="38" xfId="0" applyFont="1" applyFill="1" applyBorder="1" applyProtection="1">
      <alignment vertical="center"/>
    </xf>
    <xf numFmtId="0" fontId="27" fillId="0" borderId="51" xfId="0" applyFont="1" applyFill="1" applyBorder="1" applyProtection="1">
      <alignment vertical="center"/>
    </xf>
    <xf numFmtId="0" fontId="27" fillId="0" borderId="52" xfId="0" applyFont="1" applyFill="1" applyBorder="1" applyAlignment="1" applyProtection="1">
      <alignment horizontal="left" vertical="center"/>
    </xf>
    <xf numFmtId="0" fontId="27" fillId="0" borderId="38" xfId="0" applyFont="1" applyFill="1" applyBorder="1" applyAlignment="1" applyProtection="1">
      <alignment horizontal="left" vertical="center"/>
    </xf>
    <xf numFmtId="3" fontId="27" fillId="0" borderId="0" xfId="0" applyNumberFormat="1" applyFont="1" applyFill="1" applyBorder="1" applyAlignment="1" applyProtection="1">
      <alignment horizontal="left" vertical="center"/>
    </xf>
    <xf numFmtId="3" fontId="27" fillId="0" borderId="11" xfId="0" applyNumberFormat="1" applyFont="1" applyFill="1" applyBorder="1" applyAlignment="1" applyProtection="1">
      <alignment horizontal="right" vertical="center"/>
    </xf>
    <xf numFmtId="0" fontId="27" fillId="0" borderId="42" xfId="0" applyFont="1" applyFill="1" applyBorder="1" applyAlignment="1" applyProtection="1">
      <alignment horizontal="center" vertical="center"/>
    </xf>
    <xf numFmtId="0" fontId="27" fillId="0" borderId="32"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36" xfId="0" applyFont="1" applyFill="1" applyBorder="1" applyAlignment="1" applyProtection="1">
      <alignment horizontal="center" vertical="center"/>
    </xf>
    <xf numFmtId="0" fontId="27" fillId="0" borderId="45" xfId="0"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27" fillId="0" borderId="46" xfId="0" applyFont="1" applyFill="1" applyBorder="1" applyAlignment="1" applyProtection="1">
      <alignment horizontal="center" vertical="center"/>
    </xf>
    <xf numFmtId="0" fontId="27" fillId="0" borderId="27" xfId="0" applyFont="1" applyFill="1" applyBorder="1" applyProtection="1">
      <alignment vertical="center"/>
    </xf>
    <xf numFmtId="0" fontId="27" fillId="0" borderId="37" xfId="0" applyFont="1" applyFill="1" applyBorder="1" applyProtection="1">
      <alignment vertical="center"/>
    </xf>
    <xf numFmtId="0" fontId="27" fillId="0" borderId="26" xfId="0" applyFont="1" applyFill="1" applyBorder="1" applyProtection="1">
      <alignment vertical="center"/>
    </xf>
    <xf numFmtId="0" fontId="27" fillId="0" borderId="35" xfId="0" applyFont="1" applyFill="1" applyBorder="1" applyAlignment="1" applyProtection="1">
      <alignment horizontal="center" vertical="center"/>
    </xf>
    <xf numFmtId="0" fontId="27" fillId="0" borderId="53" xfId="0" applyFont="1" applyFill="1" applyBorder="1" applyProtection="1">
      <alignment vertical="center"/>
    </xf>
    <xf numFmtId="0" fontId="27" fillId="26" borderId="39" xfId="0" applyFont="1" applyFill="1" applyBorder="1" applyAlignment="1" applyProtection="1">
      <alignment horizontal="center" vertical="center"/>
      <protection locked="0"/>
    </xf>
    <xf numFmtId="0" fontId="27" fillId="28" borderId="13" xfId="0" applyFont="1" applyFill="1" applyBorder="1" applyProtection="1">
      <alignment vertical="center"/>
    </xf>
    <xf numFmtId="0" fontId="27" fillId="28" borderId="49" xfId="0" applyFont="1" applyFill="1" applyBorder="1" applyProtection="1">
      <alignment vertical="center"/>
    </xf>
    <xf numFmtId="0" fontId="27" fillId="24" borderId="0" xfId="0" applyFont="1" applyFill="1">
      <alignment vertical="center"/>
    </xf>
    <xf numFmtId="0" fontId="38" fillId="0" borderId="0" xfId="46" applyFont="1" applyBorder="1" applyAlignment="1">
      <alignment vertical="center"/>
    </xf>
    <xf numFmtId="0" fontId="24" fillId="0" borderId="0" xfId="46" applyFont="1">
      <alignment vertical="center"/>
    </xf>
    <xf numFmtId="0" fontId="24" fillId="0" borderId="54" xfId="46" applyNumberFormat="1" applyFont="1" applyBorder="1" applyAlignment="1">
      <alignment horizontal="center" vertical="center"/>
    </xf>
    <xf numFmtId="0" fontId="36" fillId="0" borderId="49" xfId="46" applyNumberFormat="1" applyFont="1" applyFill="1" applyBorder="1" applyAlignment="1">
      <alignment horizontal="center" vertical="center"/>
    </xf>
    <xf numFmtId="0" fontId="36" fillId="0" borderId="41" xfId="46" applyNumberFormat="1" applyFont="1" applyFill="1" applyBorder="1" applyAlignment="1">
      <alignment horizontal="center" vertical="center"/>
    </xf>
    <xf numFmtId="0" fontId="36" fillId="0" borderId="55" xfId="46" applyNumberFormat="1" applyFont="1" applyFill="1" applyBorder="1" applyAlignment="1">
      <alignment horizontal="center" vertical="center"/>
    </xf>
    <xf numFmtId="0" fontId="36" fillId="0" borderId="55" xfId="46" applyFont="1" applyFill="1" applyBorder="1" applyAlignment="1">
      <alignment horizontal="center" vertical="center"/>
    </xf>
    <xf numFmtId="0" fontId="25" fillId="27" borderId="10" xfId="0" applyFont="1" applyFill="1" applyBorder="1" applyAlignment="1" applyProtection="1">
      <alignment horizontal="center" vertical="center"/>
      <protection locked="0"/>
    </xf>
    <xf numFmtId="0" fontId="27" fillId="24" borderId="26" xfId="0" applyFont="1" applyFill="1" applyBorder="1" applyAlignment="1">
      <alignment vertical="center"/>
    </xf>
    <xf numFmtId="49" fontId="27" fillId="27" borderId="0" xfId="0" applyNumberFormat="1" applyFont="1" applyFill="1" applyBorder="1" applyAlignment="1" applyProtection="1">
      <alignment horizontal="center" vertical="center"/>
      <protection locked="0"/>
    </xf>
    <xf numFmtId="49" fontId="30" fillId="27" borderId="56" xfId="0" applyNumberFormat="1" applyFont="1" applyFill="1" applyBorder="1" applyAlignment="1" applyProtection="1">
      <alignment horizontal="center" vertical="center"/>
      <protection locked="0"/>
    </xf>
    <xf numFmtId="49" fontId="27" fillId="27" borderId="11" xfId="0" applyNumberFormat="1" applyFont="1" applyFill="1" applyBorder="1" applyAlignment="1" applyProtection="1">
      <alignment horizontal="center" vertical="center"/>
      <protection locked="0"/>
    </xf>
    <xf numFmtId="49" fontId="30" fillId="27" borderId="57" xfId="0" applyNumberFormat="1" applyFont="1" applyFill="1" applyBorder="1" applyAlignment="1" applyProtection="1">
      <alignment horizontal="center" vertical="center"/>
      <protection locked="0"/>
    </xf>
    <xf numFmtId="0" fontId="27" fillId="24" borderId="12" xfId="0" applyFont="1" applyFill="1" applyBorder="1" applyAlignment="1">
      <alignment vertical="center"/>
    </xf>
    <xf numFmtId="0" fontId="25" fillId="27" borderId="11" xfId="0" applyFont="1" applyFill="1" applyBorder="1" applyAlignment="1" applyProtection="1">
      <alignment horizontal="center" vertical="center"/>
      <protection locked="0"/>
    </xf>
    <xf numFmtId="0" fontId="25" fillId="27" borderId="15" xfId="0" applyFont="1" applyFill="1" applyBorder="1" applyAlignment="1" applyProtection="1">
      <alignment horizontal="center" vertical="center"/>
      <protection locked="0"/>
    </xf>
    <xf numFmtId="0" fontId="25" fillId="24" borderId="0" xfId="0" applyFont="1" applyFill="1" applyBorder="1" applyAlignment="1">
      <alignment horizontal="right" vertical="center"/>
    </xf>
    <xf numFmtId="0" fontId="29" fillId="27" borderId="10" xfId="0" applyFont="1" applyFill="1" applyBorder="1" applyAlignment="1">
      <alignment horizontal="center" vertical="center"/>
    </xf>
    <xf numFmtId="0" fontId="30" fillId="24" borderId="0" xfId="0" applyFont="1" applyFill="1" applyBorder="1" applyAlignment="1">
      <alignment vertical="center" textRotation="255"/>
    </xf>
    <xf numFmtId="0" fontId="27" fillId="24" borderId="0" xfId="0" applyFont="1" applyFill="1" applyBorder="1" applyAlignment="1">
      <alignment vertical="center"/>
    </xf>
    <xf numFmtId="0" fontId="24" fillId="27" borderId="58" xfId="46" applyNumberFormat="1" applyFont="1" applyFill="1" applyBorder="1" applyAlignment="1" applyProtection="1">
      <alignment horizontal="center" vertical="center"/>
      <protection locked="0"/>
    </xf>
    <xf numFmtId="0" fontId="24" fillId="27" borderId="18" xfId="46" applyNumberFormat="1" applyFont="1" applyFill="1" applyBorder="1" applyAlignment="1" applyProtection="1">
      <alignment horizontal="center" vertical="center"/>
      <protection locked="0"/>
    </xf>
    <xf numFmtId="0" fontId="24" fillId="27" borderId="17" xfId="46" applyNumberFormat="1" applyFont="1" applyFill="1" applyBorder="1" applyAlignment="1" applyProtection="1">
      <alignment horizontal="center" vertical="center"/>
      <protection locked="0"/>
    </xf>
    <xf numFmtId="0" fontId="24" fillId="27" borderId="41" xfId="46" applyFont="1" applyFill="1" applyBorder="1" applyAlignment="1" applyProtection="1">
      <alignment horizontal="center" vertical="center"/>
      <protection locked="0"/>
    </xf>
    <xf numFmtId="0" fontId="24" fillId="27" borderId="55" xfId="46" applyFont="1" applyFill="1" applyBorder="1" applyAlignment="1" applyProtection="1">
      <alignment horizontal="center" vertical="center"/>
      <protection locked="0"/>
    </xf>
    <xf numFmtId="182" fontId="27" fillId="27" borderId="29" xfId="0" applyNumberFormat="1" applyFont="1" applyFill="1" applyBorder="1" applyAlignment="1" applyProtection="1">
      <alignment horizontal="center" vertical="center"/>
      <protection locked="0"/>
    </xf>
    <xf numFmtId="0" fontId="24" fillId="28" borderId="0" xfId="46" applyFont="1" applyFill="1">
      <alignment vertical="center"/>
    </xf>
    <xf numFmtId="0" fontId="38" fillId="28" borderId="0" xfId="46" applyFont="1" applyFill="1" applyBorder="1" applyAlignment="1">
      <alignment horizontal="center" vertical="center"/>
    </xf>
    <xf numFmtId="0" fontId="24" fillId="28" borderId="59" xfId="46" quotePrefix="1" applyFont="1" applyFill="1" applyBorder="1" applyAlignment="1">
      <alignment horizontal="center" vertical="center"/>
    </xf>
    <xf numFmtId="0" fontId="24" fillId="28" borderId="47" xfId="46" quotePrefix="1" applyFont="1" applyFill="1" applyBorder="1" applyAlignment="1">
      <alignment horizontal="center" vertical="center"/>
    </xf>
    <xf numFmtId="0" fontId="24" fillId="28" borderId="14" xfId="46" quotePrefix="1" applyFont="1" applyFill="1" applyBorder="1" applyAlignment="1">
      <alignment horizontal="center" vertical="center"/>
    </xf>
    <xf numFmtId="0" fontId="24" fillId="28" borderId="60" xfId="46" quotePrefix="1" applyFont="1" applyFill="1" applyBorder="1" applyAlignment="1">
      <alignment horizontal="center" vertical="center"/>
    </xf>
    <xf numFmtId="0" fontId="24" fillId="28" borderId="19" xfId="46" quotePrefix="1" applyFont="1" applyFill="1" applyBorder="1" applyAlignment="1">
      <alignment horizontal="center" vertical="center"/>
    </xf>
    <xf numFmtId="0" fontId="39" fillId="28" borderId="0" xfId="46" applyFont="1" applyFill="1" applyAlignment="1">
      <alignment horizontal="left" vertical="center"/>
    </xf>
    <xf numFmtId="0" fontId="24" fillId="28" borderId="0" xfId="46" quotePrefix="1" applyFont="1" applyFill="1" applyAlignment="1">
      <alignment horizontal="right" vertical="center"/>
    </xf>
    <xf numFmtId="0" fontId="24" fillId="28" borderId="0" xfId="46" applyFont="1" applyFill="1" applyAlignment="1">
      <alignment vertical="center"/>
    </xf>
    <xf numFmtId="0" fontId="24" fillId="28" borderId="0" xfId="46" applyFont="1" applyFill="1" applyAlignment="1">
      <alignment vertical="center" wrapText="1"/>
    </xf>
    <xf numFmtId="0" fontId="39" fillId="28" borderId="0" xfId="46" applyFont="1" applyFill="1">
      <alignment vertical="center"/>
    </xf>
    <xf numFmtId="0" fontId="24" fillId="28" borderId="0" xfId="46" applyFont="1" applyFill="1" applyBorder="1" applyAlignment="1">
      <alignment horizontal="right" vertical="center"/>
    </xf>
    <xf numFmtId="0" fontId="24" fillId="28" borderId="0" xfId="46" applyFont="1" applyFill="1" applyAlignment="1">
      <alignment horizontal="right" vertical="center"/>
    </xf>
    <xf numFmtId="0" fontId="24" fillId="28" borderId="0" xfId="46" applyFont="1" applyFill="1" applyAlignment="1">
      <alignment horizontal="left" vertical="center" shrinkToFit="1"/>
    </xf>
    <xf numFmtId="0" fontId="24" fillId="0" borderId="35" xfId="46" applyFont="1" applyBorder="1">
      <alignment vertical="center"/>
    </xf>
    <xf numFmtId="181" fontId="36" fillId="28" borderId="49" xfId="46" quotePrefix="1" applyNumberFormat="1" applyFont="1" applyFill="1" applyBorder="1" applyAlignment="1">
      <alignment horizontal="center" vertical="center"/>
    </xf>
    <xf numFmtId="181" fontId="36" fillId="28" borderId="13" xfId="46" quotePrefix="1" applyNumberFormat="1" applyFont="1" applyFill="1" applyBorder="1" applyAlignment="1">
      <alignment horizontal="center" vertical="center"/>
    </xf>
    <xf numFmtId="0" fontId="24" fillId="27" borderId="47" xfId="46" quotePrefix="1" applyFont="1" applyFill="1" applyBorder="1" applyAlignment="1">
      <alignment horizontal="center" vertical="center"/>
    </xf>
    <xf numFmtId="0" fontId="24" fillId="0" borderId="62" xfId="46" applyNumberFormat="1" applyFont="1" applyBorder="1" applyAlignment="1">
      <alignment horizontal="center" vertical="center"/>
    </xf>
    <xf numFmtId="0" fontId="24" fillId="0" borderId="63" xfId="46" applyNumberFormat="1" applyFont="1" applyBorder="1" applyAlignment="1">
      <alignment horizontal="center" vertical="center"/>
    </xf>
    <xf numFmtId="38" fontId="36" fillId="0" borderId="39" xfId="33" applyFont="1" applyFill="1" applyBorder="1" applyAlignment="1">
      <alignment horizontal="center" vertical="center"/>
    </xf>
    <xf numFmtId="38" fontId="36" fillId="0" borderId="64" xfId="33" applyFont="1" applyFill="1" applyBorder="1" applyAlignment="1">
      <alignment horizontal="center" vertical="center"/>
    </xf>
    <xf numFmtId="0" fontId="33" fillId="27" borderId="25" xfId="46" applyFont="1" applyFill="1" applyBorder="1" applyAlignment="1">
      <alignment horizontal="center" vertical="center"/>
    </xf>
    <xf numFmtId="0" fontId="24" fillId="28" borderId="11" xfId="46" quotePrefix="1" applyFont="1" applyFill="1" applyBorder="1" applyAlignment="1">
      <alignment horizontal="center" vertical="center"/>
    </xf>
    <xf numFmtId="0" fontId="24" fillId="28" borderId="15" xfId="46" quotePrefix="1" applyFont="1" applyFill="1" applyBorder="1" applyAlignment="1">
      <alignment horizontal="center" vertical="center"/>
    </xf>
    <xf numFmtId="0" fontId="24" fillId="28" borderId="20" xfId="46" quotePrefix="1" applyFont="1" applyFill="1" applyBorder="1" applyAlignment="1">
      <alignment horizontal="center" vertical="center"/>
    </xf>
    <xf numFmtId="38" fontId="36" fillId="0" borderId="55" xfId="46" applyNumberFormat="1" applyFont="1" applyFill="1" applyBorder="1" applyAlignment="1">
      <alignment horizontal="center" vertical="center"/>
    </xf>
    <xf numFmtId="0" fontId="24" fillId="0" borderId="10" xfId="46" applyFont="1" applyBorder="1" applyAlignment="1">
      <alignment horizontal="center" vertical="center"/>
    </xf>
    <xf numFmtId="0" fontId="36" fillId="0" borderId="39" xfId="46" applyNumberFormat="1" applyFont="1" applyFill="1" applyBorder="1" applyAlignment="1">
      <alignment horizontal="center" vertical="center"/>
    </xf>
    <xf numFmtId="0" fontId="0" fillId="27" borderId="10" xfId="0" applyFont="1" applyFill="1" applyBorder="1" applyAlignment="1" applyProtection="1">
      <alignment horizontal="left" vertical="center" indent="1" shrinkToFit="1"/>
      <protection locked="0"/>
    </xf>
    <xf numFmtId="0" fontId="0" fillId="27" borderId="32" xfId="0" applyFont="1" applyFill="1" applyBorder="1" applyAlignment="1" applyProtection="1">
      <alignment horizontal="left" vertical="center" indent="1" shrinkToFit="1"/>
      <protection locked="0"/>
    </xf>
    <xf numFmtId="0" fontId="0" fillId="0" borderId="16" xfId="0" applyFont="1" applyFill="1" applyBorder="1" applyAlignment="1">
      <alignment horizontal="left" vertical="center" indent="1" shrinkToFit="1"/>
    </xf>
    <xf numFmtId="179" fontId="0" fillId="27" borderId="10" xfId="0" applyNumberFormat="1" applyFont="1" applyFill="1" applyBorder="1" applyAlignment="1" applyProtection="1">
      <alignment horizontal="center" vertical="center" shrinkToFit="1"/>
      <protection locked="0"/>
    </xf>
    <xf numFmtId="179" fontId="0" fillId="27" borderId="32" xfId="0" applyNumberFormat="1" applyFont="1" applyFill="1" applyBorder="1" applyAlignment="1" applyProtection="1">
      <alignment horizontal="center" vertical="center" shrinkToFit="1"/>
      <protection locked="0"/>
    </xf>
    <xf numFmtId="0" fontId="4" fillId="24" borderId="0"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26" borderId="16" xfId="0" applyFont="1" applyFill="1" applyBorder="1" applyAlignment="1" applyProtection="1">
      <alignment horizontal="center" vertical="center" shrinkToFit="1"/>
      <protection locked="0"/>
    </xf>
    <xf numFmtId="0" fontId="4" fillId="26" borderId="10" xfId="0" applyFont="1" applyFill="1" applyBorder="1" applyAlignment="1" applyProtection="1">
      <alignment horizontal="center" vertical="center" shrinkToFit="1"/>
      <protection locked="0"/>
    </xf>
    <xf numFmtId="0" fontId="4" fillId="24" borderId="0" xfId="0" applyFont="1" applyFill="1" applyAlignment="1">
      <alignment horizontal="center" vertical="center"/>
    </xf>
    <xf numFmtId="0" fontId="27" fillId="0" borderId="10" xfId="0" applyFont="1" applyFill="1" applyBorder="1" applyAlignment="1" applyProtection="1">
      <alignment horizontal="center" vertical="center"/>
      <protection locked="0"/>
    </xf>
    <xf numFmtId="0" fontId="44" fillId="24" borderId="0" xfId="0" applyFont="1" applyFill="1" applyAlignment="1">
      <alignment vertical="center" wrapText="1"/>
    </xf>
    <xf numFmtId="0" fontId="25" fillId="28" borderId="14" xfId="0" applyFont="1" applyFill="1" applyBorder="1" applyAlignment="1">
      <alignment horizontal="right" vertical="center" wrapText="1"/>
    </xf>
    <xf numFmtId="0" fontId="25" fillId="28" borderId="15" xfId="0" applyFont="1" applyFill="1" applyBorder="1" applyAlignment="1">
      <alignment vertical="center" wrapText="1"/>
    </xf>
    <xf numFmtId="0" fontId="25" fillId="28" borderId="18" xfId="0" applyFont="1" applyFill="1" applyBorder="1" applyAlignment="1">
      <alignment vertical="center" wrapText="1"/>
    </xf>
    <xf numFmtId="0" fontId="25" fillId="28" borderId="0" xfId="0" applyFont="1" applyFill="1" applyAlignment="1">
      <alignment vertical="center" wrapText="1"/>
    </xf>
    <xf numFmtId="0" fontId="44" fillId="28" borderId="0" xfId="0" applyFont="1" applyFill="1" applyAlignment="1">
      <alignment vertical="center" wrapText="1"/>
    </xf>
    <xf numFmtId="0" fontId="4" fillId="24" borderId="29" xfId="0" applyFont="1" applyFill="1" applyBorder="1" applyAlignment="1">
      <alignment horizontal="center" vertical="center"/>
    </xf>
    <xf numFmtId="0" fontId="45" fillId="28" borderId="0" xfId="0" applyFont="1" applyFill="1" applyProtection="1">
      <alignment vertical="center"/>
    </xf>
    <xf numFmtId="0" fontId="24" fillId="28" borderId="0" xfId="46" applyFont="1" applyFill="1" applyAlignment="1">
      <alignment horizontal="left" vertical="center" shrinkToFit="1"/>
    </xf>
    <xf numFmtId="0" fontId="43" fillId="28" borderId="0" xfId="46" applyFont="1" applyFill="1" applyBorder="1" applyAlignment="1">
      <alignment horizontal="left" vertical="center"/>
    </xf>
    <xf numFmtId="0" fontId="24" fillId="28" borderId="0" xfId="46" applyFont="1" applyFill="1" applyBorder="1" applyAlignment="1">
      <alignment horizontal="right" vertical="center"/>
    </xf>
    <xf numFmtId="0" fontId="0" fillId="28" borderId="0" xfId="0" applyFill="1" applyAlignment="1">
      <alignment vertical="center"/>
    </xf>
    <xf numFmtId="0" fontId="46" fillId="24" borderId="0" xfId="49" applyFont="1" applyFill="1" applyAlignment="1">
      <alignment vertical="center"/>
    </xf>
    <xf numFmtId="0" fontId="47" fillId="24" borderId="0" xfId="49" applyFont="1" applyFill="1">
      <alignment vertical="center"/>
    </xf>
    <xf numFmtId="0" fontId="6" fillId="24" borderId="0" xfId="49" applyFont="1" applyFill="1" applyBorder="1" applyAlignment="1">
      <alignment horizontal="center" vertical="center"/>
    </xf>
    <xf numFmtId="0" fontId="6" fillId="24" borderId="0" xfId="49" applyFont="1" applyFill="1" applyBorder="1">
      <alignment vertical="center"/>
    </xf>
    <xf numFmtId="0" fontId="6" fillId="24" borderId="12" xfId="49" applyFont="1" applyFill="1" applyBorder="1" applyAlignment="1">
      <alignment horizontal="center" vertical="center"/>
    </xf>
    <xf numFmtId="0" fontId="6" fillId="24" borderId="60" xfId="49" applyFont="1" applyFill="1" applyBorder="1" applyAlignment="1">
      <alignment horizontal="center" vertical="center"/>
    </xf>
    <xf numFmtId="0" fontId="50" fillId="24" borderId="81" xfId="49" applyFont="1" applyFill="1" applyBorder="1" applyAlignment="1">
      <alignment horizontal="center" vertical="center"/>
    </xf>
    <xf numFmtId="0" fontId="50" fillId="24" borderId="20" xfId="49" applyFont="1" applyFill="1" applyBorder="1" applyAlignment="1">
      <alignment horizontal="center" vertical="center"/>
    </xf>
    <xf numFmtId="0" fontId="50" fillId="24" borderId="83" xfId="49" applyFont="1" applyFill="1" applyBorder="1" applyAlignment="1">
      <alignment horizontal="center" vertical="center"/>
    </xf>
    <xf numFmtId="0" fontId="50" fillId="24" borderId="84" xfId="49" applyFont="1" applyFill="1" applyBorder="1" applyAlignment="1">
      <alignment horizontal="center" vertical="center"/>
    </xf>
    <xf numFmtId="0" fontId="50" fillId="24" borderId="24" xfId="49" applyFont="1" applyFill="1" applyBorder="1" applyAlignment="1">
      <alignment horizontal="center" vertical="center"/>
    </xf>
    <xf numFmtId="0" fontId="50" fillId="24" borderId="25" xfId="49" applyFont="1" applyFill="1" applyBorder="1" applyAlignment="1">
      <alignment horizontal="center" vertical="center"/>
    </xf>
    <xf numFmtId="0" fontId="50" fillId="24" borderId="80" xfId="49" applyFont="1" applyFill="1" applyBorder="1" applyAlignment="1">
      <alignment horizontal="center" vertical="center"/>
    </xf>
    <xf numFmtId="0" fontId="50" fillId="24" borderId="50" xfId="49" applyFont="1" applyFill="1" applyBorder="1" applyAlignment="1">
      <alignment horizontal="center" vertical="center"/>
    </xf>
    <xf numFmtId="0" fontId="50" fillId="24" borderId="41" xfId="49" applyFont="1" applyFill="1" applyBorder="1" applyAlignment="1">
      <alignment horizontal="center" vertical="center"/>
    </xf>
    <xf numFmtId="0" fontId="6" fillId="24" borderId="29" xfId="49" applyFont="1" applyFill="1" applyBorder="1" applyAlignment="1">
      <alignment vertical="center"/>
    </xf>
    <xf numFmtId="0" fontId="46" fillId="24" borderId="29" xfId="49" applyFont="1" applyFill="1" applyBorder="1" applyAlignment="1">
      <alignment horizontal="center" vertical="center"/>
    </xf>
    <xf numFmtId="185" fontId="6" fillId="24" borderId="0" xfId="49" applyNumberFormat="1" applyFont="1" applyFill="1" applyBorder="1" applyAlignment="1">
      <alignment vertical="center"/>
    </xf>
    <xf numFmtId="0" fontId="46" fillId="24" borderId="0" xfId="49" applyFont="1" applyFill="1" applyBorder="1" applyAlignment="1">
      <alignment horizontal="center" vertical="center"/>
    </xf>
    <xf numFmtId="185" fontId="46" fillId="24" borderId="0" xfId="49" applyNumberFormat="1" applyFont="1" applyFill="1" applyBorder="1" applyAlignment="1">
      <alignment vertical="center"/>
    </xf>
    <xf numFmtId="0" fontId="47" fillId="24" borderId="0" xfId="49" applyFont="1" applyFill="1" applyAlignment="1">
      <alignment vertical="center" textRotation="255" shrinkToFit="1"/>
    </xf>
    <xf numFmtId="0" fontId="47" fillId="24" borderId="0" xfId="49" applyFont="1" applyFill="1" applyBorder="1" applyAlignment="1">
      <alignment vertical="center"/>
    </xf>
    <xf numFmtId="185" fontId="46" fillId="24" borderId="0" xfId="49" applyNumberFormat="1" applyFont="1" applyFill="1" applyBorder="1" applyAlignment="1">
      <alignment horizontal="center" vertical="center"/>
    </xf>
    <xf numFmtId="0" fontId="6" fillId="24" borderId="0" xfId="49" applyFont="1" applyFill="1" applyBorder="1" applyAlignment="1">
      <alignment vertical="center" wrapText="1"/>
    </xf>
    <xf numFmtId="0" fontId="51" fillId="24" borderId="0" xfId="49" applyFont="1" applyFill="1" applyAlignment="1">
      <alignment horizontal="left" vertical="center"/>
    </xf>
    <xf numFmtId="0" fontId="51" fillId="24" borderId="0" xfId="49" applyFont="1" applyFill="1" applyAlignment="1">
      <alignment horizontal="left" vertical="top"/>
    </xf>
    <xf numFmtId="0" fontId="51" fillId="24" borderId="0" xfId="49" applyFont="1" applyFill="1" applyAlignment="1">
      <alignment vertical="top"/>
    </xf>
    <xf numFmtId="0" fontId="51" fillId="24" borderId="0" xfId="49" applyFont="1" applyFill="1" applyAlignment="1">
      <alignment vertical="top" wrapText="1"/>
    </xf>
    <xf numFmtId="0" fontId="51" fillId="24" borderId="0" xfId="49" applyFont="1" applyFill="1" applyAlignment="1">
      <alignment vertical="center"/>
    </xf>
    <xf numFmtId="0" fontId="47" fillId="24" borderId="0" xfId="49" applyFont="1" applyFill="1" applyAlignment="1">
      <alignment vertical="center"/>
    </xf>
    <xf numFmtId="0" fontId="47" fillId="24" borderId="0" xfId="49" applyFont="1" applyFill="1" applyAlignment="1">
      <alignment vertical="center" shrinkToFit="1"/>
    </xf>
    <xf numFmtId="0" fontId="6" fillId="24" borderId="0" xfId="49" applyFont="1" applyFill="1" applyAlignment="1">
      <alignment vertical="center"/>
    </xf>
    <xf numFmtId="0" fontId="46" fillId="24" borderId="0" xfId="49" applyFont="1" applyFill="1" applyBorder="1" applyAlignment="1">
      <alignment horizontal="left" vertical="center"/>
    </xf>
    <xf numFmtId="185" fontId="46" fillId="24" borderId="0" xfId="49" applyNumberFormat="1" applyFont="1" applyFill="1" applyBorder="1" applyAlignment="1">
      <alignment horizontal="left" vertical="center"/>
    </xf>
    <xf numFmtId="0" fontId="39" fillId="28" borderId="0" xfId="46" applyFont="1" applyFill="1" applyBorder="1" applyAlignment="1">
      <alignment horizontal="left" vertical="center"/>
    </xf>
    <xf numFmtId="0" fontId="33" fillId="28" borderId="0" xfId="46" quotePrefix="1" applyFont="1" applyFill="1" applyAlignment="1">
      <alignment horizontal="right" vertical="center"/>
    </xf>
    <xf numFmtId="0" fontId="33" fillId="28" borderId="0" xfId="46" applyFont="1" applyFill="1" applyBorder="1">
      <alignment vertical="center"/>
    </xf>
    <xf numFmtId="0" fontId="53" fillId="28" borderId="0" xfId="46" applyFont="1" applyFill="1">
      <alignment vertical="center"/>
    </xf>
    <xf numFmtId="0" fontId="33" fillId="28" borderId="0" xfId="46" applyFont="1" applyFill="1">
      <alignment vertical="center"/>
    </xf>
    <xf numFmtId="0" fontId="33" fillId="28" borderId="0" xfId="46" applyFont="1" applyFill="1" applyAlignment="1">
      <alignment vertical="center"/>
    </xf>
    <xf numFmtId="0" fontId="44" fillId="0" borderId="19" xfId="0" applyFont="1" applyFill="1" applyBorder="1" applyAlignment="1">
      <alignment horizontal="right" vertical="center" wrapText="1"/>
    </xf>
    <xf numFmtId="0" fontId="44" fillId="0" borderId="20" xfId="0" applyFont="1" applyFill="1" applyBorder="1" applyAlignment="1">
      <alignment vertical="center" wrapText="1"/>
    </xf>
    <xf numFmtId="0" fontId="44" fillId="24" borderId="22" xfId="0" applyFont="1" applyFill="1" applyBorder="1" applyAlignment="1">
      <alignment vertical="center" wrapText="1"/>
    </xf>
    <xf numFmtId="0" fontId="56" fillId="24" borderId="0" xfId="51" applyFont="1" applyFill="1">
      <alignment vertical="center"/>
    </xf>
    <xf numFmtId="0" fontId="56" fillId="24" borderId="0" xfId="51" applyFill="1" applyAlignment="1">
      <alignment horizontal="right" vertical="center"/>
    </xf>
    <xf numFmtId="0" fontId="56" fillId="24" borderId="0" xfId="51" applyFill="1" applyBorder="1" applyAlignment="1">
      <alignment horizontal="right" vertical="center"/>
    </xf>
    <xf numFmtId="0" fontId="56" fillId="24" borderId="0" xfId="51" applyFill="1" applyBorder="1" applyAlignment="1">
      <alignment horizontal="center" vertical="center"/>
    </xf>
    <xf numFmtId="0" fontId="57" fillId="24" borderId="0" xfId="51" applyFont="1" applyFill="1" applyBorder="1">
      <alignment vertical="center"/>
    </xf>
    <xf numFmtId="0" fontId="56" fillId="24" borderId="29" xfId="51" applyFill="1" applyBorder="1" applyAlignment="1">
      <alignment horizontal="center" vertical="center"/>
    </xf>
    <xf numFmtId="0" fontId="56" fillId="24" borderId="10" xfId="51" applyFont="1" applyFill="1" applyBorder="1" applyAlignment="1">
      <alignment horizontal="center" vertical="center"/>
    </xf>
    <xf numFmtId="0" fontId="56" fillId="24" borderId="37" xfId="51" applyFill="1" applyBorder="1" applyAlignment="1">
      <alignment horizontal="center" vertical="center"/>
    </xf>
    <xf numFmtId="0" fontId="56" fillId="24" borderId="37" xfId="51" applyFill="1" applyBorder="1">
      <alignment vertical="center"/>
    </xf>
    <xf numFmtId="0" fontId="56" fillId="24" borderId="29" xfId="51" applyFill="1" applyBorder="1" applyAlignment="1">
      <alignment horizontal="center" vertical="center" shrinkToFit="1"/>
    </xf>
    <xf numFmtId="0" fontId="60" fillId="24" borderId="29" xfId="51" applyFont="1" applyFill="1" applyBorder="1" applyAlignment="1">
      <alignment horizontal="center" vertical="center"/>
    </xf>
    <xf numFmtId="184" fontId="56" fillId="24" borderId="0" xfId="51" applyNumberFormat="1" applyFill="1" applyBorder="1" applyAlignment="1">
      <alignment horizontal="right" vertical="center"/>
    </xf>
    <xf numFmtId="186" fontId="56" fillId="24" borderId="10" xfId="51" applyNumberFormat="1" applyFont="1" applyFill="1" applyBorder="1">
      <alignment vertical="center"/>
    </xf>
    <xf numFmtId="0" fontId="27" fillId="0" borderId="81" xfId="0" applyFont="1" applyBorder="1" applyProtection="1">
      <alignment vertical="center"/>
    </xf>
    <xf numFmtId="0" fontId="27" fillId="0" borderId="20" xfId="0" applyFont="1" applyBorder="1" applyAlignment="1" applyProtection="1">
      <alignment horizontal="center" vertical="center"/>
    </xf>
    <xf numFmtId="0" fontId="0" fillId="0" borderId="0" xfId="0" applyFill="1" applyBorder="1" applyAlignment="1" applyProtection="1">
      <alignment horizontal="center" vertical="center"/>
      <protection locked="0"/>
    </xf>
    <xf numFmtId="0" fontId="0" fillId="24" borderId="0" xfId="0" applyFill="1" applyBorder="1" applyAlignment="1">
      <alignment horizontal="center" vertical="center" wrapText="1"/>
    </xf>
    <xf numFmtId="0" fontId="4" fillId="28" borderId="10" xfId="0" applyFont="1" applyFill="1" applyBorder="1" applyAlignment="1">
      <alignment horizontal="center" vertical="center" wrapText="1"/>
    </xf>
    <xf numFmtId="0" fontId="0" fillId="28" borderId="10" xfId="0" applyFill="1" applyBorder="1" applyAlignment="1">
      <alignment horizontal="center" vertical="center"/>
    </xf>
    <xf numFmtId="179" fontId="0" fillId="27" borderId="10" xfId="0" applyNumberFormat="1" applyFill="1" applyBorder="1" applyAlignment="1">
      <alignment vertical="center"/>
    </xf>
    <xf numFmtId="0" fontId="0" fillId="28" borderId="10" xfId="0" applyFill="1" applyBorder="1" applyAlignment="1">
      <alignment horizontal="center" vertical="center" wrapText="1"/>
    </xf>
    <xf numFmtId="0" fontId="0" fillId="31" borderId="16" xfId="0" applyFill="1" applyBorder="1" applyAlignment="1" applyProtection="1">
      <alignment horizontal="center" vertical="center"/>
      <protection locked="0"/>
    </xf>
    <xf numFmtId="0" fontId="5" fillId="24" borderId="10" xfId="0" applyFont="1" applyFill="1" applyBorder="1" applyAlignment="1">
      <alignment horizontal="center" vertical="center" wrapText="1"/>
    </xf>
    <xf numFmtId="0" fontId="0" fillId="24" borderId="10" xfId="0" applyFill="1" applyBorder="1" applyAlignment="1">
      <alignment horizontal="center" vertical="center" wrapText="1"/>
    </xf>
    <xf numFmtId="0" fontId="61" fillId="28" borderId="10" xfId="0" applyFont="1" applyFill="1" applyBorder="1" applyAlignment="1">
      <alignment horizontal="center" vertical="center"/>
    </xf>
    <xf numFmtId="179" fontId="0" fillId="27" borderId="32" xfId="0" applyNumberFormat="1" applyFill="1" applyBorder="1" applyAlignment="1">
      <alignment horizontal="center" vertical="center"/>
    </xf>
    <xf numFmtId="187" fontId="56" fillId="24" borderId="10" xfId="51" applyNumberFormat="1" applyFont="1" applyFill="1" applyBorder="1">
      <alignment vertical="center"/>
    </xf>
    <xf numFmtId="0" fontId="0" fillId="28" borderId="0" xfId="0" applyFill="1" applyAlignment="1">
      <alignment horizontal="center" vertical="center"/>
    </xf>
    <xf numFmtId="0" fontId="34" fillId="32" borderId="10" xfId="0" applyFont="1" applyFill="1" applyBorder="1" applyAlignment="1">
      <alignment horizontal="center" vertical="center"/>
    </xf>
    <xf numFmtId="0" fontId="5" fillId="0" borderId="11" xfId="0" applyFont="1" applyBorder="1" applyAlignment="1">
      <alignment horizontal="left"/>
    </xf>
    <xf numFmtId="0" fontId="65" fillId="0" borderId="11" xfId="0" applyFont="1" applyBorder="1" applyAlignment="1">
      <alignment horizontal="center" vertical="center"/>
    </xf>
    <xf numFmtId="0" fontId="62" fillId="34" borderId="10" xfId="0" applyFont="1" applyFill="1" applyBorder="1" applyAlignment="1">
      <alignment horizontal="center" vertical="center" wrapText="1"/>
    </xf>
    <xf numFmtId="0" fontId="62" fillId="0" borderId="10" xfId="0" applyFont="1" applyBorder="1" applyAlignment="1">
      <alignment horizontal="center" vertical="center" wrapText="1"/>
    </xf>
    <xf numFmtId="0" fontId="62" fillId="34" borderId="10" xfId="0" applyFont="1" applyFill="1" applyBorder="1" applyAlignment="1">
      <alignment horizontal="justify" vertical="center" wrapText="1"/>
    </xf>
    <xf numFmtId="0" fontId="66" fillId="34" borderId="10" xfId="0" applyFont="1" applyFill="1" applyBorder="1" applyAlignment="1">
      <alignment horizontal="justify" vertical="center" wrapText="1"/>
    </xf>
    <xf numFmtId="0" fontId="64" fillId="0" borderId="10" xfId="0" applyFont="1" applyBorder="1" applyAlignment="1">
      <alignment horizontal="center" vertical="center" wrapText="1"/>
    </xf>
    <xf numFmtId="0" fontId="64" fillId="0" borderId="10" xfId="0" applyFont="1" applyFill="1" applyBorder="1" applyAlignment="1">
      <alignment horizontal="center" vertical="center" wrapText="1"/>
    </xf>
    <xf numFmtId="0" fontId="64" fillId="34" borderId="87" xfId="0" applyFont="1" applyFill="1" applyBorder="1" applyAlignment="1">
      <alignment vertical="center" wrapText="1"/>
    </xf>
    <xf numFmtId="179" fontId="69" fillId="34" borderId="88" xfId="0" applyNumberFormat="1" applyFont="1" applyFill="1" applyBorder="1" applyAlignment="1">
      <alignment vertical="center" wrapText="1"/>
    </xf>
    <xf numFmtId="0" fontId="64" fillId="34" borderId="89" xfId="0" applyFont="1" applyFill="1" applyBorder="1" applyAlignment="1">
      <alignment vertical="center" wrapText="1"/>
    </xf>
    <xf numFmtId="0" fontId="69" fillId="34" borderId="90" xfId="0" applyFont="1" applyFill="1" applyBorder="1" applyAlignment="1">
      <alignment vertical="center" wrapText="1"/>
    </xf>
    <xf numFmtId="0" fontId="64" fillId="0" borderId="91" xfId="0" applyFont="1" applyFill="1" applyBorder="1" applyAlignment="1">
      <alignment vertical="center" wrapText="1"/>
    </xf>
    <xf numFmtId="0" fontId="64" fillId="0" borderId="56" xfId="0" applyFont="1" applyFill="1" applyBorder="1" applyAlignment="1">
      <alignment vertical="center" wrapText="1"/>
    </xf>
    <xf numFmtId="0" fontId="70" fillId="0" borderId="95" xfId="0" applyFont="1" applyFill="1" applyBorder="1" applyAlignment="1">
      <alignment horizontal="left" vertical="center" wrapText="1"/>
    </xf>
    <xf numFmtId="0" fontId="64" fillId="0" borderId="96" xfId="0" applyFont="1" applyFill="1" applyBorder="1" applyAlignment="1">
      <alignment horizontal="left" vertical="center" wrapText="1"/>
    </xf>
    <xf numFmtId="0" fontId="64" fillId="0" borderId="99" xfId="0" applyFont="1" applyFill="1" applyBorder="1" applyAlignment="1">
      <alignment vertical="top" wrapText="1"/>
    </xf>
    <xf numFmtId="0" fontId="64" fillId="0" borderId="101" xfId="0" applyFont="1" applyFill="1" applyBorder="1" applyAlignment="1">
      <alignment horizontal="left" vertical="top" wrapText="1"/>
    </xf>
    <xf numFmtId="0" fontId="64" fillId="34" borderId="100" xfId="0" applyFont="1" applyFill="1" applyBorder="1" applyAlignment="1">
      <alignment vertical="center" wrapText="1"/>
    </xf>
    <xf numFmtId="179" fontId="69" fillId="34" borderId="102" xfId="0" applyNumberFormat="1" applyFont="1" applyFill="1" applyBorder="1" applyAlignment="1">
      <alignment vertical="center" wrapText="1"/>
    </xf>
    <xf numFmtId="0" fontId="64" fillId="0" borderId="102" xfId="0" applyFont="1" applyFill="1" applyBorder="1" applyAlignment="1">
      <alignment vertical="top" wrapText="1"/>
    </xf>
    <xf numFmtId="0" fontId="64" fillId="0" borderId="56" xfId="0" applyFont="1" applyFill="1" applyBorder="1" applyAlignment="1">
      <alignment vertical="top" wrapText="1"/>
    </xf>
    <xf numFmtId="0" fontId="64" fillId="0" borderId="16" xfId="0" applyFont="1" applyFill="1" applyBorder="1" applyAlignment="1">
      <alignment vertical="center" wrapText="1"/>
    </xf>
    <xf numFmtId="0" fontId="64" fillId="0" borderId="104" xfId="0" applyFont="1" applyFill="1" applyBorder="1" applyAlignment="1">
      <alignment vertical="top" wrapText="1"/>
    </xf>
    <xf numFmtId="0" fontId="64" fillId="0" borderId="32" xfId="0" applyFont="1" applyFill="1" applyBorder="1" applyAlignment="1">
      <alignment vertical="top" wrapText="1"/>
    </xf>
    <xf numFmtId="0" fontId="64" fillId="0" borderId="46" xfId="0" applyFont="1" applyFill="1" applyBorder="1" applyAlignment="1">
      <alignment vertical="center" wrapText="1"/>
    </xf>
    <xf numFmtId="0" fontId="69" fillId="0" borderId="27" xfId="0" applyFont="1" applyBorder="1" applyAlignment="1">
      <alignment vertical="center" wrapText="1"/>
    </xf>
    <xf numFmtId="0" fontId="64" fillId="0" borderId="36" xfId="0" applyFont="1" applyFill="1" applyBorder="1" applyAlignment="1">
      <alignment vertical="center" wrapText="1"/>
    </xf>
    <xf numFmtId="179" fontId="69" fillId="34" borderId="90" xfId="0" applyNumberFormat="1" applyFont="1" applyFill="1" applyBorder="1" applyAlignment="1">
      <alignment vertical="center" wrapText="1"/>
    </xf>
    <xf numFmtId="0" fontId="64" fillId="0" borderId="31" xfId="0" applyFont="1" applyFill="1" applyBorder="1" applyAlignment="1">
      <alignment vertical="top" wrapText="1"/>
    </xf>
    <xf numFmtId="0" fontId="69" fillId="0" borderId="27" xfId="0" applyFont="1" applyFill="1" applyBorder="1" applyAlignment="1">
      <alignment vertical="center" wrapText="1"/>
    </xf>
    <xf numFmtId="0" fontId="64" fillId="34" borderId="97" xfId="0" applyFont="1" applyFill="1" applyBorder="1" applyAlignment="1">
      <alignment vertical="center" wrapText="1"/>
    </xf>
    <xf numFmtId="179" fontId="69" fillId="34" borderId="98" xfId="0" applyNumberFormat="1" applyFont="1" applyFill="1" applyBorder="1" applyAlignment="1">
      <alignment vertical="center" wrapText="1"/>
    </xf>
    <xf numFmtId="0" fontId="64" fillId="0" borderId="105" xfId="0" applyFont="1" applyFill="1" applyBorder="1" applyAlignment="1">
      <alignment vertical="center" wrapText="1"/>
    </xf>
    <xf numFmtId="0" fontId="64" fillId="34" borderId="28" xfId="0" applyFont="1" applyFill="1" applyBorder="1" applyAlignment="1">
      <alignment vertical="center" wrapText="1"/>
    </xf>
    <xf numFmtId="179" fontId="69" fillId="34" borderId="57" xfId="0" applyNumberFormat="1" applyFont="1" applyFill="1" applyBorder="1" applyAlignment="1">
      <alignment vertical="center" wrapText="1"/>
    </xf>
    <xf numFmtId="0" fontId="63" fillId="0" borderId="56" xfId="0" applyFont="1" applyBorder="1" applyAlignment="1">
      <alignment horizontal="left" vertical="top" wrapText="1"/>
    </xf>
    <xf numFmtId="0" fontId="64" fillId="0" borderId="104" xfId="0" applyFont="1" applyFill="1" applyBorder="1" applyAlignment="1">
      <alignment horizontal="left" vertical="top" wrapText="1"/>
    </xf>
    <xf numFmtId="0" fontId="64" fillId="0" borderId="105" xfId="0" applyFont="1" applyFill="1" applyBorder="1" applyAlignment="1">
      <alignment horizontal="left" vertical="top" wrapText="1"/>
    </xf>
    <xf numFmtId="0" fontId="64" fillId="34" borderId="37" xfId="0" applyFont="1" applyFill="1" applyBorder="1" applyAlignment="1">
      <alignment vertical="center" wrapText="1"/>
    </xf>
    <xf numFmtId="179" fontId="69" fillId="34" borderId="56" xfId="0" applyNumberFormat="1" applyFont="1" applyFill="1" applyBorder="1" applyAlignment="1">
      <alignment vertical="center" wrapText="1"/>
    </xf>
    <xf numFmtId="0" fontId="64" fillId="0" borderId="106" xfId="0" applyFont="1" applyFill="1" applyBorder="1" applyAlignment="1">
      <alignment horizontal="left" vertical="top" wrapText="1"/>
    </xf>
    <xf numFmtId="0" fontId="64" fillId="0" borderId="31" xfId="0" applyFont="1" applyFill="1" applyBorder="1" applyAlignment="1">
      <alignment horizontal="left" vertical="top" wrapText="1"/>
    </xf>
    <xf numFmtId="0" fontId="73" fillId="0" borderId="0" xfId="0" applyFont="1" applyAlignment="1">
      <alignment horizontal="justify" vertical="center"/>
    </xf>
    <xf numFmtId="0" fontId="0" fillId="24" borderId="0" xfId="0" applyFont="1" applyFill="1" applyBorder="1" applyAlignment="1">
      <alignment horizontal="left" vertical="center"/>
    </xf>
    <xf numFmtId="0" fontId="34" fillId="32" borderId="10" xfId="0" applyFont="1" applyFill="1" applyBorder="1" applyAlignment="1">
      <alignment horizontal="center" vertical="center" wrapText="1"/>
    </xf>
    <xf numFmtId="0" fontId="61" fillId="25" borderId="10" xfId="0" applyFont="1" applyFill="1" applyBorder="1" applyAlignment="1">
      <alignment horizontal="center" vertical="center" wrapText="1"/>
    </xf>
    <xf numFmtId="0" fontId="0" fillId="0" borderId="10" xfId="0" applyFont="1" applyFill="1" applyBorder="1" applyAlignment="1">
      <alignment horizontal="center" vertical="center"/>
    </xf>
    <xf numFmtId="0" fontId="3" fillId="24" borderId="0" xfId="51" applyFont="1" applyFill="1">
      <alignment vertical="center"/>
    </xf>
    <xf numFmtId="0" fontId="64" fillId="0" borderId="100" xfId="0" applyFont="1" applyFill="1" applyBorder="1" applyAlignment="1">
      <alignment horizontal="left" vertical="top" wrapText="1"/>
    </xf>
    <xf numFmtId="0" fontId="0" fillId="27" borderId="16" xfId="0" applyFont="1" applyFill="1" applyBorder="1" applyAlignment="1">
      <alignment horizontal="center" vertical="center"/>
    </xf>
    <xf numFmtId="0" fontId="0" fillId="27" borderId="10" xfId="0" applyFont="1" applyFill="1" applyBorder="1" applyAlignment="1">
      <alignment horizontal="center" vertical="center"/>
    </xf>
    <xf numFmtId="0" fontId="6" fillId="24" borderId="0" xfId="49" applyFont="1" applyFill="1" applyBorder="1" applyAlignment="1">
      <alignment vertical="center"/>
    </xf>
    <xf numFmtId="0" fontId="46" fillId="24" borderId="15"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37" xfId="49" applyFont="1" applyFill="1" applyBorder="1" applyAlignment="1">
      <alignment horizontal="left" vertical="center"/>
    </xf>
    <xf numFmtId="0" fontId="6" fillId="24" borderId="0" xfId="49" applyFont="1" applyFill="1" applyBorder="1" applyAlignment="1">
      <alignment horizontal="left" vertical="center"/>
    </xf>
    <xf numFmtId="0" fontId="0" fillId="28" borderId="16" xfId="0" applyFill="1" applyBorder="1" applyAlignment="1">
      <alignment horizontal="center" vertical="center"/>
    </xf>
    <xf numFmtId="179" fontId="0" fillId="27" borderId="32" xfId="0" applyNumberFormat="1" applyFill="1" applyBorder="1" applyAlignment="1">
      <alignment vertical="center"/>
    </xf>
    <xf numFmtId="0" fontId="0" fillId="28" borderId="110" xfId="0" applyFill="1" applyBorder="1" applyAlignment="1">
      <alignment horizontal="center" vertical="center"/>
    </xf>
    <xf numFmtId="179" fontId="0" fillId="27" borderId="110" xfId="0" applyNumberFormat="1" applyFill="1" applyBorder="1" applyAlignment="1">
      <alignment vertical="center"/>
    </xf>
    <xf numFmtId="179" fontId="0" fillId="27" borderId="110" xfId="0" applyNumberFormat="1" applyFill="1" applyBorder="1" applyAlignment="1">
      <alignment horizontal="center" vertical="center"/>
    </xf>
    <xf numFmtId="0" fontId="0" fillId="28" borderId="114" xfId="0" applyFill="1" applyBorder="1" applyAlignment="1">
      <alignment horizontal="center" vertical="center"/>
    </xf>
    <xf numFmtId="179" fontId="0" fillId="27" borderId="114" xfId="0" applyNumberFormat="1" applyFill="1" applyBorder="1" applyAlignment="1">
      <alignment vertical="center"/>
    </xf>
    <xf numFmtId="179" fontId="0" fillId="27" borderId="114" xfId="0" applyNumberFormat="1" applyFill="1" applyBorder="1" applyAlignment="1">
      <alignment horizontal="center" vertical="center"/>
    </xf>
    <xf numFmtId="0" fontId="24" fillId="28" borderId="0" xfId="46" applyFill="1" applyAlignment="1">
      <alignment horizontal="left" vertical="center"/>
    </xf>
    <xf numFmtId="0" fontId="24" fillId="28" borderId="0" xfId="46" applyFill="1">
      <alignment vertical="center"/>
    </xf>
    <xf numFmtId="0" fontId="24" fillId="28" borderId="0" xfId="46" applyFill="1" applyAlignment="1">
      <alignment horizontal="center" vertical="center"/>
    </xf>
    <xf numFmtId="0" fontId="75" fillId="28" borderId="0" xfId="46" applyFont="1" applyFill="1" applyAlignment="1">
      <alignment horizontal="left" vertical="center"/>
    </xf>
    <xf numFmtId="0" fontId="77" fillId="28" borderId="0" xfId="46" applyFont="1" applyFill="1" applyAlignment="1">
      <alignment vertical="center" shrinkToFit="1"/>
    </xf>
    <xf numFmtId="0" fontId="45" fillId="28" borderId="0" xfId="46" applyFont="1" applyFill="1" applyAlignment="1">
      <alignment horizontal="center" vertical="center"/>
    </xf>
    <xf numFmtId="0" fontId="45" fillId="35" borderId="0" xfId="46" applyFont="1" applyFill="1" applyAlignment="1">
      <alignment horizontal="center" vertical="center"/>
    </xf>
    <xf numFmtId="0" fontId="24" fillId="35" borderId="0" xfId="46" applyFill="1" applyAlignment="1">
      <alignment horizontal="left" vertical="center"/>
    </xf>
    <xf numFmtId="0" fontId="24" fillId="35" borderId="0" xfId="46" applyFill="1">
      <alignment vertical="center"/>
    </xf>
    <xf numFmtId="0" fontId="78" fillId="28" borderId="0" xfId="46" applyFont="1" applyFill="1" applyAlignment="1">
      <alignment horizontal="center" vertical="center"/>
    </xf>
    <xf numFmtId="0" fontId="79" fillId="28" borderId="0" xfId="46" applyFont="1" applyFill="1" applyAlignment="1">
      <alignment horizontal="center" vertical="center"/>
    </xf>
    <xf numFmtId="0" fontId="78" fillId="28" borderId="0" xfId="46" applyFont="1" applyFill="1" applyAlignment="1">
      <alignment horizontal="left" vertical="center"/>
    </xf>
    <xf numFmtId="0" fontId="78" fillId="28" borderId="0" xfId="46" applyFont="1" applyFill="1">
      <alignment vertical="center"/>
    </xf>
    <xf numFmtId="0" fontId="80" fillId="35" borderId="0" xfId="46" applyFont="1" applyFill="1" applyAlignment="1">
      <alignment horizontal="center" vertical="center" shrinkToFit="1"/>
    </xf>
    <xf numFmtId="0" fontId="32" fillId="35" borderId="0" xfId="46" applyFont="1" applyFill="1" applyAlignment="1">
      <alignment vertical="center" shrinkToFit="1"/>
    </xf>
    <xf numFmtId="0" fontId="81" fillId="28" borderId="0" xfId="46" applyFont="1" applyFill="1" applyAlignment="1">
      <alignment horizontal="center" vertical="center"/>
    </xf>
    <xf numFmtId="0" fontId="83" fillId="28" borderId="0" xfId="46" applyFont="1" applyFill="1" applyAlignment="1">
      <alignment horizontal="center" vertical="center" shrinkToFit="1"/>
    </xf>
    <xf numFmtId="0" fontId="83" fillId="28" borderId="0" xfId="46" applyFont="1" applyFill="1" applyAlignment="1">
      <alignment vertical="center" shrinkToFit="1"/>
    </xf>
    <xf numFmtId="178" fontId="24" fillId="36" borderId="0" xfId="46" applyNumberFormat="1" applyFill="1" applyAlignment="1" applyProtection="1">
      <alignment horizontal="center" vertical="center"/>
      <protection locked="0"/>
    </xf>
    <xf numFmtId="0" fontId="84" fillId="35" borderId="0" xfId="46" applyFont="1" applyFill="1" applyAlignment="1">
      <alignment horizontal="center" vertical="center" shrinkToFit="1"/>
    </xf>
    <xf numFmtId="178" fontId="78" fillId="28" borderId="0" xfId="46" applyNumberFormat="1" applyFont="1" applyFill="1" applyAlignment="1">
      <alignment horizontal="center" vertical="center"/>
    </xf>
    <xf numFmtId="0" fontId="85" fillId="28" borderId="0" xfId="46" applyFont="1" applyFill="1" applyAlignment="1">
      <alignment horizontal="center" vertical="center" shrinkToFit="1"/>
    </xf>
    <xf numFmtId="178" fontId="24" fillId="35" borderId="0" xfId="46" applyNumberFormat="1" applyFill="1" applyAlignment="1">
      <alignment horizontal="center" vertical="center"/>
    </xf>
    <xf numFmtId="0" fontId="77" fillId="35" borderId="0" xfId="46" applyFont="1" applyFill="1" applyAlignment="1">
      <alignment horizontal="center" vertical="center" shrinkToFit="1"/>
    </xf>
    <xf numFmtId="0" fontId="84" fillId="28" borderId="0" xfId="46" applyFont="1" applyFill="1" applyAlignment="1">
      <alignment horizontal="center" vertical="center" shrinkToFit="1"/>
    </xf>
    <xf numFmtId="0" fontId="75" fillId="28" borderId="0" xfId="46" applyFont="1" applyFill="1">
      <alignment vertical="center"/>
    </xf>
    <xf numFmtId="0" fontId="86" fillId="28" borderId="0" xfId="46" applyFont="1" applyFill="1" applyAlignment="1">
      <alignment horizontal="center" vertical="center" shrinkToFit="1"/>
    </xf>
    <xf numFmtId="0" fontId="32" fillId="28" borderId="26" xfId="46" applyFont="1" applyFill="1" applyBorder="1" applyAlignment="1">
      <alignment horizontal="center" vertical="center" shrinkToFit="1"/>
    </xf>
    <xf numFmtId="0" fontId="32" fillId="28" borderId="26" xfId="46" applyFont="1" applyFill="1" applyBorder="1" applyAlignment="1">
      <alignment vertical="center" shrinkToFit="1"/>
    </xf>
    <xf numFmtId="0" fontId="32" fillId="28" borderId="0" xfId="46" applyFont="1" applyFill="1" applyAlignment="1">
      <alignment vertical="center" shrinkToFit="1"/>
    </xf>
    <xf numFmtId="0" fontId="32" fillId="28" borderId="0" xfId="46" applyFont="1" applyFill="1" applyAlignment="1">
      <alignment horizontal="center" vertical="center" shrinkToFit="1"/>
    </xf>
    <xf numFmtId="0" fontId="24" fillId="36" borderId="10" xfId="46" applyFill="1" applyBorder="1" applyAlignment="1" applyProtection="1">
      <alignment horizontal="center" vertical="center"/>
      <protection locked="0"/>
    </xf>
    <xf numFmtId="0" fontId="24" fillId="28" borderId="0" xfId="46" applyFill="1" applyAlignment="1">
      <alignment horizontal="center" vertical="center" shrinkToFit="1"/>
    </xf>
    <xf numFmtId="178" fontId="24" fillId="36" borderId="10" xfId="46" applyNumberFormat="1" applyFill="1" applyBorder="1" applyAlignment="1" applyProtection="1">
      <alignment horizontal="center" vertical="center"/>
      <protection locked="0"/>
    </xf>
    <xf numFmtId="0" fontId="77" fillId="28" borderId="0" xfId="46" applyFont="1" applyFill="1" applyAlignment="1">
      <alignment horizontal="center" vertical="center" shrinkToFit="1"/>
    </xf>
    <xf numFmtId="0" fontId="77" fillId="28" borderId="0" xfId="46" applyFont="1" applyFill="1" applyAlignment="1">
      <alignment horizontal="right" vertical="center"/>
    </xf>
    <xf numFmtId="0" fontId="24" fillId="28" borderId="10" xfId="46" applyFill="1" applyBorder="1" applyAlignment="1">
      <alignment horizontal="center" vertical="center"/>
    </xf>
    <xf numFmtId="178" fontId="24" fillId="28" borderId="10" xfId="46" applyNumberFormat="1" applyFill="1" applyBorder="1" applyAlignment="1">
      <alignment horizontal="center" vertical="center"/>
    </xf>
    <xf numFmtId="178" fontId="24" fillId="0" borderId="10" xfId="46" applyNumberFormat="1" applyBorder="1" applyAlignment="1">
      <alignment horizontal="center" vertical="center"/>
    </xf>
    <xf numFmtId="178" fontId="24" fillId="0" borderId="10" xfId="46" applyNumberFormat="1" applyBorder="1" applyAlignment="1" applyProtection="1">
      <alignment horizontal="center" vertical="center"/>
      <protection locked="0"/>
    </xf>
    <xf numFmtId="0" fontId="24" fillId="28" borderId="0" xfId="46" applyFill="1" applyAlignment="1">
      <alignment horizontal="right" vertical="center"/>
    </xf>
    <xf numFmtId="0" fontId="78" fillId="28" borderId="10" xfId="46" applyFont="1" applyFill="1" applyBorder="1" applyAlignment="1">
      <alignment horizontal="center" vertical="center"/>
    </xf>
    <xf numFmtId="0" fontId="24" fillId="28" borderId="0" xfId="46" applyFill="1" applyAlignment="1" applyProtection="1">
      <alignment horizontal="center" vertical="center" shrinkToFit="1"/>
      <protection locked="0"/>
    </xf>
    <xf numFmtId="0" fontId="77" fillId="28" borderId="0" xfId="46" applyFont="1" applyFill="1" applyAlignment="1" applyProtection="1">
      <alignment horizontal="center" vertical="center" shrinkToFit="1"/>
      <protection locked="0"/>
    </xf>
    <xf numFmtId="0" fontId="77" fillId="28" borderId="0" xfId="46" applyFont="1" applyFill="1" applyAlignment="1" applyProtection="1">
      <alignment horizontal="right" vertical="center"/>
      <protection locked="0"/>
    </xf>
    <xf numFmtId="0" fontId="33" fillId="28" borderId="0" xfId="46" applyFont="1" applyFill="1" applyProtection="1">
      <alignment vertical="center"/>
      <protection locked="0"/>
    </xf>
    <xf numFmtId="0" fontId="24" fillId="28" borderId="0" xfId="46" applyFill="1" applyProtection="1">
      <alignment vertical="center"/>
      <protection locked="0"/>
    </xf>
    <xf numFmtId="178" fontId="24" fillId="36" borderId="16" xfId="46" applyNumberFormat="1" applyFill="1" applyBorder="1" applyAlignment="1" applyProtection="1">
      <alignment horizontal="center" vertical="center"/>
      <protection locked="0"/>
    </xf>
    <xf numFmtId="178" fontId="24" fillId="0" borderId="16" xfId="46" applyNumberFormat="1" applyBorder="1" applyAlignment="1" applyProtection="1">
      <alignment horizontal="center" vertical="center"/>
      <protection locked="0"/>
    </xf>
    <xf numFmtId="0" fontId="24" fillId="0" borderId="10" xfId="46" applyBorder="1" applyAlignment="1">
      <alignment horizontal="center" vertical="center"/>
    </xf>
    <xf numFmtId="0" fontId="77" fillId="29" borderId="29" xfId="46" applyFont="1" applyFill="1" applyBorder="1" applyAlignment="1">
      <alignment vertical="center" shrinkToFit="1"/>
    </xf>
    <xf numFmtId="0" fontId="77" fillId="29" borderId="15" xfId="46" applyFont="1" applyFill="1" applyBorder="1" applyAlignment="1">
      <alignment vertical="center" shrinkToFit="1"/>
    </xf>
    <xf numFmtId="0" fontId="87" fillId="29" borderId="12" xfId="46" applyFont="1" applyFill="1" applyBorder="1" applyAlignment="1">
      <alignment horizontal="center" vertical="center" shrinkToFit="1"/>
    </xf>
    <xf numFmtId="0" fontId="77" fillId="29" borderId="12" xfId="46" applyFont="1" applyFill="1" applyBorder="1" applyAlignment="1">
      <alignment vertical="center" shrinkToFit="1"/>
    </xf>
    <xf numFmtId="0" fontId="24" fillId="29" borderId="29" xfId="46" applyFill="1" applyBorder="1">
      <alignment vertical="center"/>
    </xf>
    <xf numFmtId="0" fontId="24" fillId="29" borderId="15" xfId="46" applyFill="1" applyBorder="1">
      <alignment vertical="center"/>
    </xf>
    <xf numFmtId="0" fontId="88" fillId="28" borderId="0" xfId="46" applyFont="1" applyFill="1">
      <alignment vertical="center"/>
    </xf>
    <xf numFmtId="0" fontId="27" fillId="28" borderId="0" xfId="46" applyFont="1" applyFill="1" applyAlignment="1">
      <alignment horizontal="center" vertical="center"/>
    </xf>
    <xf numFmtId="0" fontId="27" fillId="28" borderId="0" xfId="46" applyFont="1" applyFill="1">
      <alignment vertical="center"/>
    </xf>
    <xf numFmtId="0" fontId="89" fillId="0" borderId="0" xfId="49" applyFont="1" applyAlignment="1">
      <alignment horizontal="left" vertical="center"/>
    </xf>
    <xf numFmtId="0" fontId="47" fillId="0" borderId="0" xfId="49" applyFont="1" applyAlignment="1">
      <alignment vertical="center" textRotation="255" shrinkToFit="1"/>
    </xf>
    <xf numFmtId="0" fontId="6" fillId="0" borderId="0" xfId="49" applyFont="1" applyAlignment="1">
      <alignment horizontal="left" vertical="center"/>
    </xf>
    <xf numFmtId="0" fontId="51" fillId="0" borderId="0" xfId="49" applyFont="1" applyAlignment="1">
      <alignment horizontal="left" vertical="center"/>
    </xf>
    <xf numFmtId="0" fontId="51" fillId="0" borderId="0" xfId="49" applyFont="1">
      <alignment vertical="center"/>
    </xf>
    <xf numFmtId="0" fontId="33" fillId="0" borderId="0" xfId="46" applyFont="1">
      <alignment vertical="center"/>
    </xf>
    <xf numFmtId="0" fontId="51" fillId="0" borderId="0" xfId="49" applyFont="1" applyAlignment="1">
      <alignment horizontal="right" vertical="center"/>
    </xf>
    <xf numFmtId="0" fontId="91" fillId="0" borderId="0" xfId="49" applyFont="1">
      <alignment vertical="center"/>
    </xf>
    <xf numFmtId="0" fontId="91" fillId="0" borderId="0" xfId="49" applyFont="1" applyAlignment="1">
      <alignment vertical="center" wrapText="1"/>
    </xf>
    <xf numFmtId="0" fontId="51" fillId="0" borderId="0" xfId="49" applyFont="1" applyAlignment="1">
      <alignment horizontal="center" vertical="center"/>
    </xf>
    <xf numFmtId="0" fontId="47" fillId="0" borderId="0" xfId="49" applyFont="1">
      <alignment vertical="center"/>
    </xf>
    <xf numFmtId="0" fontId="92" fillId="0" borderId="0" xfId="46" applyFont="1">
      <alignment vertical="center"/>
    </xf>
    <xf numFmtId="0" fontId="93" fillId="0" borderId="0" xfId="46" applyFont="1">
      <alignment vertical="center"/>
    </xf>
    <xf numFmtId="0" fontId="93" fillId="0" borderId="0" xfId="46" applyFont="1" applyAlignment="1">
      <alignment horizontal="right" vertical="center"/>
    </xf>
    <xf numFmtId="0" fontId="93" fillId="38" borderId="0" xfId="46" applyFont="1" applyFill="1" applyProtection="1">
      <alignment vertical="center"/>
      <protection locked="0"/>
    </xf>
    <xf numFmtId="0" fontId="47" fillId="0" borderId="0" xfId="49" applyFont="1" applyAlignment="1">
      <alignment vertical="center" wrapText="1"/>
    </xf>
    <xf numFmtId="0" fontId="91" fillId="0" borderId="10" xfId="52" applyFont="1" applyBorder="1" applyAlignment="1">
      <alignment horizontal="center" vertical="center"/>
    </xf>
    <xf numFmtId="0" fontId="91" fillId="0" borderId="10" xfId="52" applyFont="1" applyBorder="1" applyAlignment="1">
      <alignment horizontal="center" vertical="center" wrapText="1"/>
    </xf>
    <xf numFmtId="0" fontId="91" fillId="0" borderId="29" xfId="49" applyFont="1" applyBorder="1">
      <alignment vertical="center"/>
    </xf>
    <xf numFmtId="0" fontId="91" fillId="0" borderId="0" xfId="52" applyFont="1" applyAlignment="1">
      <alignment horizontal="center" vertical="center"/>
    </xf>
    <xf numFmtId="0" fontId="91" fillId="0" borderId="0" xfId="52" applyFont="1" applyAlignment="1">
      <alignment horizontal="center" vertical="center" wrapText="1"/>
    </xf>
    <xf numFmtId="0" fontId="91" fillId="0" borderId="0" xfId="49" applyFont="1" applyAlignment="1">
      <alignment horizontal="center" vertical="center" wrapText="1"/>
    </xf>
    <xf numFmtId="188" fontId="91" fillId="0" borderId="10" xfId="49" applyNumberFormat="1" applyFont="1" applyBorder="1">
      <alignment vertical="center"/>
    </xf>
    <xf numFmtId="189" fontId="91" fillId="0" borderId="10" xfId="49" applyNumberFormat="1" applyFont="1" applyBorder="1">
      <alignment vertical="center"/>
    </xf>
    <xf numFmtId="0" fontId="91" fillId="40" borderId="16" xfId="49" applyFont="1" applyFill="1" applyBorder="1" applyAlignment="1" applyProtection="1">
      <alignment vertical="center" shrinkToFit="1"/>
      <protection locked="0"/>
    </xf>
    <xf numFmtId="0" fontId="99" fillId="0" borderId="16" xfId="49" applyFont="1" applyBorder="1" applyAlignment="1">
      <alignment horizontal="center" vertical="center"/>
    </xf>
    <xf numFmtId="0" fontId="91" fillId="41" borderId="10" xfId="49" applyFont="1" applyFill="1" applyBorder="1" applyAlignment="1" applyProtection="1">
      <alignment horizontal="right" vertical="center"/>
      <protection locked="0"/>
    </xf>
    <xf numFmtId="0" fontId="91" fillId="0" borderId="30" xfId="49" applyFont="1" applyBorder="1">
      <alignment vertical="center"/>
    </xf>
    <xf numFmtId="0" fontId="91" fillId="40" borderId="36" xfId="49" applyFont="1" applyFill="1" applyBorder="1" applyAlignment="1" applyProtection="1">
      <alignment vertical="center" shrinkToFit="1"/>
      <protection locked="0"/>
    </xf>
    <xf numFmtId="0" fontId="99" fillId="35" borderId="36" xfId="49" applyFont="1" applyFill="1" applyBorder="1" applyAlignment="1">
      <alignment horizontal="center" vertical="center"/>
    </xf>
    <xf numFmtId="1" fontId="91" fillId="28" borderId="10" xfId="49" applyNumberFormat="1" applyFont="1" applyFill="1" applyBorder="1" applyAlignment="1">
      <alignment horizontal="right" vertical="center"/>
    </xf>
    <xf numFmtId="0" fontId="91" fillId="0" borderId="104" xfId="49" applyFont="1" applyBorder="1">
      <alignment vertical="center"/>
    </xf>
    <xf numFmtId="0" fontId="101" fillId="42" borderId="32" xfId="49" applyFont="1" applyFill="1" applyBorder="1" applyAlignment="1">
      <alignment horizontal="center" vertical="center"/>
    </xf>
    <xf numFmtId="0" fontId="91" fillId="28" borderId="10" xfId="49" applyFont="1" applyFill="1" applyBorder="1" applyAlignment="1">
      <alignment horizontal="right" vertical="center"/>
    </xf>
    <xf numFmtId="0" fontId="91" fillId="0" borderId="31" xfId="49" applyFont="1" applyBorder="1">
      <alignment vertical="center"/>
    </xf>
    <xf numFmtId="0" fontId="91" fillId="0" borderId="10" xfId="49" applyFont="1" applyBorder="1" applyAlignment="1">
      <alignment horizontal="right" vertical="center"/>
    </xf>
    <xf numFmtId="0" fontId="51" fillId="0" borderId="0" xfId="49" applyFont="1" applyAlignment="1" applyProtection="1">
      <alignment horizontal="center" vertical="center"/>
      <protection locked="0"/>
    </xf>
    <xf numFmtId="0" fontId="91" fillId="37" borderId="0" xfId="49" applyFont="1" applyFill="1" applyAlignment="1" applyProtection="1">
      <alignment horizontal="center" vertical="center"/>
      <protection locked="0"/>
    </xf>
    <xf numFmtId="0" fontId="51" fillId="37" borderId="0" xfId="49" applyFont="1" applyFill="1" applyAlignment="1" applyProtection="1">
      <alignment horizontal="center" vertical="center"/>
      <protection locked="0"/>
    </xf>
    <xf numFmtId="0" fontId="91" fillId="40" borderId="0" xfId="49" applyFont="1" applyFill="1" applyAlignment="1" applyProtection="1">
      <alignment horizontal="center" vertical="center" shrinkToFit="1"/>
      <protection locked="0"/>
    </xf>
    <xf numFmtId="0" fontId="91" fillId="38" borderId="0" xfId="49" applyFont="1" applyFill="1" applyAlignment="1" applyProtection="1">
      <alignment horizontal="center" vertical="center"/>
      <protection locked="0"/>
    </xf>
    <xf numFmtId="0" fontId="101" fillId="42" borderId="0" xfId="49" applyFont="1" applyFill="1" applyAlignment="1" applyProtection="1">
      <alignment horizontal="center" vertical="center"/>
      <protection locked="0"/>
    </xf>
    <xf numFmtId="0" fontId="91" fillId="28" borderId="0" xfId="49" applyFont="1" applyFill="1" applyAlignment="1" applyProtection="1">
      <alignment horizontal="right" vertical="center"/>
      <protection locked="0"/>
    </xf>
    <xf numFmtId="0" fontId="91" fillId="0" borderId="0" xfId="49" applyFont="1" applyAlignment="1" applyProtection="1">
      <alignment horizontal="center" vertical="center"/>
      <protection locked="0"/>
    </xf>
    <xf numFmtId="176" fontId="91" fillId="0" borderId="0" xfId="49" applyNumberFormat="1" applyFont="1" applyAlignment="1" applyProtection="1">
      <alignment horizontal="center" vertical="center"/>
      <protection locked="0"/>
    </xf>
    <xf numFmtId="0" fontId="51" fillId="38" borderId="0" xfId="49" applyFont="1" applyFill="1" applyAlignment="1" applyProtection="1">
      <alignment horizontal="center" vertical="center"/>
      <protection locked="0"/>
    </xf>
    <xf numFmtId="0" fontId="100" fillId="0" borderId="0" xfId="49" applyFont="1" applyAlignment="1" applyProtection="1">
      <alignment horizontal="center" vertical="center" wrapText="1"/>
      <protection locked="0"/>
    </xf>
    <xf numFmtId="0" fontId="91" fillId="0" borderId="0" xfId="49" applyFont="1" applyProtection="1">
      <alignment vertical="center"/>
      <protection locked="0"/>
    </xf>
    <xf numFmtId="0" fontId="102" fillId="0" borderId="0" xfId="49" applyFont="1" applyAlignment="1" applyProtection="1">
      <alignment horizontal="center" vertical="center"/>
      <protection locked="0"/>
    </xf>
    <xf numFmtId="0" fontId="102" fillId="0" borderId="0" xfId="52" applyFont="1" applyAlignment="1" applyProtection="1">
      <alignment horizontal="center" vertical="center"/>
      <protection locked="0"/>
    </xf>
    <xf numFmtId="0" fontId="102" fillId="0" borderId="0" xfId="49" applyFont="1" applyProtection="1">
      <alignment vertical="center"/>
      <protection locked="0"/>
    </xf>
    <xf numFmtId="0" fontId="103" fillId="0" borderId="0" xfId="52" applyFont="1" applyAlignment="1" applyProtection="1">
      <alignment horizontal="center" vertical="center"/>
      <protection locked="0"/>
    </xf>
    <xf numFmtId="0" fontId="103" fillId="0" borderId="0" xfId="49" applyFont="1" applyProtection="1">
      <alignment vertical="center"/>
      <protection locked="0"/>
    </xf>
    <xf numFmtId="0" fontId="103" fillId="0" borderId="0" xfId="49" applyFont="1" applyAlignment="1" applyProtection="1">
      <alignment horizontal="center" vertical="center"/>
      <protection locked="0"/>
    </xf>
    <xf numFmtId="0" fontId="51" fillId="0" borderId="0" xfId="49" applyFont="1" applyProtection="1">
      <alignment vertical="center"/>
      <protection locked="0"/>
    </xf>
    <xf numFmtId="0" fontId="47" fillId="0" borderId="0" xfId="49" applyFont="1" applyProtection="1">
      <alignment vertical="center"/>
      <protection locked="0"/>
    </xf>
    <xf numFmtId="0" fontId="91" fillId="0" borderId="0" xfId="49" applyFont="1" applyAlignment="1" applyProtection="1">
      <alignment vertical="center" wrapText="1"/>
      <protection locked="0"/>
    </xf>
    <xf numFmtId="0" fontId="91" fillId="0" borderId="0" xfId="49" applyFont="1" applyAlignment="1" applyProtection="1">
      <alignment horizontal="left" vertical="center"/>
      <protection locked="0"/>
    </xf>
    <xf numFmtId="0" fontId="51" fillId="0" borderId="0" xfId="49" applyFont="1" applyAlignment="1" applyProtection="1">
      <alignment horizontal="left" vertical="center"/>
      <protection locked="0"/>
    </xf>
    <xf numFmtId="0" fontId="91" fillId="0" borderId="0" xfId="49" applyFont="1" applyAlignment="1" applyProtection="1">
      <alignment vertical="center" textRotation="255" shrinkToFit="1"/>
      <protection locked="0"/>
    </xf>
    <xf numFmtId="0" fontId="91" fillId="0" borderId="10" xfId="49" applyFont="1" applyBorder="1" applyAlignment="1" applyProtection="1">
      <alignment horizontal="center" vertical="center"/>
      <protection locked="0"/>
    </xf>
    <xf numFmtId="0" fontId="91" fillId="0" borderId="10" xfId="49" applyFont="1" applyBorder="1" applyAlignment="1" applyProtection="1">
      <alignment vertical="center" shrinkToFit="1"/>
      <protection locked="0"/>
    </xf>
    <xf numFmtId="0" fontId="47" fillId="0" borderId="0" xfId="49" applyFont="1" applyAlignment="1" applyProtection="1">
      <alignment vertical="center" textRotation="255" shrinkToFit="1"/>
      <protection locked="0"/>
    </xf>
    <xf numFmtId="0" fontId="103" fillId="0" borderId="0" xfId="49" applyFont="1" applyAlignment="1">
      <alignment horizontal="center" vertical="center"/>
    </xf>
    <xf numFmtId="0" fontId="24" fillId="33" borderId="125" xfId="46" applyFill="1" applyBorder="1">
      <alignment vertical="center"/>
    </xf>
    <xf numFmtId="0" fontId="24" fillId="33" borderId="126" xfId="46" applyFill="1" applyBorder="1">
      <alignment vertical="center"/>
    </xf>
    <xf numFmtId="0" fontId="24" fillId="33" borderId="127" xfId="46" applyFill="1" applyBorder="1">
      <alignment vertical="center"/>
    </xf>
    <xf numFmtId="0" fontId="24" fillId="0" borderId="0" xfId="46">
      <alignment vertical="center"/>
    </xf>
    <xf numFmtId="0" fontId="24" fillId="33" borderId="128" xfId="46" applyFill="1" applyBorder="1">
      <alignment vertical="center"/>
    </xf>
    <xf numFmtId="0" fontId="24" fillId="33" borderId="129" xfId="46" applyFill="1" applyBorder="1">
      <alignment vertical="center"/>
    </xf>
    <xf numFmtId="0" fontId="24" fillId="33" borderId="0" xfId="46" applyFill="1">
      <alignment vertical="center"/>
    </xf>
    <xf numFmtId="0" fontId="24" fillId="33" borderId="130" xfId="46" applyFill="1" applyBorder="1">
      <alignment vertical="center"/>
    </xf>
    <xf numFmtId="0" fontId="27" fillId="33" borderId="128" xfId="46" applyFont="1" applyFill="1" applyBorder="1">
      <alignment vertical="center"/>
    </xf>
    <xf numFmtId="0" fontId="27" fillId="33" borderId="129" xfId="46" applyFont="1" applyFill="1" applyBorder="1">
      <alignment vertical="center"/>
    </xf>
    <xf numFmtId="0" fontId="27" fillId="33" borderId="130" xfId="46" applyFont="1" applyFill="1" applyBorder="1">
      <alignment vertical="center"/>
    </xf>
    <xf numFmtId="0" fontId="24" fillId="33" borderId="131" xfId="46" applyFill="1" applyBorder="1">
      <alignment vertical="center"/>
    </xf>
    <xf numFmtId="0" fontId="27" fillId="33" borderId="132" xfId="46" applyFont="1" applyFill="1" applyBorder="1">
      <alignment vertical="center"/>
    </xf>
    <xf numFmtId="0" fontId="27" fillId="33" borderId="133" xfId="46" applyFont="1" applyFill="1" applyBorder="1">
      <alignment vertical="center"/>
    </xf>
    <xf numFmtId="0" fontId="27" fillId="33" borderId="133" xfId="46" applyFont="1" applyFill="1" applyBorder="1" applyAlignment="1">
      <alignment vertical="center" wrapText="1"/>
    </xf>
    <xf numFmtId="0" fontId="24" fillId="33" borderId="133" xfId="46" applyFill="1" applyBorder="1">
      <alignment vertical="center"/>
    </xf>
    <xf numFmtId="0" fontId="24" fillId="33" borderId="134" xfId="46" applyFill="1" applyBorder="1">
      <alignment vertical="center"/>
    </xf>
    <xf numFmtId="0" fontId="27" fillId="43" borderId="132" xfId="46" applyFont="1" applyFill="1" applyBorder="1">
      <alignment vertical="center"/>
    </xf>
    <xf numFmtId="0" fontId="27" fillId="43" borderId="133" xfId="46" applyFont="1" applyFill="1" applyBorder="1">
      <alignment vertical="center"/>
    </xf>
    <xf numFmtId="0" fontId="24" fillId="43" borderId="133" xfId="46" applyFill="1" applyBorder="1">
      <alignment vertical="center"/>
    </xf>
    <xf numFmtId="0" fontId="24" fillId="43" borderId="135" xfId="46" applyFill="1" applyBorder="1">
      <alignment vertical="center"/>
    </xf>
    <xf numFmtId="0" fontId="27" fillId="43" borderId="136" xfId="46" applyFont="1" applyFill="1" applyBorder="1">
      <alignment vertical="center"/>
    </xf>
    <xf numFmtId="0" fontId="27" fillId="43" borderId="137" xfId="46" applyFont="1" applyFill="1" applyBorder="1">
      <alignment vertical="center"/>
    </xf>
    <xf numFmtId="0" fontId="27" fillId="43" borderId="138" xfId="46" applyFont="1" applyFill="1" applyBorder="1">
      <alignment vertical="center"/>
    </xf>
    <xf numFmtId="0" fontId="91" fillId="40" borderId="32" xfId="49" applyFont="1" applyFill="1" applyBorder="1" applyAlignment="1" applyProtection="1">
      <alignment vertical="center" shrinkToFit="1"/>
      <protection locked="0"/>
    </xf>
    <xf numFmtId="0" fontId="25" fillId="0" borderId="15" xfId="0" applyFont="1" applyFill="1" applyBorder="1" applyAlignment="1">
      <alignment horizontal="left" vertical="center" wrapText="1"/>
    </xf>
    <xf numFmtId="0" fontId="25" fillId="0" borderId="60" xfId="0" applyFont="1" applyFill="1" applyBorder="1" applyAlignment="1">
      <alignment horizontal="left" vertical="center" wrapText="1"/>
    </xf>
    <xf numFmtId="0" fontId="25" fillId="24" borderId="0" xfId="0" applyFont="1" applyFill="1" applyBorder="1" applyAlignment="1">
      <alignment horizontal="center" vertical="center" wrapText="1"/>
    </xf>
    <xf numFmtId="0" fontId="40" fillId="28" borderId="35" xfId="0" applyFont="1" applyFill="1" applyBorder="1" applyAlignment="1">
      <alignment horizontal="left" vertical="center" wrapText="1"/>
    </xf>
    <xf numFmtId="0" fontId="40" fillId="28" borderId="0" xfId="0" applyFont="1" applyFill="1" applyBorder="1" applyAlignment="1">
      <alignment horizontal="left" vertical="center" wrapText="1"/>
    </xf>
    <xf numFmtId="0" fontId="40" fillId="28" borderId="34" xfId="0" applyFont="1" applyFill="1" applyBorder="1" applyAlignment="1">
      <alignment horizontal="left" vertical="center" wrapText="1"/>
    </xf>
    <xf numFmtId="0" fontId="25" fillId="24" borderId="29" xfId="0" applyFont="1" applyFill="1" applyBorder="1" applyAlignment="1">
      <alignment horizontal="center" vertical="center" wrapText="1"/>
    </xf>
    <xf numFmtId="0" fontId="25" fillId="24" borderId="60" xfId="0" applyFont="1" applyFill="1" applyBorder="1" applyAlignment="1">
      <alignment horizontal="center" vertical="center" wrapText="1"/>
    </xf>
    <xf numFmtId="0" fontId="40" fillId="0" borderId="3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4" xfId="0" applyFont="1" applyFill="1" applyBorder="1" applyAlignment="1">
      <alignment horizontal="left" vertical="center" wrapText="1"/>
    </xf>
    <xf numFmtId="0" fontId="41" fillId="24" borderId="0" xfId="0" applyFont="1" applyFill="1" applyBorder="1" applyAlignment="1">
      <alignment horizontal="left" vertical="center"/>
    </xf>
    <xf numFmtId="0" fontId="41" fillId="24" borderId="13" xfId="0" applyFont="1" applyFill="1" applyBorder="1" applyAlignment="1">
      <alignment horizontal="left" vertical="center"/>
    </xf>
    <xf numFmtId="0" fontId="25" fillId="27" borderId="10" xfId="0" applyFont="1" applyFill="1" applyBorder="1" applyAlignment="1" applyProtection="1">
      <alignment horizontal="center" vertical="center"/>
      <protection locked="0"/>
    </xf>
    <xf numFmtId="0" fontId="34" fillId="24" borderId="29" xfId="0" applyFont="1" applyFill="1" applyBorder="1" applyAlignment="1">
      <alignment horizontal="center" vertical="center"/>
    </xf>
    <xf numFmtId="0" fontId="34" fillId="24" borderId="12" xfId="0" applyFont="1" applyFill="1" applyBorder="1" applyAlignment="1">
      <alignment horizontal="center" vertical="center"/>
    </xf>
    <xf numFmtId="0" fontId="27" fillId="31" borderId="29" xfId="0" applyFont="1" applyFill="1" applyBorder="1" applyAlignment="1" applyProtection="1">
      <alignment horizontal="center" vertical="center"/>
      <protection locked="0"/>
    </xf>
    <xf numFmtId="0" fontId="27" fillId="31" borderId="15" xfId="0" applyFont="1" applyFill="1" applyBorder="1" applyAlignment="1" applyProtection="1">
      <alignment horizontal="center" vertical="center"/>
      <protection locked="0"/>
    </xf>
    <xf numFmtId="0" fontId="27" fillId="31" borderId="12" xfId="0" applyFont="1" applyFill="1" applyBorder="1" applyAlignment="1" applyProtection="1">
      <alignment horizontal="center" vertical="center"/>
      <protection locked="0"/>
    </xf>
    <xf numFmtId="0" fontId="42" fillId="24" borderId="0" xfId="0" applyFont="1" applyFill="1" applyBorder="1" applyAlignment="1">
      <alignment horizontal="left" vertical="center" wrapText="1" indent="1"/>
    </xf>
    <xf numFmtId="0" fontId="25" fillId="24" borderId="16" xfId="0" applyFont="1" applyFill="1" applyBorder="1" applyAlignment="1">
      <alignment horizontal="center" vertical="center" wrapText="1"/>
    </xf>
    <xf numFmtId="0" fontId="25" fillId="24" borderId="36" xfId="0" applyFont="1" applyFill="1" applyBorder="1" applyAlignment="1">
      <alignment horizontal="center" vertical="center" wrapText="1"/>
    </xf>
    <xf numFmtId="0" fontId="25" fillId="24" borderId="32" xfId="0" applyFont="1" applyFill="1" applyBorder="1" applyAlignment="1">
      <alignment horizontal="center" vertical="center" wrapText="1"/>
    </xf>
    <xf numFmtId="0" fontId="34" fillId="24" borderId="15" xfId="0" applyFont="1" applyFill="1" applyBorder="1" applyAlignment="1">
      <alignment horizontal="center" vertical="center"/>
    </xf>
    <xf numFmtId="0" fontId="25" fillId="24" borderId="29" xfId="0" applyFont="1" applyFill="1" applyBorder="1" applyAlignment="1">
      <alignment horizontal="center" vertical="center"/>
    </xf>
    <xf numFmtId="0" fontId="25" fillId="24" borderId="15" xfId="0" applyFont="1" applyFill="1" applyBorder="1" applyAlignment="1">
      <alignment horizontal="center" vertical="center"/>
    </xf>
    <xf numFmtId="0" fontId="25" fillId="24" borderId="12" xfId="0" applyFont="1" applyFill="1" applyBorder="1" applyAlignment="1">
      <alignment horizontal="center" vertical="center"/>
    </xf>
    <xf numFmtId="0" fontId="25" fillId="31" borderId="15" xfId="0" applyFont="1" applyFill="1" applyBorder="1" applyAlignment="1" applyProtection="1">
      <alignment horizontal="right" vertical="center"/>
      <protection locked="0"/>
    </xf>
    <xf numFmtId="0" fontId="27" fillId="27" borderId="46" xfId="0" applyFont="1" applyFill="1" applyBorder="1" applyAlignment="1" applyProtection="1">
      <alignment vertical="center" wrapText="1"/>
      <protection locked="0"/>
    </xf>
    <xf numFmtId="0" fontId="27" fillId="27" borderId="26" xfId="0" applyFont="1" applyFill="1" applyBorder="1" applyAlignment="1" applyProtection="1">
      <alignment vertical="center" wrapText="1"/>
      <protection locked="0"/>
    </xf>
    <xf numFmtId="0" fontId="27" fillId="27" borderId="11" xfId="0" applyFont="1" applyFill="1" applyBorder="1" applyAlignment="1" applyProtection="1">
      <alignment horizontal="center" vertical="center"/>
      <protection locked="0"/>
    </xf>
    <xf numFmtId="0" fontId="27" fillId="27" borderId="57" xfId="0" applyFont="1" applyFill="1" applyBorder="1" applyAlignment="1" applyProtection="1">
      <alignment horizontal="center" vertical="center"/>
      <protection locked="0"/>
    </xf>
    <xf numFmtId="0" fontId="27" fillId="27" borderId="46" xfId="0" applyFont="1" applyFill="1" applyBorder="1" applyAlignment="1" applyProtection="1">
      <alignment horizontal="center" vertical="center"/>
      <protection locked="0"/>
    </xf>
    <xf numFmtId="0" fontId="27" fillId="27" borderId="26" xfId="0" applyFont="1" applyFill="1" applyBorder="1" applyAlignment="1" applyProtection="1">
      <alignment horizontal="center" vertical="center"/>
      <protection locked="0"/>
    </xf>
    <xf numFmtId="0" fontId="27" fillId="27" borderId="27" xfId="0" applyFont="1" applyFill="1" applyBorder="1" applyAlignment="1" applyProtection="1">
      <alignment horizontal="center" vertical="center"/>
      <protection locked="0"/>
    </xf>
    <xf numFmtId="0" fontId="27" fillId="27" borderId="10" xfId="0" applyFont="1" applyFill="1" applyBorder="1" applyAlignment="1" applyProtection="1">
      <alignment horizontal="center" vertical="center"/>
      <protection locked="0"/>
    </xf>
    <xf numFmtId="0" fontId="27" fillId="27" borderId="29" xfId="0" applyFont="1" applyFill="1" applyBorder="1" applyAlignment="1" applyProtection="1">
      <alignment horizontal="center" vertical="center" wrapText="1"/>
      <protection locked="0"/>
    </xf>
    <xf numFmtId="0" fontId="27" fillId="27" borderId="15" xfId="0" applyFont="1" applyFill="1" applyBorder="1" applyAlignment="1" applyProtection="1">
      <alignment horizontal="center" vertical="center" wrapText="1"/>
      <protection locked="0"/>
    </xf>
    <xf numFmtId="0" fontId="27" fillId="27" borderId="12" xfId="0" applyFont="1" applyFill="1" applyBorder="1" applyAlignment="1" applyProtection="1">
      <alignment horizontal="center" vertical="center" wrapText="1"/>
      <protection locked="0"/>
    </xf>
    <xf numFmtId="0" fontId="25" fillId="0" borderId="15" xfId="0" applyFont="1" applyFill="1" applyBorder="1" applyAlignment="1" applyProtection="1">
      <alignment horizontal="right" vertical="center"/>
      <protection locked="0"/>
    </xf>
    <xf numFmtId="0" fontId="27" fillId="24" borderId="10" xfId="0" applyFont="1" applyFill="1" applyBorder="1" applyAlignment="1">
      <alignment horizontal="center" vertical="center" wrapText="1"/>
    </xf>
    <xf numFmtId="0" fontId="27" fillId="24" borderId="10" xfId="0" applyFont="1" applyFill="1" applyBorder="1" applyAlignment="1">
      <alignment horizontal="center" vertical="center"/>
    </xf>
    <xf numFmtId="0" fontId="40" fillId="24" borderId="0" xfId="0" applyFont="1" applyFill="1" applyAlignment="1">
      <alignment horizontal="center" vertical="center"/>
    </xf>
    <xf numFmtId="0" fontId="27" fillId="28" borderId="11" xfId="0" applyFont="1" applyFill="1" applyBorder="1" applyAlignment="1">
      <alignment horizontal="right" vertical="center"/>
    </xf>
    <xf numFmtId="0" fontId="27" fillId="27" borderId="29" xfId="0" applyFont="1" applyFill="1" applyBorder="1" applyAlignment="1" applyProtection="1">
      <alignment horizontal="center" vertical="center"/>
      <protection locked="0"/>
    </xf>
    <xf numFmtId="0" fontId="27" fillId="27" borderId="15" xfId="0" applyFont="1" applyFill="1" applyBorder="1" applyAlignment="1" applyProtection="1">
      <alignment horizontal="center" vertical="center"/>
      <protection locked="0"/>
    </xf>
    <xf numFmtId="0" fontId="27" fillId="27" borderId="12" xfId="0" applyFont="1" applyFill="1" applyBorder="1" applyAlignment="1" applyProtection="1">
      <alignment horizontal="center" vertical="center"/>
      <protection locked="0"/>
    </xf>
    <xf numFmtId="0" fontId="27" fillId="31" borderId="11" xfId="0" applyFont="1" applyFill="1" applyBorder="1" applyAlignment="1" applyProtection="1">
      <alignment horizontal="right" vertical="center"/>
      <protection locked="0"/>
    </xf>
    <xf numFmtId="0" fontId="30" fillId="27" borderId="46" xfId="0" applyFont="1" applyFill="1" applyBorder="1" applyAlignment="1" applyProtection="1">
      <alignment horizontal="left" vertical="center"/>
      <protection locked="0"/>
    </xf>
    <xf numFmtId="0" fontId="30" fillId="27" borderId="26" xfId="0" applyFont="1" applyFill="1" applyBorder="1" applyAlignment="1" applyProtection="1">
      <alignment horizontal="left" vertical="center"/>
      <protection locked="0"/>
    </xf>
    <xf numFmtId="0" fontId="30" fillId="27" borderId="27" xfId="0" applyFont="1" applyFill="1" applyBorder="1" applyAlignment="1" applyProtection="1">
      <alignment horizontal="left" vertical="center"/>
      <protection locked="0"/>
    </xf>
    <xf numFmtId="0" fontId="30" fillId="27" borderId="37" xfId="0" applyFont="1" applyFill="1" applyBorder="1" applyAlignment="1" applyProtection="1">
      <alignment horizontal="left" vertical="center"/>
      <protection locked="0"/>
    </xf>
    <xf numFmtId="0" fontId="30" fillId="27" borderId="0" xfId="0" applyFont="1" applyFill="1" applyBorder="1" applyAlignment="1" applyProtection="1">
      <alignment horizontal="left" vertical="center"/>
      <protection locked="0"/>
    </xf>
    <xf numFmtId="0" fontId="30" fillId="27" borderId="56" xfId="0" applyFont="1" applyFill="1" applyBorder="1" applyAlignment="1" applyProtection="1">
      <alignment horizontal="left" vertical="center"/>
      <protection locked="0"/>
    </xf>
    <xf numFmtId="0" fontId="30" fillId="27" borderId="28" xfId="0" applyFont="1" applyFill="1" applyBorder="1" applyAlignment="1" applyProtection="1">
      <alignment horizontal="left" vertical="center"/>
      <protection locked="0"/>
    </xf>
    <xf numFmtId="0" fontId="30" fillId="27" borderId="11" xfId="0" applyFont="1" applyFill="1" applyBorder="1" applyAlignment="1" applyProtection="1">
      <alignment horizontal="left" vertical="center"/>
      <protection locked="0"/>
    </xf>
    <xf numFmtId="0" fontId="30" fillId="27" borderId="57" xfId="0" applyFont="1" applyFill="1" applyBorder="1" applyAlignment="1" applyProtection="1">
      <alignment horizontal="left" vertical="center"/>
      <protection locked="0"/>
    </xf>
    <xf numFmtId="0" fontId="30" fillId="24" borderId="10" xfId="0" applyFont="1" applyFill="1" applyBorder="1" applyAlignment="1">
      <alignment horizontal="center" vertical="center"/>
    </xf>
    <xf numFmtId="0" fontId="27" fillId="27" borderId="46" xfId="0" applyFont="1" applyFill="1" applyBorder="1" applyAlignment="1" applyProtection="1">
      <alignment horizontal="left" vertical="center"/>
      <protection locked="0"/>
    </xf>
    <xf numFmtId="0" fontId="27" fillId="27" borderId="26" xfId="0" applyFont="1" applyFill="1" applyBorder="1" applyAlignment="1" applyProtection="1">
      <alignment horizontal="left" vertical="center"/>
      <protection locked="0"/>
    </xf>
    <xf numFmtId="0" fontId="27" fillId="27" borderId="27" xfId="0" applyFont="1" applyFill="1" applyBorder="1" applyAlignment="1" applyProtection="1">
      <alignment horizontal="left" vertical="center"/>
      <protection locked="0"/>
    </xf>
    <xf numFmtId="0" fontId="27" fillId="27" borderId="37" xfId="0" applyFont="1" applyFill="1" applyBorder="1" applyAlignment="1" applyProtection="1">
      <alignment horizontal="left" vertical="center"/>
      <protection locked="0"/>
    </xf>
    <xf numFmtId="0" fontId="27" fillId="27" borderId="0" xfId="0" applyFont="1" applyFill="1" applyBorder="1" applyAlignment="1" applyProtection="1">
      <alignment horizontal="left" vertical="center"/>
      <protection locked="0"/>
    </xf>
    <xf numFmtId="0" fontId="27" fillId="27" borderId="56" xfId="0" applyFont="1" applyFill="1" applyBorder="1" applyAlignment="1" applyProtection="1">
      <alignment horizontal="left" vertical="center"/>
      <protection locked="0"/>
    </xf>
    <xf numFmtId="0" fontId="27" fillId="27" borderId="28" xfId="0" applyFont="1" applyFill="1" applyBorder="1" applyAlignment="1" applyProtection="1">
      <alignment horizontal="left" vertical="center"/>
      <protection locked="0"/>
    </xf>
    <xf numFmtId="0" fontId="27" fillId="27" borderId="11" xfId="0" applyFont="1" applyFill="1" applyBorder="1" applyAlignment="1" applyProtection="1">
      <alignment horizontal="left" vertical="center"/>
      <protection locked="0"/>
    </xf>
    <xf numFmtId="0" fontId="27" fillId="27" borderId="57" xfId="0" applyFont="1" applyFill="1" applyBorder="1" applyAlignment="1" applyProtection="1">
      <alignment horizontal="left" vertical="center"/>
      <protection locked="0"/>
    </xf>
    <xf numFmtId="0" fontId="24" fillId="28" borderId="10" xfId="46" applyFill="1" applyBorder="1" applyAlignment="1">
      <alignment horizontal="center" vertical="center"/>
    </xf>
    <xf numFmtId="0" fontId="32" fillId="28" borderId="26" xfId="46" applyFont="1" applyFill="1" applyBorder="1" applyAlignment="1">
      <alignment horizontal="center" vertical="center" shrinkToFit="1"/>
    </xf>
    <xf numFmtId="0" fontId="24" fillId="28" borderId="0" xfId="46" applyFill="1" applyAlignment="1">
      <alignment horizontal="center" vertical="center"/>
    </xf>
    <xf numFmtId="0" fontId="79" fillId="35" borderId="0" xfId="46" applyFont="1" applyFill="1" applyAlignment="1">
      <alignment horizontal="center" vertical="center"/>
    </xf>
    <xf numFmtId="0" fontId="79" fillId="28" borderId="0" xfId="46" applyFont="1" applyFill="1" applyAlignment="1">
      <alignment horizontal="center" vertical="center"/>
    </xf>
    <xf numFmtId="0" fontId="91" fillId="0" borderId="29" xfId="49" applyFont="1" applyBorder="1" applyAlignment="1" applyProtection="1">
      <alignment horizontal="center" vertical="center"/>
      <protection locked="0"/>
    </xf>
    <xf numFmtId="0" fontId="91" fillId="0" borderId="15" xfId="49" applyFont="1" applyBorder="1" applyAlignment="1" applyProtection="1">
      <alignment horizontal="center" vertical="center"/>
      <protection locked="0"/>
    </xf>
    <xf numFmtId="0" fontId="91" fillId="0" borderId="12" xfId="49" applyFont="1" applyBorder="1" applyAlignment="1" applyProtection="1">
      <alignment horizontal="center" vertical="center"/>
      <protection locked="0"/>
    </xf>
    <xf numFmtId="176" fontId="91" fillId="0" borderId="16" xfId="49" applyNumberFormat="1" applyFont="1" applyBorder="1" applyAlignment="1">
      <alignment horizontal="center" vertical="center"/>
    </xf>
    <xf numFmtId="176" fontId="91" fillId="0" borderId="36" xfId="49" applyNumberFormat="1" applyFont="1" applyBorder="1" applyAlignment="1">
      <alignment horizontal="center" vertical="center"/>
    </xf>
    <xf numFmtId="176" fontId="91" fillId="0" borderId="32" xfId="49" applyNumberFormat="1" applyFont="1" applyBorder="1" applyAlignment="1">
      <alignment horizontal="center" vertical="center"/>
    </xf>
    <xf numFmtId="0" fontId="51" fillId="38" borderId="46" xfId="49" applyFont="1" applyFill="1" applyBorder="1" applyAlignment="1" applyProtection="1">
      <alignment horizontal="center" vertical="center"/>
      <protection locked="0"/>
    </xf>
    <xf numFmtId="0" fontId="51" fillId="38" borderId="27" xfId="49" applyFont="1" applyFill="1" applyBorder="1" applyAlignment="1" applyProtection="1">
      <alignment horizontal="center" vertical="center"/>
      <protection locked="0"/>
    </xf>
    <xf numFmtId="0" fontId="51" fillId="38" borderId="37" xfId="49" applyFont="1" applyFill="1" applyBorder="1" applyAlignment="1" applyProtection="1">
      <alignment horizontal="center" vertical="center"/>
      <protection locked="0"/>
    </xf>
    <xf numFmtId="0" fontId="51" fillId="38" borderId="56" xfId="49" applyFont="1" applyFill="1" applyBorder="1" applyAlignment="1" applyProtection="1">
      <alignment horizontal="center" vertical="center"/>
      <protection locked="0"/>
    </xf>
    <xf numFmtId="0" fontId="51" fillId="38" borderId="28" xfId="49" applyFont="1" applyFill="1" applyBorder="1" applyAlignment="1" applyProtection="1">
      <alignment horizontal="center" vertical="center"/>
      <protection locked="0"/>
    </xf>
    <xf numFmtId="0" fontId="51" fillId="38" borderId="57" xfId="49" applyFont="1" applyFill="1" applyBorder="1" applyAlignment="1" applyProtection="1">
      <alignment horizontal="center" vertical="center"/>
      <protection locked="0"/>
    </xf>
    <xf numFmtId="0" fontId="100" fillId="0" borderId="36" xfId="49" applyFont="1" applyBorder="1" applyAlignment="1">
      <alignment horizontal="center" vertical="center" wrapText="1"/>
    </xf>
    <xf numFmtId="0" fontId="51" fillId="0" borderId="16" xfId="49" applyFont="1" applyBorder="1" applyAlignment="1">
      <alignment horizontal="center" vertical="center"/>
    </xf>
    <xf numFmtId="0" fontId="51" fillId="0" borderId="36" xfId="49" applyFont="1" applyBorder="1" applyAlignment="1">
      <alignment horizontal="center" vertical="center"/>
    </xf>
    <xf numFmtId="0" fontId="51" fillId="0" borderId="32" xfId="49" applyFont="1" applyBorder="1" applyAlignment="1">
      <alignment horizontal="center" vertical="center"/>
    </xf>
    <xf numFmtId="0" fontId="91" fillId="37" borderId="16" xfId="49" applyFont="1" applyFill="1" applyBorder="1" applyAlignment="1" applyProtection="1">
      <alignment horizontal="center" vertical="center"/>
      <protection locked="0"/>
    </xf>
    <xf numFmtId="0" fontId="91" fillId="37" borderId="36" xfId="49" applyFont="1" applyFill="1" applyBorder="1" applyAlignment="1" applyProtection="1">
      <alignment horizontal="center" vertical="center"/>
      <protection locked="0"/>
    </xf>
    <xf numFmtId="0" fontId="91" fillId="37" borderId="32" xfId="49" applyFont="1" applyFill="1" applyBorder="1" applyAlignment="1" applyProtection="1">
      <alignment horizontal="center" vertical="center"/>
      <protection locked="0"/>
    </xf>
    <xf numFmtId="0" fontId="91" fillId="40" borderId="119" xfId="49" applyFont="1" applyFill="1" applyBorder="1" applyAlignment="1" applyProtection="1">
      <alignment horizontal="center" vertical="center"/>
      <protection locked="0"/>
    </xf>
    <xf numFmtId="0" fontId="91" fillId="40" borderId="121" xfId="49" applyFont="1" applyFill="1" applyBorder="1" applyAlignment="1" applyProtection="1">
      <alignment horizontal="center" vertical="center"/>
      <protection locked="0"/>
    </xf>
    <xf numFmtId="0" fontId="91" fillId="40" borderId="123" xfId="49" applyFont="1" applyFill="1" applyBorder="1" applyAlignment="1" applyProtection="1">
      <alignment horizontal="center" vertical="center"/>
      <protection locked="0"/>
    </xf>
    <xf numFmtId="0" fontId="51" fillId="37" borderId="120" xfId="49" applyFont="1" applyFill="1" applyBorder="1" applyAlignment="1" applyProtection="1">
      <alignment horizontal="center" vertical="center"/>
      <protection locked="0"/>
    </xf>
    <xf numFmtId="0" fontId="51" fillId="37" borderId="122" xfId="49" applyFont="1" applyFill="1" applyBorder="1" applyAlignment="1" applyProtection="1">
      <alignment horizontal="center" vertical="center"/>
      <protection locked="0"/>
    </xf>
    <xf numFmtId="0" fontId="51" fillId="37" borderId="124" xfId="49" applyFont="1" applyFill="1" applyBorder="1" applyAlignment="1" applyProtection="1">
      <alignment horizontal="center" vertical="center"/>
      <protection locked="0"/>
    </xf>
    <xf numFmtId="0" fontId="91" fillId="38" borderId="46" xfId="49" applyFont="1" applyFill="1" applyBorder="1" applyAlignment="1" applyProtection="1">
      <alignment horizontal="center" vertical="center"/>
      <protection locked="0"/>
    </xf>
    <xf numFmtId="0" fontId="91" fillId="38" borderId="27" xfId="49" applyFont="1" applyFill="1" applyBorder="1" applyAlignment="1" applyProtection="1">
      <alignment horizontal="center" vertical="center"/>
      <protection locked="0"/>
    </xf>
    <xf numFmtId="0" fontId="91" fillId="38" borderId="37" xfId="49" applyFont="1" applyFill="1" applyBorder="1" applyAlignment="1" applyProtection="1">
      <alignment horizontal="center" vertical="center"/>
      <protection locked="0"/>
    </xf>
    <xf numFmtId="0" fontId="91" fillId="38" borderId="56" xfId="49" applyFont="1" applyFill="1" applyBorder="1" applyAlignment="1" applyProtection="1">
      <alignment horizontal="center" vertical="center"/>
      <protection locked="0"/>
    </xf>
    <xf numFmtId="0" fontId="91" fillId="38" borderId="28" xfId="49" applyFont="1" applyFill="1" applyBorder="1" applyAlignment="1" applyProtection="1">
      <alignment horizontal="center" vertical="center"/>
      <protection locked="0"/>
    </xf>
    <xf numFmtId="0" fontId="91" fillId="38" borderId="57" xfId="49" applyFont="1" applyFill="1" applyBorder="1" applyAlignment="1" applyProtection="1">
      <alignment horizontal="center" vertical="center"/>
      <protection locked="0"/>
    </xf>
    <xf numFmtId="0" fontId="91" fillId="0" borderId="16" xfId="49" applyFont="1" applyBorder="1" applyAlignment="1">
      <alignment horizontal="center" vertical="center"/>
    </xf>
    <xf numFmtId="0" fontId="91" fillId="0" borderId="36" xfId="49" applyFont="1" applyBorder="1" applyAlignment="1">
      <alignment horizontal="center" vertical="center"/>
    </xf>
    <xf numFmtId="0" fontId="91" fillId="0" borderId="32" xfId="49" applyFont="1" applyBorder="1" applyAlignment="1">
      <alignment horizontal="center" vertical="center"/>
    </xf>
    <xf numFmtId="0" fontId="91" fillId="37" borderId="119" xfId="49" applyFont="1" applyFill="1" applyBorder="1" applyAlignment="1" applyProtection="1">
      <alignment horizontal="center" vertical="center"/>
      <protection locked="0"/>
    </xf>
    <xf numFmtId="0" fontId="91" fillId="37" borderId="121" xfId="49" applyFont="1" applyFill="1" applyBorder="1" applyAlignment="1" applyProtection="1">
      <alignment horizontal="center" vertical="center"/>
      <protection locked="0"/>
    </xf>
    <xf numFmtId="0" fontId="91" fillId="37" borderId="123" xfId="49" applyFont="1" applyFill="1" applyBorder="1" applyAlignment="1" applyProtection="1">
      <alignment horizontal="center" vertical="center"/>
      <protection locked="0"/>
    </xf>
    <xf numFmtId="0" fontId="91" fillId="0" borderId="29" xfId="49" applyFont="1" applyBorder="1" applyAlignment="1">
      <alignment horizontal="center" vertical="center"/>
    </xf>
    <xf numFmtId="0" fontId="91" fillId="0" borderId="12" xfId="49" applyFont="1" applyBorder="1" applyAlignment="1">
      <alignment horizontal="center" vertical="center"/>
    </xf>
    <xf numFmtId="0" fontId="91" fillId="0" borderId="12" xfId="49" applyFont="1" applyBorder="1" applyAlignment="1">
      <alignment horizontal="center" vertical="center" wrapText="1"/>
    </xf>
    <xf numFmtId="0" fontId="91" fillId="0" borderId="10" xfId="49" applyFont="1" applyBorder="1" applyAlignment="1">
      <alignment horizontal="center" vertical="center" wrapText="1"/>
    </xf>
    <xf numFmtId="0" fontId="51" fillId="0" borderId="46" xfId="49" applyFont="1" applyBorder="1" applyAlignment="1">
      <alignment horizontal="center" vertical="center" wrapText="1"/>
    </xf>
    <xf numFmtId="0" fontId="51" fillId="0" borderId="26" xfId="49" applyFont="1" applyBorder="1" applyAlignment="1">
      <alignment horizontal="center" vertical="center" wrapText="1"/>
    </xf>
    <xf numFmtId="0" fontId="51" fillId="0" borderId="37" xfId="49" applyFont="1" applyBorder="1" applyAlignment="1">
      <alignment horizontal="center" vertical="center" wrapText="1"/>
    </xf>
    <xf numFmtId="0" fontId="51" fillId="0" borderId="0" xfId="49" applyFont="1" applyAlignment="1">
      <alignment horizontal="center" vertical="center" wrapText="1"/>
    </xf>
    <xf numFmtId="0" fontId="51" fillId="0" borderId="28" xfId="49" applyFont="1" applyBorder="1" applyAlignment="1">
      <alignment horizontal="center" vertical="center" wrapText="1"/>
    </xf>
    <xf numFmtId="0" fontId="51" fillId="0" borderId="11" xfId="49" applyFont="1" applyBorder="1" applyAlignment="1">
      <alignment horizontal="center" vertical="center" wrapText="1"/>
    </xf>
    <xf numFmtId="0" fontId="91" fillId="0" borderId="15" xfId="49" applyFont="1" applyBorder="1" applyAlignment="1">
      <alignment horizontal="center" vertical="center"/>
    </xf>
    <xf numFmtId="0" fontId="91" fillId="0" borderId="10" xfId="49" applyFont="1" applyBorder="1" applyAlignment="1">
      <alignment horizontal="center" vertical="center"/>
    </xf>
    <xf numFmtId="0" fontId="51" fillId="0" borderId="10" xfId="49" applyFont="1" applyBorder="1">
      <alignment vertical="center"/>
    </xf>
    <xf numFmtId="0" fontId="91" fillId="0" borderId="46" xfId="49" applyFont="1" applyBorder="1" applyAlignment="1">
      <alignment horizontal="center" vertical="center" wrapText="1"/>
    </xf>
    <xf numFmtId="0" fontId="91" fillId="0" borderId="27" xfId="49" applyFont="1" applyBorder="1" applyAlignment="1">
      <alignment horizontal="center" vertical="center" wrapText="1"/>
    </xf>
    <xf numFmtId="0" fontId="91" fillId="0" borderId="37" xfId="49" applyFont="1" applyBorder="1" applyAlignment="1">
      <alignment horizontal="center" vertical="center" wrapText="1"/>
    </xf>
    <xf numFmtId="0" fontId="91" fillId="0" borderId="56" xfId="49" applyFont="1" applyBorder="1" applyAlignment="1">
      <alignment horizontal="center" vertical="center" wrapText="1"/>
    </xf>
    <xf numFmtId="0" fontId="91" fillId="0" borderId="28" xfId="49" applyFont="1" applyBorder="1" applyAlignment="1">
      <alignment horizontal="center" vertical="center" wrapText="1"/>
    </xf>
    <xf numFmtId="0" fontId="91" fillId="0" borderId="57" xfId="49" applyFont="1" applyBorder="1" applyAlignment="1">
      <alignment horizontal="center" vertical="center" wrapText="1"/>
    </xf>
    <xf numFmtId="0" fontId="91" fillId="0" borderId="46" xfId="49" applyFont="1" applyBorder="1" applyAlignment="1">
      <alignment horizontal="center" vertical="center"/>
    </xf>
    <xf numFmtId="0" fontId="91" fillId="0" borderId="26" xfId="49" applyFont="1" applyBorder="1" applyAlignment="1">
      <alignment horizontal="center" vertical="center"/>
    </xf>
    <xf numFmtId="0" fontId="91" fillId="0" borderId="27" xfId="49" applyFont="1" applyBorder="1" applyAlignment="1">
      <alignment horizontal="center" vertical="center"/>
    </xf>
    <xf numFmtId="0" fontId="91" fillId="0" borderId="37" xfId="49" applyFont="1" applyBorder="1" applyAlignment="1">
      <alignment horizontal="center" vertical="center"/>
    </xf>
    <xf numFmtId="0" fontId="91" fillId="0" borderId="0" xfId="49" applyFont="1" applyAlignment="1">
      <alignment horizontal="center" vertical="center"/>
    </xf>
    <xf numFmtId="0" fontId="91" fillId="0" borderId="56" xfId="49" applyFont="1" applyBorder="1" applyAlignment="1">
      <alignment horizontal="center" vertical="center"/>
    </xf>
    <xf numFmtId="0" fontId="91" fillId="0" borderId="28" xfId="49" applyFont="1" applyBorder="1" applyAlignment="1">
      <alignment horizontal="center" vertical="center"/>
    </xf>
    <xf numFmtId="0" fontId="91" fillId="0" borderId="11" xfId="49" applyFont="1" applyBorder="1" applyAlignment="1">
      <alignment horizontal="center" vertical="center"/>
    </xf>
    <xf numFmtId="0" fontId="91" fillId="0" borderId="57" xfId="49" applyFont="1" applyBorder="1" applyAlignment="1">
      <alignment horizontal="center" vertical="center"/>
    </xf>
    <xf numFmtId="49" fontId="91" fillId="0" borderId="29" xfId="49" applyNumberFormat="1" applyFont="1" applyBorder="1" applyAlignment="1">
      <alignment horizontal="center" vertical="center"/>
    </xf>
    <xf numFmtId="49" fontId="91" fillId="0" borderId="15" xfId="49" applyNumberFormat="1" applyFont="1" applyBorder="1" applyAlignment="1">
      <alignment horizontal="center" vertical="center"/>
    </xf>
    <xf numFmtId="49" fontId="91" fillId="0" borderId="12" xfId="49" applyNumberFormat="1" applyFont="1" applyBorder="1" applyAlignment="1">
      <alignment horizontal="center" vertical="center"/>
    </xf>
    <xf numFmtId="0" fontId="91" fillId="39" borderId="29" xfId="52" applyFont="1" applyFill="1" applyBorder="1" applyAlignment="1" applyProtection="1">
      <alignment horizontal="center" vertical="center" wrapText="1"/>
      <protection locked="0"/>
    </xf>
    <xf numFmtId="0" fontId="91" fillId="39" borderId="15" xfId="52" applyFont="1" applyFill="1" applyBorder="1" applyAlignment="1" applyProtection="1">
      <alignment horizontal="center" vertical="center" wrapText="1"/>
      <protection locked="0"/>
    </xf>
    <xf numFmtId="0" fontId="91" fillId="39" borderId="12" xfId="52" applyFont="1" applyFill="1" applyBorder="1" applyAlignment="1" applyProtection="1">
      <alignment horizontal="center" vertical="center" wrapText="1"/>
      <protection locked="0"/>
    </xf>
    <xf numFmtId="0" fontId="91" fillId="0" borderId="26" xfId="49" applyFont="1" applyBorder="1" applyAlignment="1">
      <alignment horizontal="center" vertical="top"/>
    </xf>
    <xf numFmtId="0" fontId="91" fillId="0" borderId="11" xfId="49" applyFont="1" applyBorder="1" applyAlignment="1">
      <alignment horizontal="center" vertical="top"/>
    </xf>
    <xf numFmtId="0" fontId="91" fillId="0" borderId="29" xfId="52" applyFont="1" applyBorder="1" applyAlignment="1">
      <alignment horizontal="center" vertical="center" wrapText="1"/>
    </xf>
    <xf numFmtId="0" fontId="91" fillId="0" borderId="15" xfId="52" applyFont="1" applyBorder="1" applyAlignment="1">
      <alignment horizontal="center" vertical="center" wrapText="1"/>
    </xf>
    <xf numFmtId="0" fontId="91" fillId="0" borderId="12" xfId="52" applyFont="1" applyBorder="1" applyAlignment="1">
      <alignment horizontal="center" vertical="center" wrapText="1"/>
    </xf>
    <xf numFmtId="0" fontId="91" fillId="0" borderId="117" xfId="49" applyFont="1" applyBorder="1" applyAlignment="1">
      <alignment horizontal="center" vertical="center"/>
    </xf>
    <xf numFmtId="0" fontId="91" fillId="0" borderId="118" xfId="49" applyFont="1" applyBorder="1" applyAlignment="1">
      <alignment horizontal="center" vertical="center"/>
    </xf>
    <xf numFmtId="0" fontId="91" fillId="39" borderId="10" xfId="52" applyFont="1" applyFill="1" applyBorder="1" applyAlignment="1" applyProtection="1">
      <alignment horizontal="center" vertical="center"/>
      <protection locked="0"/>
    </xf>
    <xf numFmtId="0" fontId="91" fillId="0" borderId="29" xfId="52" applyFont="1" applyBorder="1" applyAlignment="1">
      <alignment horizontal="center" vertical="center"/>
    </xf>
    <xf numFmtId="0" fontId="91" fillId="0" borderId="15" xfId="52" applyFont="1" applyBorder="1" applyAlignment="1">
      <alignment horizontal="center" vertical="center"/>
    </xf>
    <xf numFmtId="0" fontId="91" fillId="0" borderId="12" xfId="52" applyFont="1" applyBorder="1" applyAlignment="1">
      <alignment horizontal="center" vertical="center"/>
    </xf>
    <xf numFmtId="0" fontId="91" fillId="0" borderId="10" xfId="52" applyFont="1" applyBorder="1" applyAlignment="1">
      <alignment horizontal="center" vertical="center"/>
    </xf>
    <xf numFmtId="0" fontId="91" fillId="0" borderId="10" xfId="52" applyFont="1" applyBorder="1" applyAlignment="1">
      <alignment horizontal="center" vertical="center" wrapText="1"/>
    </xf>
    <xf numFmtId="0" fontId="97" fillId="0" borderId="11" xfId="46" applyFont="1" applyBorder="1" applyAlignment="1">
      <alignment horizontal="center" vertical="center"/>
    </xf>
    <xf numFmtId="0" fontId="98" fillId="0" borderId="11" xfId="49" applyFont="1" applyBorder="1" applyAlignment="1">
      <alignment horizontal="center" vertical="center"/>
    </xf>
    <xf numFmtId="0" fontId="91" fillId="0" borderId="115" xfId="49" applyFont="1" applyBorder="1" applyAlignment="1">
      <alignment horizontal="center" vertical="center"/>
    </xf>
    <xf numFmtId="0" fontId="91" fillId="0" borderId="116" xfId="49" applyFont="1" applyBorder="1" applyAlignment="1">
      <alignment horizontal="center" vertical="center"/>
    </xf>
    <xf numFmtId="0" fontId="51" fillId="0" borderId="29" xfId="49" applyFont="1" applyBorder="1" applyAlignment="1">
      <alignment horizontal="center" vertical="center"/>
    </xf>
    <xf numFmtId="0" fontId="51" fillId="0" borderId="15" xfId="49" applyFont="1" applyBorder="1" applyAlignment="1">
      <alignment horizontal="center" vertical="center"/>
    </xf>
    <xf numFmtId="0" fontId="51" fillId="0" borderId="12" xfId="49" applyFont="1" applyBorder="1" applyAlignment="1">
      <alignment horizontal="center" vertical="center"/>
    </xf>
    <xf numFmtId="0" fontId="51" fillId="37" borderId="29" xfId="49" applyFont="1" applyFill="1" applyBorder="1" applyAlignment="1" applyProtection="1">
      <alignment horizontal="center" vertical="center"/>
      <protection locked="0"/>
    </xf>
    <xf numFmtId="0" fontId="51" fillId="37" borderId="15" xfId="49" applyFont="1" applyFill="1" applyBorder="1" applyAlignment="1" applyProtection="1">
      <alignment horizontal="center" vertical="center"/>
      <protection locked="0"/>
    </xf>
    <xf numFmtId="0" fontId="51" fillId="37" borderId="12" xfId="49" applyFont="1" applyFill="1" applyBorder="1" applyAlignment="1" applyProtection="1">
      <alignment horizontal="center" vertical="center"/>
      <protection locked="0"/>
    </xf>
    <xf numFmtId="0" fontId="93" fillId="38" borderId="0" xfId="46" applyFont="1" applyFill="1" applyProtection="1">
      <alignment vertical="center"/>
      <protection locked="0"/>
    </xf>
    <xf numFmtId="0" fontId="96" fillId="0" borderId="11" xfId="46" applyFont="1" applyBorder="1" applyAlignment="1">
      <alignment horizontal="center" vertical="center"/>
    </xf>
    <xf numFmtId="0" fontId="51" fillId="37" borderId="29" xfId="49" applyFont="1" applyFill="1" applyBorder="1" applyAlignment="1" applyProtection="1">
      <alignment horizontal="center" vertical="center" shrinkToFit="1"/>
      <protection locked="0"/>
    </xf>
    <xf numFmtId="0" fontId="51" fillId="37" borderId="15" xfId="49" applyFont="1" applyFill="1" applyBorder="1" applyAlignment="1" applyProtection="1">
      <alignment horizontal="center" vertical="center" shrinkToFit="1"/>
      <protection locked="0"/>
    </xf>
    <xf numFmtId="0" fontId="51" fillId="37" borderId="12" xfId="49" applyFont="1" applyFill="1" applyBorder="1" applyAlignment="1" applyProtection="1">
      <alignment horizontal="center" vertical="center" shrinkToFit="1"/>
      <protection locked="0"/>
    </xf>
    <xf numFmtId="0" fontId="51" fillId="38" borderId="11" xfId="49" applyFont="1" applyFill="1" applyBorder="1" applyAlignment="1" applyProtection="1">
      <alignment horizontal="center" vertical="center"/>
      <protection locked="0"/>
    </xf>
    <xf numFmtId="0" fontId="51" fillId="0" borderId="11" xfId="49" applyFont="1" applyBorder="1" applyAlignment="1">
      <alignment horizontal="center" vertical="center"/>
    </xf>
    <xf numFmtId="0" fontId="51" fillId="38" borderId="29" xfId="49" applyFont="1" applyFill="1" applyBorder="1" applyAlignment="1" applyProtection="1">
      <alignment horizontal="center" vertical="center"/>
      <protection locked="0"/>
    </xf>
    <xf numFmtId="0" fontId="51" fillId="38" borderId="15" xfId="49" applyFont="1" applyFill="1" applyBorder="1" applyAlignment="1" applyProtection="1">
      <alignment horizontal="center" vertical="center"/>
      <protection locked="0"/>
    </xf>
    <xf numFmtId="0" fontId="51" fillId="38" borderId="12" xfId="49" applyFont="1" applyFill="1" applyBorder="1" applyAlignment="1" applyProtection="1">
      <alignment horizontal="center" vertical="center"/>
      <protection locked="0"/>
    </xf>
    <xf numFmtId="0" fontId="0" fillId="28" borderId="40" xfId="0" applyFill="1" applyBorder="1" applyAlignment="1">
      <alignment horizontal="center" vertical="center"/>
    </xf>
    <xf numFmtId="0" fontId="0" fillId="28" borderId="41" xfId="0" applyFill="1" applyBorder="1" applyAlignment="1">
      <alignment horizontal="center" vertical="center"/>
    </xf>
    <xf numFmtId="0" fontId="0" fillId="28" borderId="0" xfId="0" applyFill="1" applyAlignment="1">
      <alignment horizontal="center" vertical="center"/>
    </xf>
    <xf numFmtId="0" fontId="27" fillId="0" borderId="65" xfId="0" applyFont="1" applyFill="1" applyBorder="1" applyAlignment="1" applyProtection="1">
      <alignment horizontal="center" vertical="center"/>
    </xf>
    <xf numFmtId="0" fontId="27" fillId="0" borderId="67" xfId="0" applyFont="1" applyFill="1" applyBorder="1" applyAlignment="1" applyProtection="1">
      <alignment horizontal="center" vertical="center"/>
    </xf>
    <xf numFmtId="0" fontId="27" fillId="0" borderId="52" xfId="0" applyFont="1" applyBorder="1" applyAlignment="1" applyProtection="1">
      <alignment horizontal="left" vertical="center" indent="1"/>
    </xf>
    <xf numFmtId="0" fontId="27" fillId="0" borderId="38" xfId="0" applyFont="1" applyBorder="1" applyAlignment="1" applyProtection="1">
      <alignment horizontal="left" vertical="center" indent="1"/>
    </xf>
    <xf numFmtId="0" fontId="27" fillId="27" borderId="51" xfId="0" applyFont="1" applyFill="1" applyBorder="1" applyAlignment="1" applyProtection="1">
      <alignment horizontal="center" vertical="center"/>
      <protection locked="0"/>
    </xf>
    <xf numFmtId="0" fontId="27" fillId="27" borderId="24" xfId="0" applyFont="1" applyFill="1" applyBorder="1" applyAlignment="1" applyProtection="1">
      <alignment horizontal="center" vertical="center"/>
      <protection locked="0"/>
    </xf>
    <xf numFmtId="0" fontId="27" fillId="27" borderId="25" xfId="0" applyFont="1" applyFill="1" applyBorder="1" applyAlignment="1" applyProtection="1">
      <alignment horizontal="center" vertical="center"/>
      <protection locked="0"/>
    </xf>
    <xf numFmtId="0" fontId="27" fillId="27" borderId="48" xfId="0" applyFont="1" applyFill="1" applyBorder="1" applyAlignment="1" applyProtection="1">
      <alignment horizontal="center" vertical="center"/>
      <protection locked="0"/>
    </xf>
    <xf numFmtId="0" fontId="27" fillId="27" borderId="13" xfId="0" applyFont="1" applyFill="1" applyBorder="1" applyAlignment="1" applyProtection="1">
      <alignment horizontal="center" vertical="center"/>
      <protection locked="0"/>
    </xf>
    <xf numFmtId="0" fontId="27" fillId="27" borderId="49" xfId="0" applyFont="1" applyFill="1" applyBorder="1" applyAlignment="1" applyProtection="1">
      <alignment horizontal="center" vertical="center"/>
      <protection locked="0"/>
    </xf>
    <xf numFmtId="0" fontId="27" fillId="27" borderId="37" xfId="0" applyFont="1" applyFill="1" applyBorder="1" applyAlignment="1" applyProtection="1">
      <alignment horizontal="center" vertical="center"/>
      <protection locked="0"/>
    </xf>
    <xf numFmtId="0" fontId="27" fillId="27" borderId="0" xfId="0" applyFont="1" applyFill="1" applyBorder="1" applyAlignment="1" applyProtection="1">
      <alignment horizontal="center" vertical="center"/>
      <protection locked="0"/>
    </xf>
    <xf numFmtId="0" fontId="27" fillId="27" borderId="34" xfId="0" applyFont="1" applyFill="1" applyBorder="1" applyAlignment="1" applyProtection="1">
      <alignment horizontal="center" vertical="center"/>
      <protection locked="0"/>
    </xf>
    <xf numFmtId="0" fontId="27" fillId="24" borderId="40" xfId="0" applyFont="1" applyFill="1" applyBorder="1" applyAlignment="1" applyProtection="1">
      <alignment horizontal="center" vertical="center"/>
    </xf>
    <xf numFmtId="0" fontId="27" fillId="24" borderId="50" xfId="0" applyFont="1" applyFill="1" applyBorder="1" applyAlignment="1" applyProtection="1">
      <alignment horizontal="center" vertical="center"/>
    </xf>
    <xf numFmtId="0" fontId="27" fillId="24" borderId="41" xfId="0" applyFont="1" applyFill="1" applyBorder="1" applyAlignment="1" applyProtection="1">
      <alignment horizontal="center" vertical="center"/>
    </xf>
    <xf numFmtId="0" fontId="27" fillId="24" borderId="42" xfId="0" applyFont="1" applyFill="1" applyBorder="1" applyAlignment="1" applyProtection="1">
      <alignment horizontal="center" vertical="center"/>
    </xf>
    <xf numFmtId="0" fontId="27" fillId="24" borderId="66" xfId="0" applyFont="1" applyFill="1" applyBorder="1" applyAlignment="1" applyProtection="1">
      <alignment horizontal="center" vertical="center"/>
    </xf>
    <xf numFmtId="0" fontId="27" fillId="0" borderId="40" xfId="0" applyFont="1" applyBorder="1" applyAlignment="1" applyProtection="1">
      <alignment horizontal="center" vertical="center"/>
    </xf>
    <xf numFmtId="0" fontId="27" fillId="0" borderId="50" xfId="0" applyFont="1" applyBorder="1" applyAlignment="1" applyProtection="1">
      <alignment horizontal="center" vertical="center"/>
    </xf>
    <xf numFmtId="0" fontId="27" fillId="0" borderId="41" xfId="0" applyFont="1" applyBorder="1" applyAlignment="1" applyProtection="1">
      <alignment horizontal="center" vertical="center"/>
    </xf>
    <xf numFmtId="0" fontId="27" fillId="26" borderId="40" xfId="0" applyFont="1" applyFill="1" applyBorder="1" applyAlignment="1" applyProtection="1">
      <alignment horizontal="center" vertical="center"/>
      <protection locked="0"/>
    </xf>
    <xf numFmtId="0" fontId="27" fillId="26" borderId="41" xfId="0" applyFont="1" applyFill="1" applyBorder="1" applyAlignment="1" applyProtection="1">
      <alignment horizontal="center" vertical="center"/>
      <protection locked="0"/>
    </xf>
    <xf numFmtId="0" fontId="27" fillId="28" borderId="23" xfId="0" applyFont="1" applyFill="1" applyBorder="1" applyAlignment="1" applyProtection="1">
      <alignment horizontal="right" vertical="center"/>
    </xf>
    <xf numFmtId="0" fontId="27" fillId="28" borderId="24" xfId="0" applyFont="1" applyFill="1" applyBorder="1" applyAlignment="1" applyProtection="1">
      <alignment horizontal="right" vertical="center"/>
    </xf>
    <xf numFmtId="0" fontId="27" fillId="24" borderId="43" xfId="0" applyFont="1" applyFill="1" applyBorder="1" applyAlignment="1" applyProtection="1">
      <alignment horizontal="center" vertical="center"/>
    </xf>
    <xf numFmtId="0" fontId="27" fillId="0" borderId="3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34" xfId="0" applyFont="1" applyFill="1" applyBorder="1" applyAlignment="1" applyProtection="1">
      <alignment vertical="center"/>
    </xf>
    <xf numFmtId="0" fontId="27" fillId="0" borderId="42" xfId="0" applyFont="1" applyBorder="1" applyAlignment="1" applyProtection="1">
      <alignment horizontal="center" vertical="center"/>
    </xf>
    <xf numFmtId="0" fontId="27" fillId="0" borderId="36" xfId="0" applyFont="1" applyBorder="1" applyAlignment="1" applyProtection="1">
      <alignment horizontal="center" vertical="center"/>
    </xf>
    <xf numFmtId="0" fontId="30" fillId="28" borderId="0" xfId="0" applyFont="1" applyFill="1" applyAlignment="1" applyProtection="1">
      <alignment vertical="center" wrapText="1"/>
    </xf>
    <xf numFmtId="0" fontId="27" fillId="0" borderId="40" xfId="0" applyFont="1" applyFill="1" applyBorder="1" applyAlignment="1" applyProtection="1">
      <alignment horizontal="center" vertical="center"/>
    </xf>
    <xf numFmtId="0" fontId="27" fillId="0" borderId="50" xfId="0" applyFont="1" applyFill="1" applyBorder="1" applyAlignment="1" applyProtection="1">
      <alignment horizontal="center" vertical="center"/>
    </xf>
    <xf numFmtId="0" fontId="27" fillId="0" borderId="41" xfId="0" applyFont="1" applyFill="1" applyBorder="1" applyAlignment="1" applyProtection="1">
      <alignment horizontal="center" vertical="center"/>
    </xf>
    <xf numFmtId="0" fontId="27" fillId="0" borderId="42" xfId="0" applyFont="1" applyFill="1" applyBorder="1" applyAlignment="1" applyProtection="1">
      <alignment horizontal="center" vertical="center"/>
    </xf>
    <xf numFmtId="0" fontId="27" fillId="0" borderId="66" xfId="0" applyFont="1" applyFill="1" applyBorder="1" applyAlignment="1" applyProtection="1">
      <alignment horizontal="center" vertical="center"/>
    </xf>
    <xf numFmtId="0" fontId="27" fillId="24" borderId="45" xfId="0" applyFont="1" applyFill="1" applyBorder="1" applyAlignment="1" applyProtection="1">
      <alignment horizontal="center" vertical="center"/>
    </xf>
    <xf numFmtId="0" fontId="27" fillId="27" borderId="20" xfId="0" applyFont="1" applyFill="1" applyBorder="1" applyAlignment="1" applyProtection="1">
      <alignment horizontal="center" vertical="center"/>
      <protection locked="0"/>
    </xf>
    <xf numFmtId="0" fontId="27" fillId="27" borderId="40" xfId="0" applyFont="1" applyFill="1" applyBorder="1" applyAlignment="1" applyProtection="1">
      <alignment horizontal="center" vertical="center"/>
      <protection locked="0"/>
    </xf>
    <xf numFmtId="0" fontId="27" fillId="27" borderId="50" xfId="0" applyFont="1" applyFill="1" applyBorder="1" applyAlignment="1" applyProtection="1">
      <alignment horizontal="center" vertical="center"/>
      <protection locked="0"/>
    </xf>
    <xf numFmtId="0" fontId="27" fillId="0" borderId="14" xfId="0" applyFont="1" applyFill="1" applyBorder="1" applyAlignment="1" applyProtection="1">
      <alignment horizontal="left" vertical="center"/>
    </xf>
    <xf numFmtId="0" fontId="27" fillId="0" borderId="15" xfId="0" applyFont="1" applyFill="1" applyBorder="1" applyAlignment="1" applyProtection="1">
      <alignment horizontal="left" vertical="center"/>
    </xf>
    <xf numFmtId="0" fontId="27" fillId="0" borderId="12" xfId="0" applyFont="1" applyFill="1" applyBorder="1" applyAlignment="1" applyProtection="1">
      <alignment horizontal="left" vertical="center"/>
    </xf>
    <xf numFmtId="0" fontId="27" fillId="0" borderId="43" xfId="0" applyFont="1" applyFill="1" applyBorder="1" applyAlignment="1" applyProtection="1">
      <alignment horizontal="center" vertical="center"/>
    </xf>
    <xf numFmtId="3" fontId="27" fillId="0" borderId="13" xfId="0" applyNumberFormat="1" applyFont="1" applyFill="1" applyBorder="1" applyAlignment="1" applyProtection="1">
      <alignment vertical="center"/>
    </xf>
    <xf numFmtId="0" fontId="27" fillId="0" borderId="13" xfId="0" applyFont="1" applyFill="1" applyBorder="1" applyAlignment="1" applyProtection="1">
      <alignment vertical="center"/>
    </xf>
    <xf numFmtId="3" fontId="27" fillId="0" borderId="15" xfId="0" applyNumberFormat="1" applyFont="1" applyFill="1" applyBorder="1" applyAlignment="1" applyProtection="1">
      <alignment vertical="center"/>
    </xf>
    <xf numFmtId="0" fontId="27" fillId="0" borderId="15" xfId="0" applyFont="1" applyFill="1" applyBorder="1" applyAlignment="1" applyProtection="1">
      <alignment vertical="center"/>
    </xf>
    <xf numFmtId="0" fontId="27" fillId="0" borderId="26" xfId="0" applyFont="1" applyFill="1" applyBorder="1" applyAlignment="1" applyProtection="1">
      <alignment vertical="center"/>
    </xf>
    <xf numFmtId="0" fontId="27" fillId="0" borderId="32" xfId="0" applyFont="1" applyFill="1" applyBorder="1" applyAlignment="1" applyProtection="1">
      <alignment horizontal="center" vertical="center"/>
    </xf>
    <xf numFmtId="3" fontId="27" fillId="0" borderId="52" xfId="0" applyNumberFormat="1" applyFont="1" applyFill="1" applyBorder="1" applyAlignment="1" applyProtection="1">
      <alignment horizontal="right" vertical="center"/>
    </xf>
    <xf numFmtId="3" fontId="27" fillId="0" borderId="38" xfId="0" applyNumberFormat="1" applyFont="1" applyFill="1" applyBorder="1" applyAlignment="1" applyProtection="1">
      <alignment horizontal="right" vertical="center"/>
    </xf>
    <xf numFmtId="0" fontId="27" fillId="0" borderId="55" xfId="0" applyFont="1" applyFill="1" applyBorder="1" applyAlignment="1" applyProtection="1">
      <alignment horizontal="center" vertical="center"/>
    </xf>
    <xf numFmtId="0" fontId="27" fillId="0" borderId="15" xfId="0" applyFont="1" applyFill="1" applyBorder="1" applyAlignment="1" applyProtection="1">
      <alignment horizontal="right" vertical="center"/>
    </xf>
    <xf numFmtId="0" fontId="27" fillId="0" borderId="48" xfId="0" applyFont="1" applyFill="1" applyBorder="1" applyAlignment="1" applyProtection="1">
      <alignment vertical="center"/>
    </xf>
    <xf numFmtId="0" fontId="27" fillId="0" borderId="49" xfId="0" applyFont="1" applyFill="1" applyBorder="1" applyAlignment="1" applyProtection="1">
      <alignment vertical="center"/>
    </xf>
    <xf numFmtId="0" fontId="27" fillId="0" borderId="51"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25" xfId="0" applyFont="1" applyFill="1" applyBorder="1" applyAlignment="1" applyProtection="1">
      <alignment vertical="center"/>
    </xf>
    <xf numFmtId="0" fontId="27" fillId="27" borderId="35" xfId="0" applyFont="1" applyFill="1" applyBorder="1" applyAlignment="1" applyProtection="1">
      <alignment horizontal="center" vertical="center"/>
      <protection locked="0"/>
    </xf>
    <xf numFmtId="0" fontId="27" fillId="27" borderId="53" xfId="0" applyFont="1" applyFill="1" applyBorder="1" applyAlignment="1" applyProtection="1">
      <alignment horizontal="center" vertical="center"/>
      <protection locked="0"/>
    </xf>
    <xf numFmtId="0" fontId="27" fillId="0" borderId="65" xfId="0" applyFont="1" applyBorder="1" applyAlignment="1" applyProtection="1">
      <alignment horizontal="center" vertical="center"/>
    </xf>
    <xf numFmtId="0" fontId="27" fillId="0" borderId="55" xfId="0" applyFont="1" applyBorder="1" applyAlignment="1" applyProtection="1">
      <alignment horizontal="center" vertical="center"/>
    </xf>
    <xf numFmtId="0" fontId="27" fillId="27" borderId="37" xfId="0" applyFont="1" applyFill="1" applyBorder="1" applyAlignment="1" applyProtection="1">
      <alignment vertical="center"/>
      <protection locked="0"/>
    </xf>
    <xf numFmtId="0" fontId="27" fillId="27" borderId="0" xfId="0" applyFont="1" applyFill="1" applyBorder="1" applyAlignment="1" applyProtection="1">
      <alignment vertical="center"/>
      <protection locked="0"/>
    </xf>
    <xf numFmtId="0" fontId="27" fillId="27" borderId="34" xfId="0" applyFont="1" applyFill="1" applyBorder="1" applyAlignment="1" applyProtection="1">
      <alignment vertical="center"/>
      <protection locked="0"/>
    </xf>
    <xf numFmtId="0" fontId="27" fillId="27" borderId="61" xfId="0" applyFont="1" applyFill="1" applyBorder="1" applyAlignment="1" applyProtection="1">
      <alignment horizontal="center" vertical="center"/>
      <protection locked="0"/>
    </xf>
    <xf numFmtId="0" fontId="27" fillId="0" borderId="14" xfId="0" applyFont="1" applyBorder="1" applyAlignment="1" applyProtection="1">
      <alignment horizontal="center" vertical="center"/>
    </xf>
    <xf numFmtId="0" fontId="27" fillId="0" borderId="15"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27" borderId="28" xfId="0" applyFont="1" applyFill="1" applyBorder="1" applyAlignment="1" applyProtection="1">
      <alignment horizontal="center" vertical="center"/>
      <protection locked="0"/>
    </xf>
    <xf numFmtId="0" fontId="43" fillId="28" borderId="0" xfId="46" applyFont="1" applyFill="1" applyBorder="1" applyAlignment="1">
      <alignment horizontal="left" vertical="center"/>
    </xf>
    <xf numFmtId="183" fontId="43" fillId="28" borderId="0" xfId="46" applyNumberFormat="1" applyFont="1" applyFill="1" applyBorder="1" applyAlignment="1">
      <alignment horizontal="center" vertical="center"/>
    </xf>
    <xf numFmtId="0" fontId="24" fillId="28" borderId="40" xfId="46" applyFont="1" applyFill="1" applyBorder="1" applyAlignment="1">
      <alignment horizontal="center" vertical="center"/>
    </xf>
    <xf numFmtId="0" fontId="24" fillId="28" borderId="50" xfId="46" applyFont="1" applyFill="1" applyBorder="1" applyAlignment="1">
      <alignment horizontal="center" vertical="center"/>
    </xf>
    <xf numFmtId="0" fontId="24" fillId="28" borderId="41" xfId="46" applyFont="1" applyFill="1" applyBorder="1" applyAlignment="1">
      <alignment horizontal="center" vertical="center"/>
    </xf>
    <xf numFmtId="0" fontId="24" fillId="28" borderId="0" xfId="46" applyFont="1" applyFill="1" applyBorder="1" applyAlignment="1">
      <alignment horizontal="right" vertical="center"/>
    </xf>
    <xf numFmtId="0" fontId="24" fillId="28" borderId="34" xfId="46" applyFont="1" applyFill="1" applyBorder="1" applyAlignment="1">
      <alignment horizontal="right" vertical="center"/>
    </xf>
    <xf numFmtId="0" fontId="33" fillId="28" borderId="40" xfId="46" applyFont="1" applyFill="1" applyBorder="1" applyAlignment="1">
      <alignment horizontal="center" vertical="center"/>
    </xf>
    <xf numFmtId="0" fontId="33" fillId="28" borderId="41" xfId="46" applyFont="1" applyFill="1" applyBorder="1" applyAlignment="1">
      <alignment horizontal="center" vertical="center"/>
    </xf>
    <xf numFmtId="177" fontId="24" fillId="28" borderId="40" xfId="46" applyNumberFormat="1" applyFont="1" applyFill="1" applyBorder="1" applyAlignment="1">
      <alignment horizontal="center" vertical="center"/>
    </xf>
    <xf numFmtId="177" fontId="24" fillId="28" borderId="41" xfId="46" applyNumberFormat="1" applyFont="1" applyFill="1" applyBorder="1" applyAlignment="1">
      <alignment horizontal="center" vertical="center"/>
    </xf>
    <xf numFmtId="0" fontId="33" fillId="28" borderId="50" xfId="46" applyFont="1" applyFill="1" applyBorder="1" applyAlignment="1">
      <alignment horizontal="center" vertical="center"/>
    </xf>
    <xf numFmtId="0" fontId="24" fillId="28" borderId="0" xfId="46" applyFont="1" applyFill="1" applyAlignment="1">
      <alignment horizontal="left" vertical="center" shrinkToFit="1"/>
    </xf>
    <xf numFmtId="0" fontId="24" fillId="28" borderId="74" xfId="46" applyFont="1" applyFill="1" applyBorder="1" applyAlignment="1">
      <alignment horizontal="center" vertical="center"/>
    </xf>
    <xf numFmtId="0" fontId="24" fillId="28" borderId="75" xfId="46" applyFont="1" applyFill="1" applyBorder="1" applyAlignment="1">
      <alignment horizontal="center" vertical="center"/>
    </xf>
    <xf numFmtId="0" fontId="24" fillId="28" borderId="76" xfId="46" applyFont="1" applyFill="1" applyBorder="1" applyAlignment="1">
      <alignment horizontal="center" vertical="center"/>
    </xf>
    <xf numFmtId="0" fontId="24" fillId="28" borderId="77" xfId="46" applyFont="1" applyFill="1" applyBorder="1" applyAlignment="1">
      <alignment horizontal="center" vertical="center"/>
    </xf>
    <xf numFmtId="0" fontId="24" fillId="28" borderId="78" xfId="46" applyFont="1" applyFill="1" applyBorder="1" applyAlignment="1">
      <alignment horizontal="center" vertical="center"/>
    </xf>
    <xf numFmtId="0" fontId="24" fillId="28" borderId="79" xfId="46" applyFont="1" applyFill="1" applyBorder="1" applyAlignment="1">
      <alignment horizontal="center" vertical="center"/>
    </xf>
    <xf numFmtId="183" fontId="24" fillId="0" borderId="40" xfId="46" applyNumberFormat="1" applyFont="1" applyBorder="1" applyAlignment="1">
      <alignment horizontal="center" vertical="center"/>
    </xf>
    <xf numFmtId="183" fontId="24" fillId="0" borderId="50" xfId="46" applyNumberFormat="1" applyFont="1" applyBorder="1" applyAlignment="1">
      <alignment horizontal="center" vertical="center"/>
    </xf>
    <xf numFmtId="183" fontId="24" fillId="0" borderId="41" xfId="46" applyNumberFormat="1" applyFont="1" applyBorder="1" applyAlignment="1">
      <alignment horizontal="center" vertical="center"/>
    </xf>
    <xf numFmtId="0" fontId="24" fillId="28" borderId="23" xfId="46" applyFont="1" applyFill="1" applyBorder="1" applyAlignment="1">
      <alignment horizontal="center" vertical="center"/>
    </xf>
    <xf numFmtId="0" fontId="24" fillId="28" borderId="25" xfId="46" applyFont="1" applyFill="1" applyBorder="1" applyAlignment="1">
      <alignment horizontal="center" vertical="center"/>
    </xf>
    <xf numFmtId="0" fontId="24" fillId="28" borderId="53" xfId="46" applyFont="1" applyFill="1" applyBorder="1" applyAlignment="1">
      <alignment horizontal="center" vertical="center"/>
    </xf>
    <xf numFmtId="0" fontId="24" fillId="28" borderId="49" xfId="46" applyFont="1" applyFill="1" applyBorder="1" applyAlignment="1">
      <alignment horizontal="center" vertical="center"/>
    </xf>
    <xf numFmtId="0" fontId="24" fillId="28" borderId="35" xfId="46" applyFont="1" applyFill="1" applyBorder="1" applyAlignment="1">
      <alignment horizontal="center" vertical="center"/>
    </xf>
    <xf numFmtId="0" fontId="24" fillId="28" borderId="34" xfId="46" applyFont="1" applyFill="1" applyBorder="1" applyAlignment="1">
      <alignment horizontal="center" vertical="center"/>
    </xf>
    <xf numFmtId="0" fontId="24" fillId="28" borderId="68" xfId="46" applyFont="1" applyFill="1" applyBorder="1" applyAlignment="1">
      <alignment horizontal="center" vertical="center"/>
    </xf>
    <xf numFmtId="0" fontId="24" fillId="28" borderId="69" xfId="46" applyFont="1" applyFill="1" applyBorder="1" applyAlignment="1">
      <alignment horizontal="center" vertical="center"/>
    </xf>
    <xf numFmtId="0" fontId="24" fillId="28" borderId="70" xfId="46" applyFont="1" applyFill="1" applyBorder="1" applyAlignment="1">
      <alignment horizontal="center" vertical="center"/>
    </xf>
    <xf numFmtId="0" fontId="24" fillId="28" borderId="71" xfId="46" applyFont="1" applyFill="1" applyBorder="1" applyAlignment="1">
      <alignment horizontal="center" vertical="center"/>
    </xf>
    <xf numFmtId="0" fontId="24" fillId="28" borderId="72" xfId="46" applyFont="1" applyFill="1" applyBorder="1" applyAlignment="1">
      <alignment horizontal="center" vertical="center"/>
    </xf>
    <xf numFmtId="0" fontId="24" fillId="28" borderId="73" xfId="46" applyFont="1" applyFill="1" applyBorder="1" applyAlignment="1">
      <alignment horizontal="center" vertical="center"/>
    </xf>
    <xf numFmtId="0" fontId="33" fillId="28" borderId="23" xfId="46" applyFont="1" applyFill="1" applyBorder="1" applyAlignment="1">
      <alignment horizontal="center" vertical="center"/>
    </xf>
    <xf numFmtId="0" fontId="33" fillId="28" borderId="24" xfId="46" applyFont="1" applyFill="1" applyBorder="1" applyAlignment="1">
      <alignment horizontal="center" vertical="center"/>
    </xf>
    <xf numFmtId="0" fontId="33" fillId="28" borderId="25" xfId="46" applyFont="1" applyFill="1" applyBorder="1" applyAlignment="1">
      <alignment horizontal="center" vertical="center"/>
    </xf>
    <xf numFmtId="0" fontId="33" fillId="28" borderId="40" xfId="46" applyFont="1" applyFill="1" applyBorder="1" applyAlignment="1">
      <alignment horizontal="center" vertical="center" shrinkToFit="1"/>
    </xf>
    <xf numFmtId="0" fontId="33" fillId="28" borderId="50" xfId="46" applyFont="1" applyFill="1" applyBorder="1" applyAlignment="1">
      <alignment horizontal="center" vertical="center" shrinkToFit="1"/>
    </xf>
    <xf numFmtId="0" fontId="33" fillId="28" borderId="40" xfId="46" applyFont="1" applyFill="1" applyBorder="1" applyAlignment="1">
      <alignment horizontal="center" vertical="center" wrapText="1" shrinkToFit="1"/>
    </xf>
    <xf numFmtId="0" fontId="33" fillId="28" borderId="50" xfId="46" applyFont="1" applyFill="1" applyBorder="1" applyAlignment="1">
      <alignment horizontal="center" vertical="center" wrapText="1" shrinkToFit="1"/>
    </xf>
    <xf numFmtId="0" fontId="33" fillId="28" borderId="41" xfId="46" applyFont="1" applyFill="1" applyBorder="1" applyAlignment="1">
      <alignment horizontal="center" vertical="center" wrapText="1" shrinkToFit="1"/>
    </xf>
    <xf numFmtId="0" fontId="33" fillId="28" borderId="40" xfId="46" applyFont="1" applyFill="1" applyBorder="1" applyAlignment="1">
      <alignment horizontal="center" vertical="center" wrapText="1"/>
    </xf>
    <xf numFmtId="0" fontId="24" fillId="28" borderId="85" xfId="46" applyFont="1" applyFill="1" applyBorder="1" applyAlignment="1">
      <alignment horizontal="center" vertical="center"/>
    </xf>
    <xf numFmtId="0" fontId="24" fillId="28" borderId="86" xfId="46" applyFont="1" applyFill="1" applyBorder="1" applyAlignment="1">
      <alignment horizontal="center" vertical="center"/>
    </xf>
    <xf numFmtId="0" fontId="46" fillId="24" borderId="0" xfId="49" applyFont="1" applyFill="1" applyAlignment="1">
      <alignment horizontal="left" vertical="center"/>
    </xf>
    <xf numFmtId="0" fontId="6" fillId="32" borderId="13" xfId="49" applyFont="1" applyFill="1" applyBorder="1" applyAlignment="1">
      <alignment horizontal="left" vertical="center" wrapText="1"/>
    </xf>
    <xf numFmtId="0" fontId="6" fillId="32" borderId="13" xfId="49" applyFont="1" applyFill="1" applyBorder="1" applyAlignment="1">
      <alignment horizontal="left" vertical="center"/>
    </xf>
    <xf numFmtId="0" fontId="6" fillId="24" borderId="40" xfId="49" applyFont="1" applyFill="1" applyBorder="1" applyAlignment="1">
      <alignment horizontal="center" vertical="center"/>
    </xf>
    <xf numFmtId="0" fontId="6" fillId="24" borderId="50" xfId="49" applyFont="1" applyFill="1" applyBorder="1" applyAlignment="1">
      <alignment horizontal="center" vertical="center"/>
    </xf>
    <xf numFmtId="0" fontId="6" fillId="24" borderId="80" xfId="49" applyFont="1" applyFill="1" applyBorder="1" applyAlignment="1">
      <alignment horizontal="center" vertical="center"/>
    </xf>
    <xf numFmtId="0" fontId="6" fillId="31" borderId="67" xfId="49" applyFont="1" applyFill="1" applyBorder="1" applyAlignment="1">
      <alignment horizontal="center" vertical="center"/>
    </xf>
    <xf numFmtId="0" fontId="6" fillId="31" borderId="50" xfId="49" applyFont="1" applyFill="1" applyBorder="1" applyAlignment="1">
      <alignment horizontal="center" vertical="center"/>
    </xf>
    <xf numFmtId="0" fontId="6" fillId="31" borderId="41" xfId="49" applyFont="1" applyFill="1" applyBorder="1" applyAlignment="1">
      <alignment horizontal="center" vertical="center"/>
    </xf>
    <xf numFmtId="0" fontId="6" fillId="24" borderId="65" xfId="49" applyFont="1" applyFill="1" applyBorder="1" applyAlignment="1">
      <alignment horizontal="center" vertical="center"/>
    </xf>
    <xf numFmtId="0" fontId="6" fillId="24" borderId="64" xfId="49" applyFont="1" applyFill="1" applyBorder="1" applyAlignment="1">
      <alignment horizontal="center" vertical="center"/>
    </xf>
    <xf numFmtId="0" fontId="6" fillId="24" borderId="67" xfId="49" applyFont="1" applyFill="1" applyBorder="1" applyAlignment="1">
      <alignment vertical="center" shrinkToFit="1"/>
    </xf>
    <xf numFmtId="0" fontId="6" fillId="24" borderId="50" xfId="49" applyFont="1" applyFill="1" applyBorder="1" applyAlignment="1">
      <alignment vertical="center" shrinkToFit="1"/>
    </xf>
    <xf numFmtId="0" fontId="6" fillId="24" borderId="41" xfId="49" applyFont="1" applyFill="1" applyBorder="1" applyAlignment="1">
      <alignment vertical="center" shrinkToFit="1"/>
    </xf>
    <xf numFmtId="0" fontId="6" fillId="24" borderId="59" xfId="49" applyFont="1" applyFill="1" applyBorder="1" applyAlignment="1">
      <alignment horizontal="center" vertical="center"/>
    </xf>
    <xf numFmtId="0" fontId="6" fillId="24" borderId="11" xfId="49" applyFont="1" applyFill="1" applyBorder="1" applyAlignment="1">
      <alignment horizontal="center" vertical="center"/>
    </xf>
    <xf numFmtId="0" fontId="6" fillId="24" borderId="47" xfId="49" applyFont="1" applyFill="1" applyBorder="1" applyAlignment="1">
      <alignment horizontal="center" vertical="center"/>
    </xf>
    <xf numFmtId="0" fontId="6" fillId="0" borderId="40" xfId="49" applyFont="1" applyFill="1" applyBorder="1" applyAlignment="1">
      <alignment horizontal="right" vertical="center"/>
    </xf>
    <xf numFmtId="0" fontId="6" fillId="0" borderId="50" xfId="49" applyFont="1" applyFill="1" applyBorder="1" applyAlignment="1">
      <alignment horizontal="right" vertical="center"/>
    </xf>
    <xf numFmtId="0" fontId="49" fillId="0" borderId="50" xfId="49" applyFont="1" applyFill="1" applyBorder="1" applyAlignment="1">
      <alignment horizontal="center" vertical="center"/>
    </xf>
    <xf numFmtId="0" fontId="6" fillId="0" borderId="50" xfId="49" applyFont="1" applyFill="1" applyBorder="1" applyAlignment="1">
      <alignment vertical="center"/>
    </xf>
    <xf numFmtId="0" fontId="6" fillId="0" borderId="41" xfId="49" applyFont="1" applyFill="1" applyBorder="1" applyAlignment="1">
      <alignment vertical="center"/>
    </xf>
    <xf numFmtId="0" fontId="6" fillId="24" borderId="10" xfId="49" applyFont="1" applyFill="1" applyBorder="1" applyAlignment="1">
      <alignment horizontal="center" vertical="center"/>
    </xf>
    <xf numFmtId="0" fontId="6" fillId="27" borderId="29" xfId="49" applyFont="1" applyFill="1" applyBorder="1" applyAlignment="1">
      <alignment horizontal="center" vertical="center"/>
    </xf>
    <xf numFmtId="0" fontId="6" fillId="27" borderId="15" xfId="49" applyFont="1" applyFill="1" applyBorder="1" applyAlignment="1">
      <alignment horizontal="center" vertical="center"/>
    </xf>
    <xf numFmtId="0" fontId="6" fillId="24" borderId="18" xfId="49" applyFont="1" applyFill="1" applyBorder="1" applyAlignment="1">
      <alignment horizontal="center" vertical="center"/>
    </xf>
    <xf numFmtId="0" fontId="6" fillId="24" borderId="14" xfId="49" applyFont="1" applyFill="1" applyBorder="1" applyAlignment="1">
      <alignment horizontal="center" vertical="center"/>
    </xf>
    <xf numFmtId="0" fontId="6" fillId="24" borderId="15" xfId="49" applyFont="1" applyFill="1" applyBorder="1" applyAlignment="1">
      <alignment horizontal="center" vertical="center"/>
    </xf>
    <xf numFmtId="0" fontId="6" fillId="24" borderId="14" xfId="49" applyFont="1" applyFill="1" applyBorder="1" applyAlignment="1">
      <alignment horizontal="left" vertical="center"/>
    </xf>
    <xf numFmtId="0" fontId="6" fillId="24" borderId="15" xfId="49" applyFont="1" applyFill="1" applyBorder="1" applyAlignment="1">
      <alignment horizontal="left" vertical="center"/>
    </xf>
    <xf numFmtId="0" fontId="6" fillId="24" borderId="12" xfId="49" applyFont="1" applyFill="1" applyBorder="1" applyAlignment="1">
      <alignment horizontal="left" vertical="center"/>
    </xf>
    <xf numFmtId="0" fontId="6" fillId="24" borderId="14" xfId="49" applyFont="1" applyFill="1" applyBorder="1" applyAlignment="1">
      <alignment vertical="center"/>
    </xf>
    <xf numFmtId="0" fontId="6" fillId="24" borderId="15" xfId="49" applyFont="1" applyFill="1" applyBorder="1" applyAlignment="1">
      <alignment vertical="center"/>
    </xf>
    <xf numFmtId="0" fontId="6" fillId="24" borderId="12" xfId="49" applyFont="1" applyFill="1" applyBorder="1" applyAlignment="1">
      <alignment vertical="center"/>
    </xf>
    <xf numFmtId="0" fontId="6" fillId="24" borderId="23" xfId="49" applyFont="1" applyFill="1" applyBorder="1" applyAlignment="1">
      <alignment horizontal="center" vertical="center"/>
    </xf>
    <xf numFmtId="0" fontId="6" fillId="24" borderId="24" xfId="49" applyFont="1" applyFill="1" applyBorder="1" applyAlignment="1">
      <alignment horizontal="center" vertical="center"/>
    </xf>
    <xf numFmtId="0" fontId="6" fillId="27" borderId="82" xfId="49" applyFont="1" applyFill="1" applyBorder="1" applyAlignment="1">
      <alignment horizontal="center" vertical="center"/>
    </xf>
    <xf numFmtId="0" fontId="6" fillId="27" borderId="20" xfId="49" applyFont="1" applyFill="1" applyBorder="1" applyAlignment="1">
      <alignment horizontal="center" vertical="center"/>
    </xf>
    <xf numFmtId="0" fontId="6" fillId="24" borderId="19" xfId="49" applyFont="1" applyFill="1" applyBorder="1" applyAlignment="1">
      <alignment horizontal="center" vertical="center"/>
    </xf>
    <xf numFmtId="0" fontId="6" fillId="24" borderId="20" xfId="49" applyFont="1" applyFill="1" applyBorder="1" applyAlignment="1">
      <alignment horizontal="center" vertical="center"/>
    </xf>
    <xf numFmtId="0" fontId="6" fillId="24" borderId="23" xfId="49" applyFont="1" applyFill="1" applyBorder="1" applyAlignment="1">
      <alignment vertical="center"/>
    </xf>
    <xf numFmtId="0" fontId="6" fillId="24" borderId="24" xfId="49" applyFont="1" applyFill="1" applyBorder="1" applyAlignment="1">
      <alignment vertical="center"/>
    </xf>
    <xf numFmtId="0" fontId="6" fillId="24" borderId="84" xfId="49" applyFont="1" applyFill="1" applyBorder="1" applyAlignment="1">
      <alignment vertical="center"/>
    </xf>
    <xf numFmtId="0" fontId="6" fillId="27" borderId="51" xfId="49" applyFont="1" applyFill="1" applyBorder="1" applyAlignment="1">
      <alignment horizontal="center" vertical="center"/>
    </xf>
    <xf numFmtId="0" fontId="6" fillId="27" borderId="24" xfId="49" applyFont="1" applyFill="1" applyBorder="1" applyAlignment="1">
      <alignment horizontal="center" vertical="center"/>
    </xf>
    <xf numFmtId="0" fontId="6" fillId="24" borderId="19" xfId="49" applyFont="1" applyFill="1" applyBorder="1" applyAlignment="1">
      <alignment vertical="center"/>
    </xf>
    <xf numFmtId="0" fontId="6" fillId="24" borderId="20" xfId="49" applyFont="1" applyFill="1" applyBorder="1" applyAlignment="1">
      <alignment vertical="center"/>
    </xf>
    <xf numFmtId="0" fontId="6" fillId="24" borderId="81" xfId="49" applyFont="1" applyFill="1" applyBorder="1" applyAlignment="1">
      <alignment vertical="center"/>
    </xf>
    <xf numFmtId="0" fontId="6" fillId="24" borderId="82" xfId="49" applyFont="1" applyFill="1" applyBorder="1" applyAlignment="1">
      <alignment horizontal="center" vertical="center"/>
    </xf>
    <xf numFmtId="0" fontId="6" fillId="27" borderId="67" xfId="49" applyFont="1" applyFill="1" applyBorder="1" applyAlignment="1">
      <alignment horizontal="center" vertical="center"/>
    </xf>
    <xf numFmtId="0" fontId="6" fillId="27" borderId="50" xfId="49" applyFont="1" applyFill="1" applyBorder="1" applyAlignment="1">
      <alignment horizontal="center" vertical="center"/>
    </xf>
    <xf numFmtId="0" fontId="6" fillId="24" borderId="40" xfId="49" applyFont="1" applyFill="1" applyBorder="1" applyAlignment="1">
      <alignment vertical="center" wrapText="1"/>
    </xf>
    <xf numFmtId="0" fontId="6" fillId="24" borderId="50" xfId="49" applyFont="1" applyFill="1" applyBorder="1" applyAlignment="1">
      <alignment vertical="center"/>
    </xf>
    <xf numFmtId="0" fontId="6" fillId="24" borderId="80" xfId="49" applyFont="1" applyFill="1" applyBorder="1" applyAlignment="1">
      <alignment vertical="center"/>
    </xf>
    <xf numFmtId="0" fontId="46" fillId="24" borderId="15" xfId="49" applyFont="1" applyFill="1" applyBorder="1" applyAlignment="1">
      <alignment horizontal="center" vertical="center"/>
    </xf>
    <xf numFmtId="0" fontId="6" fillId="24" borderId="29" xfId="49" applyFont="1" applyFill="1" applyBorder="1" applyAlignment="1">
      <alignment horizontal="left" vertical="center"/>
    </xf>
    <xf numFmtId="0" fontId="6" fillId="24" borderId="65" xfId="49" applyFont="1" applyFill="1" applyBorder="1" applyAlignment="1">
      <alignment vertical="center" wrapText="1"/>
    </xf>
    <xf numFmtId="0" fontId="6" fillId="24" borderId="64" xfId="49" applyFont="1" applyFill="1" applyBorder="1" applyAlignment="1">
      <alignment vertical="center" wrapText="1"/>
    </xf>
    <xf numFmtId="0" fontId="6" fillId="24" borderId="29" xfId="49" applyFont="1" applyFill="1" applyBorder="1" applyAlignment="1">
      <alignment horizontal="left" vertical="center" wrapText="1"/>
    </xf>
    <xf numFmtId="0" fontId="6" fillId="24" borderId="15" xfId="49" applyFont="1" applyFill="1" applyBorder="1" applyAlignment="1">
      <alignment horizontal="left" vertical="center" wrapText="1"/>
    </xf>
    <xf numFmtId="0" fontId="6" fillId="24" borderId="12" xfId="49" applyFont="1" applyFill="1" applyBorder="1" applyAlignment="1">
      <alignment horizontal="left" vertical="center" wrapText="1"/>
    </xf>
    <xf numFmtId="185" fontId="46" fillId="24" borderId="15" xfId="49" applyNumberFormat="1" applyFont="1" applyFill="1" applyBorder="1" applyAlignment="1">
      <alignment horizontal="center" vertical="center"/>
    </xf>
    <xf numFmtId="0" fontId="6" fillId="24" borderId="46" xfId="49" applyFont="1" applyFill="1" applyBorder="1" applyAlignment="1">
      <alignment horizontal="left" vertical="center" wrapText="1"/>
    </xf>
    <xf numFmtId="0" fontId="6" fillId="24" borderId="26" xfId="49" applyFont="1" applyFill="1" applyBorder="1" applyAlignment="1">
      <alignment horizontal="left" vertical="center"/>
    </xf>
    <xf numFmtId="0" fontId="6" fillId="24" borderId="27" xfId="49" applyFont="1" applyFill="1" applyBorder="1" applyAlignment="1">
      <alignment horizontal="left" vertical="center"/>
    </xf>
    <xf numFmtId="0" fontId="6" fillId="24" borderId="28" xfId="49" applyFont="1" applyFill="1" applyBorder="1" applyAlignment="1">
      <alignment horizontal="left" vertical="center"/>
    </xf>
    <xf numFmtId="0" fontId="6" fillId="24" borderId="11" xfId="49" applyFont="1" applyFill="1" applyBorder="1" applyAlignment="1">
      <alignment horizontal="left" vertical="center"/>
    </xf>
    <xf numFmtId="0" fontId="6" fillId="24" borderId="57" xfId="49" applyFont="1" applyFill="1" applyBorder="1" applyAlignment="1">
      <alignment horizontal="left" vertical="center"/>
    </xf>
    <xf numFmtId="0" fontId="46" fillId="24" borderId="46" xfId="49" applyFont="1" applyFill="1" applyBorder="1" applyAlignment="1">
      <alignment horizontal="center" vertical="center"/>
    </xf>
    <xf numFmtId="0" fontId="46" fillId="24" borderId="28" xfId="49" applyFont="1" applyFill="1" applyBorder="1" applyAlignment="1">
      <alignment horizontal="center" vertical="center"/>
    </xf>
    <xf numFmtId="185" fontId="46" fillId="0" borderId="26" xfId="49" applyNumberFormat="1" applyFont="1" applyFill="1" applyBorder="1" applyAlignment="1">
      <alignment horizontal="center" vertical="center"/>
    </xf>
    <xf numFmtId="185" fontId="46" fillId="0" borderId="11" xfId="49" applyNumberFormat="1" applyFont="1" applyFill="1" applyBorder="1" applyAlignment="1">
      <alignment horizontal="center" vertical="center"/>
    </xf>
    <xf numFmtId="0" fontId="46" fillId="24" borderId="26" xfId="49" applyFont="1" applyFill="1" applyBorder="1" applyAlignment="1">
      <alignment horizontal="center" vertical="center"/>
    </xf>
    <xf numFmtId="0" fontId="46" fillId="24" borderId="11" xfId="49" applyFont="1" applyFill="1" applyBorder="1" applyAlignment="1">
      <alignment horizontal="center" vertical="center"/>
    </xf>
    <xf numFmtId="0" fontId="6" fillId="24" borderId="27" xfId="49" applyFont="1" applyFill="1" applyBorder="1" applyAlignment="1">
      <alignment horizontal="center" vertical="center"/>
    </xf>
    <xf numFmtId="0" fontId="6" fillId="24" borderId="57" xfId="49" applyFont="1" applyFill="1" applyBorder="1" applyAlignment="1">
      <alignment horizontal="center" vertical="center"/>
    </xf>
    <xf numFmtId="0" fontId="6" fillId="24" borderId="37" xfId="49" applyFont="1" applyFill="1" applyBorder="1" applyAlignment="1">
      <alignment horizontal="left" vertical="center" wrapText="1"/>
    </xf>
    <xf numFmtId="0" fontId="6" fillId="24" borderId="0" xfId="49" applyFont="1" applyFill="1" applyBorder="1" applyAlignment="1">
      <alignment horizontal="left" vertical="center" wrapText="1"/>
    </xf>
    <xf numFmtId="0" fontId="6" fillId="24" borderId="37" xfId="49" applyFont="1" applyFill="1" applyBorder="1" applyAlignment="1">
      <alignment vertical="center" wrapText="1"/>
    </xf>
    <xf numFmtId="0" fontId="6" fillId="24" borderId="0" xfId="49" applyFont="1" applyFill="1" applyBorder="1" applyAlignment="1">
      <alignment vertical="center"/>
    </xf>
    <xf numFmtId="0" fontId="6" fillId="24" borderId="37" xfId="49" applyFont="1" applyFill="1" applyBorder="1" applyAlignment="1">
      <alignment vertical="center"/>
    </xf>
    <xf numFmtId="0" fontId="51" fillId="24" borderId="0" xfId="49" applyFont="1" applyFill="1" applyBorder="1" applyAlignment="1">
      <alignment vertical="center" wrapText="1"/>
    </xf>
    <xf numFmtId="0" fontId="51" fillId="24" borderId="0" xfId="49" applyFont="1" applyFill="1" applyAlignment="1">
      <alignment vertical="center" wrapText="1"/>
    </xf>
    <xf numFmtId="0" fontId="6" fillId="0" borderId="67" xfId="49" applyFont="1" applyFill="1" applyBorder="1" applyAlignment="1">
      <alignment horizontal="center" vertical="center"/>
    </xf>
    <xf numFmtId="0" fontId="6" fillId="0" borderId="50" xfId="49" applyFont="1" applyFill="1" applyBorder="1" applyAlignment="1">
      <alignment horizontal="center" vertical="center"/>
    </xf>
    <xf numFmtId="0" fontId="6" fillId="0" borderId="41" xfId="49" applyFont="1" applyFill="1" applyBorder="1" applyAlignment="1">
      <alignment horizontal="center" vertical="center"/>
    </xf>
    <xf numFmtId="0" fontId="6" fillId="24" borderId="67" xfId="49" applyFont="1" applyFill="1" applyBorder="1" applyAlignment="1">
      <alignment vertical="center"/>
    </xf>
    <xf numFmtId="0" fontId="6" fillId="24" borderId="41" xfId="49" applyFont="1" applyFill="1" applyBorder="1" applyAlignment="1">
      <alignment vertical="center"/>
    </xf>
    <xf numFmtId="185" fontId="46" fillId="0" borderId="15" xfId="49" applyNumberFormat="1" applyFont="1" applyFill="1" applyBorder="1" applyAlignment="1">
      <alignment horizontal="center" vertical="center"/>
    </xf>
    <xf numFmtId="0" fontId="6" fillId="24" borderId="37" xfId="49" applyFont="1" applyFill="1" applyBorder="1" applyAlignment="1">
      <alignment horizontal="left" vertical="center"/>
    </xf>
    <xf numFmtId="0" fontId="6" fillId="24" borderId="0" xfId="49" applyFont="1" applyFill="1" applyBorder="1" applyAlignment="1">
      <alignment horizontal="left" vertical="center"/>
    </xf>
    <xf numFmtId="0" fontId="6" fillId="24" borderId="10" xfId="49" applyFont="1" applyFill="1" applyBorder="1" applyAlignment="1">
      <alignment horizontal="center" vertical="center" wrapText="1"/>
    </xf>
    <xf numFmtId="0" fontId="46" fillId="24" borderId="10" xfId="49" applyFont="1" applyFill="1" applyBorder="1" applyAlignment="1">
      <alignment horizontal="center" vertical="center"/>
    </xf>
    <xf numFmtId="0" fontId="6" fillId="24" borderId="29" xfId="49" applyFont="1" applyFill="1" applyBorder="1" applyAlignment="1">
      <alignment horizontal="center" vertical="center"/>
    </xf>
    <xf numFmtId="0" fontId="6" fillId="24" borderId="51" xfId="49" applyFont="1" applyFill="1" applyBorder="1" applyAlignment="1">
      <alignment horizontal="center" vertical="center"/>
    </xf>
    <xf numFmtId="0" fontId="6" fillId="24" borderId="67" xfId="49" applyFont="1" applyFill="1" applyBorder="1" applyAlignment="1">
      <alignment horizontal="center" vertical="center"/>
    </xf>
    <xf numFmtId="0" fontId="6" fillId="24" borderId="46" xfId="49" applyFont="1" applyFill="1" applyBorder="1" applyAlignment="1">
      <alignment vertical="center" wrapText="1"/>
    </xf>
    <xf numFmtId="0" fontId="6" fillId="24" borderId="26" xfId="49" applyFont="1" applyFill="1" applyBorder="1" applyAlignment="1">
      <alignment vertical="center"/>
    </xf>
    <xf numFmtId="0" fontId="6" fillId="24" borderId="27" xfId="49" applyFont="1" applyFill="1" applyBorder="1" applyAlignment="1">
      <alignment vertical="center"/>
    </xf>
    <xf numFmtId="0" fontId="6" fillId="24" borderId="28" xfId="49" applyFont="1" applyFill="1" applyBorder="1" applyAlignment="1">
      <alignment vertical="center" wrapText="1"/>
    </xf>
    <xf numFmtId="0" fontId="6" fillId="24" borderId="11" xfId="49" applyFont="1" applyFill="1" applyBorder="1" applyAlignment="1">
      <alignment vertical="center"/>
    </xf>
    <xf numFmtId="0" fontId="6" fillId="24" borderId="57" xfId="49" applyFont="1" applyFill="1" applyBorder="1" applyAlignment="1">
      <alignment vertical="center"/>
    </xf>
    <xf numFmtId="0" fontId="4" fillId="25" borderId="2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0" fillId="28" borderId="23" xfId="0" applyFill="1" applyBorder="1" applyAlignment="1">
      <alignment horizontal="center" vertical="center"/>
    </xf>
    <xf numFmtId="0" fontId="0" fillId="28" borderId="25" xfId="0" applyFill="1" applyBorder="1" applyAlignment="1">
      <alignment horizontal="center" vertical="center"/>
    </xf>
    <xf numFmtId="0" fontId="4" fillId="32" borderId="10" xfId="0" applyFont="1" applyFill="1" applyBorder="1" applyAlignment="1">
      <alignment horizontal="center" vertical="center"/>
    </xf>
    <xf numFmtId="0" fontId="4" fillId="25" borderId="16" xfId="0" applyFont="1" applyFill="1" applyBorder="1" applyAlignment="1">
      <alignment horizontal="center" vertical="center"/>
    </xf>
    <xf numFmtId="0" fontId="4" fillId="25" borderId="32" xfId="0" applyFont="1" applyFill="1" applyBorder="1" applyAlignment="1">
      <alignment horizontal="center" vertical="center"/>
    </xf>
    <xf numFmtId="0" fontId="34" fillId="32" borderId="10" xfId="0" applyFont="1" applyFill="1" applyBorder="1" applyAlignment="1">
      <alignment horizontal="center" vertical="center"/>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80" fontId="0" fillId="27" borderId="10" xfId="0" applyNumberFormat="1" applyFont="1" applyFill="1" applyBorder="1" applyAlignment="1" applyProtection="1">
      <alignment horizontal="center" vertical="center" wrapText="1"/>
      <protection locked="0"/>
    </xf>
    <xf numFmtId="0" fontId="0" fillId="27" borderId="10" xfId="0" applyFill="1" applyBorder="1" applyAlignment="1" applyProtection="1">
      <alignment vertical="center" wrapText="1"/>
      <protection locked="0"/>
    </xf>
    <xf numFmtId="0" fontId="0" fillId="24" borderId="29" xfId="0" applyFill="1" applyBorder="1" applyAlignment="1">
      <alignment horizontal="center" vertical="center"/>
    </xf>
    <xf numFmtId="0" fontId="0" fillId="24" borderId="15" xfId="0" applyFill="1" applyBorder="1" applyAlignment="1">
      <alignment horizontal="center" vertical="center"/>
    </xf>
    <xf numFmtId="0" fontId="0" fillId="24" borderId="12" xfId="0" applyFill="1" applyBorder="1" applyAlignment="1">
      <alignment horizontal="center" vertical="center"/>
    </xf>
    <xf numFmtId="0" fontId="0" fillId="24" borderId="10" xfId="0" applyFill="1" applyBorder="1" applyAlignment="1">
      <alignment horizontal="center" vertical="center"/>
    </xf>
    <xf numFmtId="0" fontId="0" fillId="28" borderId="46" xfId="0" applyFill="1" applyBorder="1" applyAlignment="1">
      <alignment vertical="center"/>
    </xf>
    <xf numFmtId="0" fontId="0" fillId="28" borderId="26" xfId="0" applyFill="1" applyBorder="1" applyAlignment="1">
      <alignment vertical="center"/>
    </xf>
    <xf numFmtId="0" fontId="0" fillId="28" borderId="27" xfId="0" applyFill="1" applyBorder="1" applyAlignment="1">
      <alignment vertical="center"/>
    </xf>
    <xf numFmtId="0" fontId="0" fillId="28" borderId="46" xfId="0" applyFill="1" applyBorder="1" applyAlignment="1">
      <alignment horizontal="left" vertical="center"/>
    </xf>
    <xf numFmtId="0" fontId="0" fillId="28" borderId="26" xfId="0" applyFill="1" applyBorder="1" applyAlignment="1">
      <alignment horizontal="left" vertical="center"/>
    </xf>
    <xf numFmtId="0" fontId="0" fillId="28" borderId="27" xfId="0" applyFill="1" applyBorder="1" applyAlignment="1">
      <alignment horizontal="left" vertical="center"/>
    </xf>
    <xf numFmtId="0" fontId="0" fillId="28" borderId="46" xfId="0" applyFill="1" applyBorder="1" applyAlignment="1">
      <alignment vertical="center" wrapText="1"/>
    </xf>
    <xf numFmtId="0" fontId="0" fillId="28" borderId="26" xfId="0" applyFill="1" applyBorder="1" applyAlignment="1">
      <alignment vertical="center" wrapText="1"/>
    </xf>
    <xf numFmtId="0" fontId="0" fillId="28" borderId="27" xfId="0" applyFill="1" applyBorder="1" applyAlignment="1">
      <alignment vertical="center" wrapText="1"/>
    </xf>
    <xf numFmtId="0" fontId="0" fillId="28" borderId="28" xfId="0" applyFill="1" applyBorder="1" applyAlignment="1">
      <alignment vertical="center" wrapText="1"/>
    </xf>
    <xf numFmtId="0" fontId="0" fillId="28" borderId="11" xfId="0" applyFill="1" applyBorder="1" applyAlignment="1">
      <alignment vertical="center" wrapText="1"/>
    </xf>
    <xf numFmtId="0" fontId="0" fillId="28" borderId="57" xfId="0" applyFill="1" applyBorder="1" applyAlignment="1">
      <alignment vertical="center" wrapText="1"/>
    </xf>
    <xf numFmtId="0" fontId="0" fillId="28" borderId="46" xfId="0" applyFill="1" applyBorder="1" applyAlignment="1">
      <alignment horizontal="left" vertical="center" wrapText="1"/>
    </xf>
    <xf numFmtId="0" fontId="0" fillId="28" borderId="26" xfId="0" applyFill="1" applyBorder="1" applyAlignment="1">
      <alignment horizontal="left" vertical="center" wrapText="1"/>
    </xf>
    <xf numFmtId="0" fontId="0" fillId="28" borderId="27" xfId="0" applyFill="1" applyBorder="1" applyAlignment="1">
      <alignment horizontal="left" vertical="center" wrapText="1"/>
    </xf>
    <xf numFmtId="0" fontId="0" fillId="28" borderId="28" xfId="0" applyFill="1" applyBorder="1" applyAlignment="1">
      <alignment horizontal="left" vertical="center" wrapText="1"/>
    </xf>
    <xf numFmtId="0" fontId="0" fillId="28" borderId="11" xfId="0" applyFill="1" applyBorder="1" applyAlignment="1">
      <alignment horizontal="left" vertical="center" wrapText="1"/>
    </xf>
    <xf numFmtId="0" fontId="0" fillId="28" borderId="57" xfId="0" applyFill="1" applyBorder="1" applyAlignment="1">
      <alignment horizontal="left" vertical="center" wrapText="1"/>
    </xf>
    <xf numFmtId="0" fontId="0" fillId="24" borderId="0" xfId="0" applyFill="1" applyBorder="1" applyAlignment="1">
      <alignment horizontal="left" vertical="center" wrapText="1"/>
    </xf>
    <xf numFmtId="0" fontId="0" fillId="27" borderId="16" xfId="0" applyFill="1" applyBorder="1" applyAlignment="1">
      <alignment horizontal="center" vertical="center"/>
    </xf>
    <xf numFmtId="0" fontId="0" fillId="27" borderId="32" xfId="0" applyFill="1" applyBorder="1" applyAlignment="1">
      <alignment horizontal="center" vertical="center"/>
    </xf>
    <xf numFmtId="0" fontId="0" fillId="28" borderId="107" xfId="0" applyFill="1" applyBorder="1" applyAlignment="1" applyProtection="1">
      <alignment horizontal="left" vertical="center" wrapText="1"/>
      <protection locked="0"/>
    </xf>
    <xf numFmtId="0" fontId="0" fillId="28" borderId="108" xfId="0" applyFill="1" applyBorder="1" applyAlignment="1" applyProtection="1">
      <alignment horizontal="left" vertical="center" wrapText="1"/>
      <protection locked="0"/>
    </xf>
    <xf numFmtId="0" fontId="0" fillId="28" borderId="109" xfId="0" applyFill="1" applyBorder="1" applyAlignment="1" applyProtection="1">
      <alignment horizontal="left" vertical="center" wrapText="1"/>
      <protection locked="0"/>
    </xf>
    <xf numFmtId="0" fontId="0" fillId="28" borderId="46" xfId="0" applyFill="1" applyBorder="1" applyAlignment="1" applyProtection="1">
      <alignment horizontal="left" vertical="center" wrapText="1"/>
      <protection locked="0"/>
    </xf>
    <xf numFmtId="0" fontId="0" fillId="28" borderId="26" xfId="0" applyFill="1" applyBorder="1" applyAlignment="1" applyProtection="1">
      <alignment horizontal="left" vertical="center" wrapText="1"/>
      <protection locked="0"/>
    </xf>
    <xf numFmtId="0" fontId="0" fillId="28" borderId="27" xfId="0" applyFill="1" applyBorder="1" applyAlignment="1" applyProtection="1">
      <alignment horizontal="left" vertical="center" wrapText="1"/>
      <protection locked="0"/>
    </xf>
    <xf numFmtId="0" fontId="0" fillId="28" borderId="28" xfId="0" applyFill="1" applyBorder="1" applyAlignment="1" applyProtection="1">
      <alignment horizontal="left" vertical="center" wrapText="1"/>
      <protection locked="0"/>
    </xf>
    <xf numFmtId="0" fontId="0" fillId="28" borderId="11" xfId="0" applyFill="1" applyBorder="1" applyAlignment="1" applyProtection="1">
      <alignment horizontal="left" vertical="center" wrapText="1"/>
      <protection locked="0"/>
    </xf>
    <xf numFmtId="0" fontId="0" fillId="28" borderId="57" xfId="0" applyFill="1" applyBorder="1" applyAlignment="1" applyProtection="1">
      <alignment horizontal="left" vertical="center" wrapText="1"/>
      <protection locked="0"/>
    </xf>
    <xf numFmtId="0" fontId="0" fillId="28" borderId="111" xfId="0" applyFill="1" applyBorder="1" applyAlignment="1" applyProtection="1">
      <alignment horizontal="left" vertical="center" wrapText="1"/>
      <protection locked="0"/>
    </xf>
    <xf numFmtId="0" fontId="0" fillId="28" borderId="112" xfId="0" applyFill="1" applyBorder="1" applyAlignment="1" applyProtection="1">
      <alignment horizontal="left" vertical="center" wrapText="1"/>
      <protection locked="0"/>
    </xf>
    <xf numFmtId="0" fontId="0" fillId="28" borderId="113" xfId="0" applyFill="1" applyBorder="1" applyAlignment="1" applyProtection="1">
      <alignment horizontal="left" vertical="center" wrapText="1"/>
      <protection locked="0"/>
    </xf>
    <xf numFmtId="0" fontId="0" fillId="24" borderId="46" xfId="0" applyFill="1" applyBorder="1" applyAlignment="1">
      <alignment horizontal="left" vertical="center" wrapText="1"/>
    </xf>
    <xf numFmtId="0" fontId="0" fillId="24" borderId="26" xfId="0" applyFill="1" applyBorder="1" applyAlignment="1">
      <alignment horizontal="left" vertical="center" wrapText="1"/>
    </xf>
    <xf numFmtId="0" fontId="0" fillId="24" borderId="27" xfId="0" applyFill="1" applyBorder="1" applyAlignment="1">
      <alignment horizontal="left" vertical="center" wrapText="1"/>
    </xf>
    <xf numFmtId="0" fontId="0" fillId="24" borderId="28" xfId="0" applyFill="1" applyBorder="1" applyAlignment="1">
      <alignment horizontal="left" vertical="center" wrapText="1"/>
    </xf>
    <xf numFmtId="0" fontId="0" fillId="24" borderId="11" xfId="0" applyFill="1" applyBorder="1" applyAlignment="1">
      <alignment horizontal="left" vertical="center" wrapText="1"/>
    </xf>
    <xf numFmtId="0" fontId="0" fillId="24" borderId="57" xfId="0" applyFill="1" applyBorder="1" applyAlignment="1">
      <alignment horizontal="left" vertical="center" wrapText="1"/>
    </xf>
    <xf numFmtId="0" fontId="0" fillId="24" borderId="46" xfId="0" applyFill="1" applyBorder="1" applyAlignment="1">
      <alignment vertical="center" wrapText="1"/>
    </xf>
    <xf numFmtId="0" fontId="0" fillId="24" borderId="26" xfId="0" applyFill="1" applyBorder="1" applyAlignment="1">
      <alignment vertical="center" wrapText="1"/>
    </xf>
    <xf numFmtId="0" fontId="0" fillId="24" borderId="27" xfId="0" applyFill="1" applyBorder="1" applyAlignment="1">
      <alignment vertical="center" wrapText="1"/>
    </xf>
    <xf numFmtId="0" fontId="0" fillId="24" borderId="28" xfId="0" applyFill="1" applyBorder="1" applyAlignment="1">
      <alignment vertical="center" wrapText="1"/>
    </xf>
    <xf numFmtId="0" fontId="0" fillId="24" borderId="11" xfId="0" applyFill="1" applyBorder="1" applyAlignment="1">
      <alignment vertical="center" wrapText="1"/>
    </xf>
    <xf numFmtId="0" fontId="0" fillId="24" borderId="57" xfId="0" applyFill="1" applyBorder="1" applyAlignment="1">
      <alignment vertical="center" wrapText="1"/>
    </xf>
    <xf numFmtId="0" fontId="0" fillId="28" borderId="28" xfId="0" applyFill="1" applyBorder="1" applyAlignment="1">
      <alignment horizontal="left" vertical="center"/>
    </xf>
    <xf numFmtId="0" fontId="0" fillId="28" borderId="11" xfId="0" applyFill="1" applyBorder="1" applyAlignment="1">
      <alignment horizontal="left" vertical="center"/>
    </xf>
    <xf numFmtId="0" fontId="0" fillId="28" borderId="57" xfId="0" applyFill="1" applyBorder="1" applyAlignment="1">
      <alignment horizontal="left" vertical="center"/>
    </xf>
    <xf numFmtId="0" fontId="0" fillId="28" borderId="16" xfId="0" applyFill="1" applyBorder="1" applyAlignment="1">
      <alignment horizontal="center" vertical="center"/>
    </xf>
    <xf numFmtId="0" fontId="0" fillId="28" borderId="32" xfId="0" applyFill="1" applyBorder="1" applyAlignment="1">
      <alignment horizontal="center" vertical="center"/>
    </xf>
    <xf numFmtId="179" fontId="0" fillId="27" borderId="16" xfId="0" applyNumberFormat="1" applyFill="1" applyBorder="1" applyAlignment="1">
      <alignment vertical="center"/>
    </xf>
    <xf numFmtId="179" fontId="0" fillId="27" borderId="32" xfId="0" applyNumberFormat="1" applyFill="1" applyBorder="1" applyAlignment="1">
      <alignment vertical="center"/>
    </xf>
    <xf numFmtId="0" fontId="0" fillId="28" borderId="46" xfId="0" applyFill="1" applyBorder="1" applyAlignment="1" applyProtection="1">
      <alignment horizontal="left" vertical="center"/>
      <protection locked="0"/>
    </xf>
    <xf numFmtId="0" fontId="0" fillId="28" borderId="26" xfId="0" applyFill="1" applyBorder="1" applyAlignment="1" applyProtection="1">
      <alignment horizontal="left" vertical="center"/>
      <protection locked="0"/>
    </xf>
    <xf numFmtId="0" fontId="0" fillId="28" borderId="27" xfId="0" applyFill="1" applyBorder="1" applyAlignment="1" applyProtection="1">
      <alignment horizontal="left" vertical="center"/>
      <protection locked="0"/>
    </xf>
    <xf numFmtId="0" fontId="37" fillId="30" borderId="29" xfId="0" applyFont="1" applyFill="1" applyBorder="1" applyAlignment="1" applyProtection="1">
      <alignment horizontal="center" vertical="center"/>
    </xf>
    <xf numFmtId="0" fontId="37" fillId="30" borderId="15" xfId="0" applyFont="1" applyFill="1" applyBorder="1" applyAlignment="1" applyProtection="1">
      <alignment horizontal="center" vertical="center"/>
    </xf>
    <xf numFmtId="0" fontId="37" fillId="30" borderId="12" xfId="0" applyFont="1" applyFill="1" applyBorder="1" applyAlignment="1" applyProtection="1">
      <alignment horizontal="center" vertical="center"/>
    </xf>
    <xf numFmtId="0" fontId="36" fillId="0" borderId="0" xfId="0" applyFont="1" applyBorder="1" applyAlignment="1" applyProtection="1">
      <alignment horizontal="left" vertical="center"/>
    </xf>
    <xf numFmtId="0" fontId="35" fillId="27" borderId="28" xfId="0" applyFont="1" applyFill="1" applyBorder="1" applyAlignment="1" applyProtection="1">
      <alignment horizontal="left" vertical="center" wrapText="1"/>
      <protection locked="0"/>
    </xf>
    <xf numFmtId="0" fontId="35" fillId="27" borderId="12" xfId="0" applyFont="1" applyFill="1" applyBorder="1" applyAlignment="1" applyProtection="1">
      <alignment horizontal="left" vertical="center" wrapText="1"/>
      <protection locked="0"/>
    </xf>
    <xf numFmtId="0" fontId="35" fillId="27" borderId="29"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indent="1"/>
    </xf>
    <xf numFmtId="0" fontId="35" fillId="30" borderId="29" xfId="0" applyFont="1" applyFill="1" applyBorder="1" applyAlignment="1" applyProtection="1">
      <alignment horizontal="center" vertical="center" wrapText="1"/>
    </xf>
    <xf numFmtId="0" fontId="35" fillId="30" borderId="12" xfId="0" applyFont="1" applyFill="1" applyBorder="1" applyAlignment="1" applyProtection="1">
      <alignment horizontal="center" vertical="center" wrapText="1"/>
    </xf>
    <xf numFmtId="0" fontId="30" fillId="27" borderId="29" xfId="0" applyFont="1" applyFill="1" applyBorder="1" applyAlignment="1" applyProtection="1">
      <alignment horizontal="left" vertical="center" wrapText="1"/>
      <protection locked="0"/>
    </xf>
    <xf numFmtId="0" fontId="30" fillId="27" borderId="12" xfId="0" applyFont="1" applyFill="1" applyBorder="1" applyAlignment="1" applyProtection="1">
      <alignment horizontal="left" vertical="center" wrapText="1"/>
      <protection locked="0"/>
    </xf>
    <xf numFmtId="0" fontId="64" fillId="34" borderId="97" xfId="0" applyFont="1" applyFill="1" applyBorder="1" applyAlignment="1">
      <alignment horizontal="left" vertical="center" wrapText="1"/>
    </xf>
    <xf numFmtId="0" fontId="64" fillId="34" borderId="98" xfId="0" applyFont="1" applyFill="1" applyBorder="1" applyAlignment="1">
      <alignment horizontal="left" vertical="center" wrapText="1"/>
    </xf>
    <xf numFmtId="0" fontId="64" fillId="0" borderId="103" xfId="0" applyFont="1" applyFill="1" applyBorder="1" applyAlignment="1">
      <alignment horizontal="left" vertical="top" wrapText="1"/>
    </xf>
    <xf numFmtId="0" fontId="64" fillId="0" borderId="99" xfId="0" applyFont="1" applyFill="1" applyBorder="1" applyAlignment="1">
      <alignment horizontal="left" vertical="top" wrapText="1"/>
    </xf>
    <xf numFmtId="0" fontId="64" fillId="0" borderId="100" xfId="0" applyFont="1" applyFill="1" applyBorder="1" applyAlignment="1">
      <alignment horizontal="left" vertical="top" wrapText="1"/>
    </xf>
    <xf numFmtId="0" fontId="64" fillId="0" borderId="102" xfId="0" applyFont="1" applyFill="1" applyBorder="1" applyAlignment="1">
      <alignment horizontal="left" vertical="top" wrapText="1"/>
    </xf>
    <xf numFmtId="0" fontId="64" fillId="0" borderId="97" xfId="0" applyFont="1" applyFill="1" applyBorder="1" applyAlignment="1">
      <alignment horizontal="left" vertical="top" wrapText="1"/>
    </xf>
    <xf numFmtId="0" fontId="64" fillId="0" borderId="98" xfId="0" applyFont="1" applyFill="1" applyBorder="1" applyAlignment="1">
      <alignment horizontal="left" vertical="top" wrapText="1"/>
    </xf>
    <xf numFmtId="0" fontId="63" fillId="0" borderId="16" xfId="0" applyFont="1" applyBorder="1" applyAlignment="1">
      <alignment horizontal="left" vertical="top" wrapText="1"/>
    </xf>
    <xf numFmtId="0" fontId="63" fillId="0" borderId="36" xfId="0" applyFont="1" applyBorder="1" applyAlignment="1">
      <alignment horizontal="left" vertical="top" wrapText="1"/>
    </xf>
    <xf numFmtId="0" fontId="63" fillId="0" borderId="32" xfId="0" applyFont="1" applyBorder="1" applyAlignment="1">
      <alignment horizontal="left" vertical="top" wrapText="1"/>
    </xf>
    <xf numFmtId="0" fontId="64" fillId="0" borderId="28" xfId="0" applyFont="1" applyFill="1" applyBorder="1" applyAlignment="1">
      <alignment horizontal="left" vertical="top" wrapText="1"/>
    </xf>
    <xf numFmtId="0" fontId="64" fillId="0" borderId="57" xfId="0" applyFont="1" applyFill="1" applyBorder="1" applyAlignment="1">
      <alignment horizontal="left" vertical="top" wrapText="1"/>
    </xf>
    <xf numFmtId="0" fontId="64" fillId="0" borderId="36" xfId="0" applyFont="1" applyBorder="1" applyAlignment="1">
      <alignment horizontal="center" vertical="center" textRotation="255" wrapText="1"/>
    </xf>
    <xf numFmtId="0" fontId="64" fillId="0" borderId="32" xfId="0" applyFont="1" applyBorder="1" applyAlignment="1">
      <alignment horizontal="center" vertical="center" textRotation="255" wrapText="1"/>
    </xf>
    <xf numFmtId="0" fontId="64" fillId="0" borderId="16"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4" fillId="0" borderId="32" xfId="0" applyFont="1" applyFill="1" applyBorder="1" applyAlignment="1">
      <alignment horizontal="center" vertical="center" wrapText="1"/>
    </xf>
    <xf numFmtId="0" fontId="64" fillId="0" borderId="87" xfId="0" applyFont="1" applyFill="1" applyBorder="1" applyAlignment="1">
      <alignment horizontal="left" vertical="center" wrapText="1"/>
    </xf>
    <xf numFmtId="0" fontId="64" fillId="0" borderId="88" xfId="0" applyFont="1" applyFill="1" applyBorder="1" applyAlignment="1">
      <alignment horizontal="left" vertical="center" wrapText="1"/>
    </xf>
    <xf numFmtId="0" fontId="64" fillId="0" borderId="46" xfId="0" applyFont="1" applyFill="1" applyBorder="1" applyAlignment="1">
      <alignment horizontal="left" vertical="center" wrapText="1"/>
    </xf>
    <xf numFmtId="0" fontId="69" fillId="0" borderId="27" xfId="0" applyFont="1" applyFill="1" applyBorder="1" applyAlignment="1">
      <alignment horizontal="left" vertical="center" wrapText="1"/>
    </xf>
    <xf numFmtId="0" fontId="64" fillId="34" borderId="103" xfId="0" applyFont="1" applyFill="1" applyBorder="1" applyAlignment="1">
      <alignment horizontal="left" vertical="center" wrapText="1"/>
    </xf>
    <xf numFmtId="0" fontId="69" fillId="0" borderId="99" xfId="0" applyFont="1" applyBorder="1" applyAlignment="1">
      <alignment horizontal="left" vertical="center" wrapText="1"/>
    </xf>
    <xf numFmtId="0" fontId="64" fillId="0" borderId="89" xfId="0" applyFont="1" applyFill="1" applyBorder="1" applyAlignment="1">
      <alignment horizontal="left" vertical="top" wrapText="1"/>
    </xf>
    <xf numFmtId="0" fontId="64" fillId="0" borderId="90" xfId="0" applyFont="1" applyFill="1" applyBorder="1" applyAlignment="1">
      <alignment horizontal="left" vertical="top" wrapText="1"/>
    </xf>
    <xf numFmtId="0" fontId="64" fillId="34" borderId="28" xfId="0" applyFont="1" applyFill="1" applyBorder="1" applyAlignment="1">
      <alignment horizontal="left" vertical="center" wrapText="1"/>
    </xf>
    <xf numFmtId="0" fontId="69" fillId="0" borderId="57" xfId="0" applyFont="1" applyBorder="1" applyAlignment="1">
      <alignment horizontal="left" vertical="center" wrapText="1"/>
    </xf>
    <xf numFmtId="0" fontId="70" fillId="0" borderId="100" xfId="0" applyFont="1" applyFill="1" applyBorder="1" applyAlignment="1">
      <alignment horizontal="left" vertical="center" wrapText="1"/>
    </xf>
    <xf numFmtId="0" fontId="70" fillId="0" borderId="102" xfId="0" applyFont="1" applyFill="1" applyBorder="1" applyAlignment="1">
      <alignment horizontal="left" vertical="center" wrapText="1"/>
    </xf>
    <xf numFmtId="0" fontId="71" fillId="0" borderId="90" xfId="0" applyFont="1" applyFill="1" applyBorder="1" applyAlignment="1">
      <alignment horizontal="left" vertical="top" wrapText="1"/>
    </xf>
    <xf numFmtId="0" fontId="70" fillId="0" borderId="87" xfId="0" applyFont="1" applyFill="1" applyBorder="1" applyAlignment="1">
      <alignment horizontal="left" vertical="center" wrapText="1"/>
    </xf>
    <xf numFmtId="0" fontId="70" fillId="0" borderId="88" xfId="0" applyFont="1" applyFill="1" applyBorder="1" applyAlignment="1">
      <alignment horizontal="left" vertical="center" wrapText="1"/>
    </xf>
    <xf numFmtId="0" fontId="64" fillId="34" borderId="100" xfId="0" applyFont="1" applyFill="1" applyBorder="1" applyAlignment="1">
      <alignment horizontal="left" vertical="center" wrapText="1"/>
    </xf>
    <xf numFmtId="0" fontId="64" fillId="34" borderId="102" xfId="0" applyFont="1" applyFill="1" applyBorder="1" applyAlignment="1">
      <alignment horizontal="left" vertical="center" wrapText="1"/>
    </xf>
    <xf numFmtId="0" fontId="64" fillId="0" borderId="16" xfId="0" applyFont="1" applyBorder="1" applyAlignment="1">
      <alignment horizontal="center" vertical="center" textRotation="255" wrapText="1"/>
    </xf>
    <xf numFmtId="0" fontId="64" fillId="0" borderId="27" xfId="0" applyFont="1" applyFill="1" applyBorder="1" applyAlignment="1">
      <alignment horizontal="left" vertical="center" wrapText="1"/>
    </xf>
    <xf numFmtId="0" fontId="64" fillId="0" borderId="28" xfId="0" applyFont="1" applyFill="1" applyBorder="1" applyAlignment="1">
      <alignment horizontal="left" vertical="center" wrapText="1"/>
    </xf>
    <xf numFmtId="0" fontId="64" fillId="0" borderId="57" xfId="0" applyFont="1" applyFill="1" applyBorder="1" applyAlignment="1">
      <alignment horizontal="left" vertical="center" wrapText="1"/>
    </xf>
    <xf numFmtId="0" fontId="64" fillId="0" borderId="92" xfId="0" applyFont="1" applyFill="1" applyBorder="1" applyAlignment="1">
      <alignment horizontal="left" vertical="center" wrapText="1"/>
    </xf>
    <xf numFmtId="0" fontId="64" fillId="0" borderId="93" xfId="0" applyFont="1" applyFill="1" applyBorder="1" applyAlignment="1">
      <alignment horizontal="left" vertical="center" wrapText="1"/>
    </xf>
    <xf numFmtId="0" fontId="64" fillId="0" borderId="94" xfId="0" applyFont="1" applyFill="1" applyBorder="1" applyAlignment="1">
      <alignment horizontal="center" vertical="center" wrapText="1"/>
    </xf>
    <xf numFmtId="0" fontId="62" fillId="0" borderId="10" xfId="0" applyFont="1" applyBorder="1" applyAlignment="1">
      <alignment horizontal="center" vertical="center" wrapText="1"/>
    </xf>
    <xf numFmtId="0" fontId="62" fillId="34" borderId="10" xfId="0" applyFont="1" applyFill="1" applyBorder="1" applyAlignment="1">
      <alignment horizontal="center" vertical="center" wrapText="1"/>
    </xf>
    <xf numFmtId="0" fontId="67" fillId="34" borderId="29" xfId="0" applyFont="1" applyFill="1" applyBorder="1" applyAlignment="1">
      <alignment horizontal="left" vertical="top" wrapText="1"/>
    </xf>
    <xf numFmtId="0" fontId="67" fillId="34" borderId="15" xfId="0" applyFont="1" applyFill="1" applyBorder="1" applyAlignment="1">
      <alignment horizontal="left" vertical="top" wrapText="1"/>
    </xf>
    <xf numFmtId="0" fontId="67" fillId="34" borderId="12" xfId="0" applyFont="1" applyFill="1" applyBorder="1" applyAlignment="1">
      <alignment horizontal="left" vertical="top" wrapText="1"/>
    </xf>
    <xf numFmtId="0" fontId="64" fillId="0" borderId="29" xfId="0" applyFont="1" applyBorder="1" applyAlignment="1">
      <alignment horizontal="center" vertical="center" wrapText="1"/>
    </xf>
    <xf numFmtId="0" fontId="64" fillId="0" borderId="12" xfId="0" applyFont="1" applyBorder="1" applyAlignment="1">
      <alignment horizontal="center" vertical="center" wrapText="1"/>
    </xf>
    <xf numFmtId="0" fontId="64" fillId="34" borderId="29" xfId="0" applyFont="1" applyFill="1" applyBorder="1" applyAlignment="1">
      <alignment horizontal="center" vertical="center" wrapText="1"/>
    </xf>
    <xf numFmtId="0" fontId="64" fillId="34" borderId="12" xfId="0" applyFont="1" applyFill="1" applyBorder="1" applyAlignment="1">
      <alignment horizontal="center" vertical="center" wrapText="1"/>
    </xf>
    <xf numFmtId="0" fontId="64" fillId="0" borderId="37" xfId="0" applyFont="1" applyFill="1" applyBorder="1" applyAlignment="1">
      <alignment horizontal="left" vertical="center" wrapText="1"/>
    </xf>
    <xf numFmtId="0" fontId="69" fillId="0" borderId="56" xfId="0" applyFont="1" applyFill="1" applyBorder="1" applyAlignment="1">
      <alignment horizontal="left" vertical="center" wrapText="1"/>
    </xf>
    <xf numFmtId="0" fontId="64" fillId="0" borderId="37" xfId="0" applyFont="1" applyFill="1" applyBorder="1" applyAlignment="1">
      <alignment horizontal="left" vertical="top" wrapText="1"/>
    </xf>
    <xf numFmtId="0" fontId="64" fillId="0" borderId="56" xfId="0" applyFont="1" applyFill="1" applyBorder="1" applyAlignment="1">
      <alignment horizontal="left" vertical="top" wrapText="1"/>
    </xf>
    <xf numFmtId="0" fontId="65" fillId="0" borderId="0" xfId="0" applyFont="1" applyBorder="1" applyAlignment="1">
      <alignment horizontal="center" vertical="center"/>
    </xf>
    <xf numFmtId="0" fontId="4" fillId="0" borderId="0" xfId="0" applyFont="1" applyBorder="1" applyAlignment="1">
      <alignment horizontal="left" vertical="center" wrapText="1"/>
    </xf>
    <xf numFmtId="0" fontId="59" fillId="24" borderId="0" xfId="51" applyFont="1" applyFill="1">
      <alignment vertical="center"/>
    </xf>
    <xf numFmtId="0" fontId="36" fillId="28" borderId="0" xfId="46" applyFont="1" applyFill="1" applyAlignment="1">
      <alignment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2 2" xfId="44"/>
    <cellStyle name="標準 2 3" xfId="52"/>
    <cellStyle name="標準 3" xfId="45"/>
    <cellStyle name="標準 4" xfId="46"/>
    <cellStyle name="標準 5" xfId="47"/>
    <cellStyle name="標準 6" xfId="48"/>
    <cellStyle name="標準 7" xfId="51"/>
    <cellStyle name="標準_③-２加算様式（就労）" xfId="49"/>
    <cellStyle name="良い 2" xfId="50"/>
  </cellStyles>
  <dxfs count="14">
    <dxf>
      <fill>
        <patternFill>
          <bgColor rgb="FFFDDFDF"/>
        </patternFill>
      </fill>
    </dxf>
    <dxf>
      <fill>
        <patternFill>
          <bgColor rgb="FFFDDFDF"/>
        </patternFill>
      </fill>
    </dxf>
    <dxf>
      <fill>
        <patternFill patternType="darkDown">
          <bgColor theme="0" tint="-0.499984740745262"/>
        </patternFill>
      </fill>
    </dxf>
    <dxf>
      <fill>
        <patternFill patternType="darkDown">
          <bgColor theme="0" tint="-0.499984740745262"/>
        </patternFill>
      </fill>
    </dxf>
    <dxf>
      <fill>
        <patternFill patternType="darkDown">
          <bgColor theme="0" tint="-0.499984740745262"/>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8</xdr:col>
      <xdr:colOff>256271</xdr:colOff>
      <xdr:row>18</xdr:row>
      <xdr:rowOff>38797</xdr:rowOff>
    </xdr:from>
    <xdr:to>
      <xdr:col>9</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3</xdr:row>
      <xdr:rowOff>10582</xdr:rowOff>
    </xdr:from>
    <xdr:to>
      <xdr:col>3</xdr:col>
      <xdr:colOff>190582</xdr:colOff>
      <xdr:row>4</xdr:row>
      <xdr:rowOff>82</xdr:rowOff>
    </xdr:to>
    <xdr:sp macro="" textlink="">
      <xdr:nvSpPr>
        <xdr:cNvPr id="2" name="太陽 1">
          <a:extLst>
            <a:ext uri="{FF2B5EF4-FFF2-40B4-BE49-F238E27FC236}">
              <a16:creationId xmlns:a16="http://schemas.microsoft.com/office/drawing/2014/main" id="{00000000-0008-0000-0100-000002000000}"/>
            </a:ext>
          </a:extLst>
        </xdr:cNvPr>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0</xdr:row>
      <xdr:rowOff>154780</xdr:rowOff>
    </xdr:from>
    <xdr:to>
      <xdr:col>19</xdr:col>
      <xdr:colOff>95250</xdr:colOff>
      <xdr:row>7</xdr:row>
      <xdr:rowOff>23811</xdr:rowOff>
    </xdr:to>
    <xdr:sp macro="" textlink="">
      <xdr:nvSpPr>
        <xdr:cNvPr id="3" name="円形吹き出し 2">
          <a:extLst>
            <a:ext uri="{FF2B5EF4-FFF2-40B4-BE49-F238E27FC236}">
              <a16:creationId xmlns:a16="http://schemas.microsoft.com/office/drawing/2014/main" id="{00000000-0008-0000-0100-000003000000}"/>
            </a:ext>
          </a:extLst>
        </xdr:cNvPr>
        <xdr:cNvSpPr/>
      </xdr:nvSpPr>
      <xdr:spPr>
        <a:xfrm>
          <a:off x="2752725" y="154780"/>
          <a:ext cx="2324100" cy="916781"/>
        </a:xfrm>
        <a:prstGeom prst="wedgeEllipseCallout">
          <a:avLst>
            <a:gd name="adj1" fmla="val -78630"/>
            <a:gd name="adj2" fmla="val 1477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入力を忘れないようにしてください！！時間が正しく反映されません！！</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23</xdr:row>
      <xdr:rowOff>23653</xdr:rowOff>
    </xdr:from>
    <xdr:to>
      <xdr:col>7</xdr:col>
      <xdr:colOff>375890</xdr:colOff>
      <xdr:row>23</xdr:row>
      <xdr:rowOff>139714</xdr:rowOff>
    </xdr:to>
    <xdr:sp macro="" textlink="">
      <xdr:nvSpPr>
        <xdr:cNvPr id="2" name="太陽 1">
          <a:extLst>
            <a:ext uri="{FF2B5EF4-FFF2-40B4-BE49-F238E27FC236}">
              <a16:creationId xmlns:a16="http://schemas.microsoft.com/office/drawing/2014/main" id="{00000000-0008-0000-0300-000002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3" name="月 2">
          <a:extLst>
            <a:ext uri="{FF2B5EF4-FFF2-40B4-BE49-F238E27FC236}">
              <a16:creationId xmlns:a16="http://schemas.microsoft.com/office/drawing/2014/main" id="{00000000-0008-0000-0300-000003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 name="太陽 3">
          <a:extLst>
            <a:ext uri="{FF2B5EF4-FFF2-40B4-BE49-F238E27FC236}">
              <a16:creationId xmlns:a16="http://schemas.microsoft.com/office/drawing/2014/main" id="{00000000-0008-0000-0300-000004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5" name="月 4">
          <a:extLst>
            <a:ext uri="{FF2B5EF4-FFF2-40B4-BE49-F238E27FC236}">
              <a16:creationId xmlns:a16="http://schemas.microsoft.com/office/drawing/2014/main" id="{00000000-0008-0000-0300-000005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6" name="太陽 5">
          <a:extLst>
            <a:ext uri="{FF2B5EF4-FFF2-40B4-BE49-F238E27FC236}">
              <a16:creationId xmlns:a16="http://schemas.microsoft.com/office/drawing/2014/main" id="{00000000-0008-0000-0300-000006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7" name="月 6">
          <a:extLst>
            <a:ext uri="{FF2B5EF4-FFF2-40B4-BE49-F238E27FC236}">
              <a16:creationId xmlns:a16="http://schemas.microsoft.com/office/drawing/2014/main" id="{00000000-0008-0000-0300-000007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8" name="太陽 7">
          <a:extLst>
            <a:ext uri="{FF2B5EF4-FFF2-40B4-BE49-F238E27FC236}">
              <a16:creationId xmlns:a16="http://schemas.microsoft.com/office/drawing/2014/main" id="{00000000-0008-0000-0300-00000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 name="月 8">
          <a:extLst>
            <a:ext uri="{FF2B5EF4-FFF2-40B4-BE49-F238E27FC236}">
              <a16:creationId xmlns:a16="http://schemas.microsoft.com/office/drawing/2014/main" id="{00000000-0008-0000-0300-00000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0" name="太陽 9">
          <a:extLst>
            <a:ext uri="{FF2B5EF4-FFF2-40B4-BE49-F238E27FC236}">
              <a16:creationId xmlns:a16="http://schemas.microsoft.com/office/drawing/2014/main" id="{00000000-0008-0000-0300-00000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1" name="月 10">
          <a:extLst>
            <a:ext uri="{FF2B5EF4-FFF2-40B4-BE49-F238E27FC236}">
              <a16:creationId xmlns:a16="http://schemas.microsoft.com/office/drawing/2014/main" id="{00000000-0008-0000-0300-00000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2" name="太陽 11">
          <a:extLst>
            <a:ext uri="{FF2B5EF4-FFF2-40B4-BE49-F238E27FC236}">
              <a16:creationId xmlns:a16="http://schemas.microsoft.com/office/drawing/2014/main" id="{00000000-0008-0000-0300-00000C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3" name="月 12">
          <a:extLst>
            <a:ext uri="{FF2B5EF4-FFF2-40B4-BE49-F238E27FC236}">
              <a16:creationId xmlns:a16="http://schemas.microsoft.com/office/drawing/2014/main" id="{00000000-0008-0000-0300-00000D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 name="太陽 13">
          <a:extLst>
            <a:ext uri="{FF2B5EF4-FFF2-40B4-BE49-F238E27FC236}">
              <a16:creationId xmlns:a16="http://schemas.microsoft.com/office/drawing/2014/main" id="{00000000-0008-0000-0300-00000E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5" name="月 14">
          <a:extLst>
            <a:ext uri="{FF2B5EF4-FFF2-40B4-BE49-F238E27FC236}">
              <a16:creationId xmlns:a16="http://schemas.microsoft.com/office/drawing/2014/main" id="{00000000-0008-0000-0300-00000F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6" name="太陽 15">
          <a:extLst>
            <a:ext uri="{FF2B5EF4-FFF2-40B4-BE49-F238E27FC236}">
              <a16:creationId xmlns:a16="http://schemas.microsoft.com/office/drawing/2014/main" id="{00000000-0008-0000-0300-000010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7" name="月 16">
          <a:extLst>
            <a:ext uri="{FF2B5EF4-FFF2-40B4-BE49-F238E27FC236}">
              <a16:creationId xmlns:a16="http://schemas.microsoft.com/office/drawing/2014/main" id="{00000000-0008-0000-0300-000011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8" name="太陽 17">
          <a:extLst>
            <a:ext uri="{FF2B5EF4-FFF2-40B4-BE49-F238E27FC236}">
              <a16:creationId xmlns:a16="http://schemas.microsoft.com/office/drawing/2014/main" id="{00000000-0008-0000-0300-000012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 name="月 18">
          <a:extLst>
            <a:ext uri="{FF2B5EF4-FFF2-40B4-BE49-F238E27FC236}">
              <a16:creationId xmlns:a16="http://schemas.microsoft.com/office/drawing/2014/main" id="{00000000-0008-0000-0300-000013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0" name="太陽 19">
          <a:extLst>
            <a:ext uri="{FF2B5EF4-FFF2-40B4-BE49-F238E27FC236}">
              <a16:creationId xmlns:a16="http://schemas.microsoft.com/office/drawing/2014/main" id="{00000000-0008-0000-0300-000014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1" name="月 20">
          <a:extLst>
            <a:ext uri="{FF2B5EF4-FFF2-40B4-BE49-F238E27FC236}">
              <a16:creationId xmlns:a16="http://schemas.microsoft.com/office/drawing/2014/main" id="{00000000-0008-0000-0300-000015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2" name="太陽 21">
          <a:extLst>
            <a:ext uri="{FF2B5EF4-FFF2-40B4-BE49-F238E27FC236}">
              <a16:creationId xmlns:a16="http://schemas.microsoft.com/office/drawing/2014/main" id="{00000000-0008-0000-0300-000016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3" name="月 22">
          <a:extLst>
            <a:ext uri="{FF2B5EF4-FFF2-40B4-BE49-F238E27FC236}">
              <a16:creationId xmlns:a16="http://schemas.microsoft.com/office/drawing/2014/main" id="{00000000-0008-0000-0300-000017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 name="太陽 23">
          <a:extLst>
            <a:ext uri="{FF2B5EF4-FFF2-40B4-BE49-F238E27FC236}">
              <a16:creationId xmlns:a16="http://schemas.microsoft.com/office/drawing/2014/main" id="{00000000-0008-0000-0300-00001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5" name="月 24">
          <a:extLst>
            <a:ext uri="{FF2B5EF4-FFF2-40B4-BE49-F238E27FC236}">
              <a16:creationId xmlns:a16="http://schemas.microsoft.com/office/drawing/2014/main" id="{00000000-0008-0000-0300-00001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6" name="太陽 25">
          <a:extLst>
            <a:ext uri="{FF2B5EF4-FFF2-40B4-BE49-F238E27FC236}">
              <a16:creationId xmlns:a16="http://schemas.microsoft.com/office/drawing/2014/main" id="{00000000-0008-0000-0300-00001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7" name="月 26">
          <a:extLst>
            <a:ext uri="{FF2B5EF4-FFF2-40B4-BE49-F238E27FC236}">
              <a16:creationId xmlns:a16="http://schemas.microsoft.com/office/drawing/2014/main" id="{00000000-0008-0000-0300-00001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8" name="太陽 27">
          <a:extLst>
            <a:ext uri="{FF2B5EF4-FFF2-40B4-BE49-F238E27FC236}">
              <a16:creationId xmlns:a16="http://schemas.microsoft.com/office/drawing/2014/main" id="{00000000-0008-0000-0300-00001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 name="月 28">
          <a:extLst>
            <a:ext uri="{FF2B5EF4-FFF2-40B4-BE49-F238E27FC236}">
              <a16:creationId xmlns:a16="http://schemas.microsoft.com/office/drawing/2014/main" id="{00000000-0008-0000-0300-00001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0" name="太陽 29">
          <a:extLst>
            <a:ext uri="{FF2B5EF4-FFF2-40B4-BE49-F238E27FC236}">
              <a16:creationId xmlns:a16="http://schemas.microsoft.com/office/drawing/2014/main" id="{00000000-0008-0000-0300-00002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1" name="月 30">
          <a:extLst>
            <a:ext uri="{FF2B5EF4-FFF2-40B4-BE49-F238E27FC236}">
              <a16:creationId xmlns:a16="http://schemas.microsoft.com/office/drawing/2014/main" id="{00000000-0008-0000-0300-00002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32" name="太陽 31">
          <a:extLst>
            <a:ext uri="{FF2B5EF4-FFF2-40B4-BE49-F238E27FC236}">
              <a16:creationId xmlns:a16="http://schemas.microsoft.com/office/drawing/2014/main" id="{00000000-0008-0000-0300-00002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33" name="月 32">
          <a:extLst>
            <a:ext uri="{FF2B5EF4-FFF2-40B4-BE49-F238E27FC236}">
              <a16:creationId xmlns:a16="http://schemas.microsoft.com/office/drawing/2014/main" id="{00000000-0008-0000-0300-00002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34" name="太陽 33">
          <a:extLst>
            <a:ext uri="{FF2B5EF4-FFF2-40B4-BE49-F238E27FC236}">
              <a16:creationId xmlns:a16="http://schemas.microsoft.com/office/drawing/2014/main" id="{00000000-0008-0000-0300-00002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35" name="月 34">
          <a:extLst>
            <a:ext uri="{FF2B5EF4-FFF2-40B4-BE49-F238E27FC236}">
              <a16:creationId xmlns:a16="http://schemas.microsoft.com/office/drawing/2014/main" id="{00000000-0008-0000-0300-00002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6" name="太陽 35">
          <a:extLst>
            <a:ext uri="{FF2B5EF4-FFF2-40B4-BE49-F238E27FC236}">
              <a16:creationId xmlns:a16="http://schemas.microsoft.com/office/drawing/2014/main" id="{00000000-0008-0000-0300-00002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7" name="月 36">
          <a:extLst>
            <a:ext uri="{FF2B5EF4-FFF2-40B4-BE49-F238E27FC236}">
              <a16:creationId xmlns:a16="http://schemas.microsoft.com/office/drawing/2014/main" id="{00000000-0008-0000-0300-00002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8" name="太陽 37">
          <a:extLst>
            <a:ext uri="{FF2B5EF4-FFF2-40B4-BE49-F238E27FC236}">
              <a16:creationId xmlns:a16="http://schemas.microsoft.com/office/drawing/2014/main" id="{00000000-0008-0000-0300-00002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9" name="月 38">
          <a:extLst>
            <a:ext uri="{FF2B5EF4-FFF2-40B4-BE49-F238E27FC236}">
              <a16:creationId xmlns:a16="http://schemas.microsoft.com/office/drawing/2014/main" id="{00000000-0008-0000-0300-00002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40" name="太陽 39">
          <a:extLst>
            <a:ext uri="{FF2B5EF4-FFF2-40B4-BE49-F238E27FC236}">
              <a16:creationId xmlns:a16="http://schemas.microsoft.com/office/drawing/2014/main" id="{00000000-0008-0000-0300-00002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41" name="月 40">
          <a:extLst>
            <a:ext uri="{FF2B5EF4-FFF2-40B4-BE49-F238E27FC236}">
              <a16:creationId xmlns:a16="http://schemas.microsoft.com/office/drawing/2014/main" id="{00000000-0008-0000-0300-00002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42" name="太陽 41">
          <a:extLst>
            <a:ext uri="{FF2B5EF4-FFF2-40B4-BE49-F238E27FC236}">
              <a16:creationId xmlns:a16="http://schemas.microsoft.com/office/drawing/2014/main" id="{00000000-0008-0000-0300-00002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43" name="月 42">
          <a:extLst>
            <a:ext uri="{FF2B5EF4-FFF2-40B4-BE49-F238E27FC236}">
              <a16:creationId xmlns:a16="http://schemas.microsoft.com/office/drawing/2014/main" id="{00000000-0008-0000-0300-00002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44" name="太陽 43">
          <a:extLst>
            <a:ext uri="{FF2B5EF4-FFF2-40B4-BE49-F238E27FC236}">
              <a16:creationId xmlns:a16="http://schemas.microsoft.com/office/drawing/2014/main" id="{00000000-0008-0000-0300-00002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45" name="月 44">
          <a:extLst>
            <a:ext uri="{FF2B5EF4-FFF2-40B4-BE49-F238E27FC236}">
              <a16:creationId xmlns:a16="http://schemas.microsoft.com/office/drawing/2014/main" id="{00000000-0008-0000-0300-00002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46" name="太陽 45">
          <a:extLst>
            <a:ext uri="{FF2B5EF4-FFF2-40B4-BE49-F238E27FC236}">
              <a16:creationId xmlns:a16="http://schemas.microsoft.com/office/drawing/2014/main" id="{00000000-0008-0000-0300-00003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47" name="月 46">
          <a:extLst>
            <a:ext uri="{FF2B5EF4-FFF2-40B4-BE49-F238E27FC236}">
              <a16:creationId xmlns:a16="http://schemas.microsoft.com/office/drawing/2014/main" id="{00000000-0008-0000-0300-00003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48" name="太陽 47">
          <a:extLst>
            <a:ext uri="{FF2B5EF4-FFF2-40B4-BE49-F238E27FC236}">
              <a16:creationId xmlns:a16="http://schemas.microsoft.com/office/drawing/2014/main" id="{00000000-0008-0000-0300-00003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49" name="月 48">
          <a:extLst>
            <a:ext uri="{FF2B5EF4-FFF2-40B4-BE49-F238E27FC236}">
              <a16:creationId xmlns:a16="http://schemas.microsoft.com/office/drawing/2014/main" id="{00000000-0008-0000-0300-00003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50" name="太陽 49">
          <a:extLst>
            <a:ext uri="{FF2B5EF4-FFF2-40B4-BE49-F238E27FC236}">
              <a16:creationId xmlns:a16="http://schemas.microsoft.com/office/drawing/2014/main" id="{00000000-0008-0000-0300-00003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51" name="月 50">
          <a:extLst>
            <a:ext uri="{FF2B5EF4-FFF2-40B4-BE49-F238E27FC236}">
              <a16:creationId xmlns:a16="http://schemas.microsoft.com/office/drawing/2014/main" id="{00000000-0008-0000-0300-00003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2" name="太陽 51">
          <a:extLst>
            <a:ext uri="{FF2B5EF4-FFF2-40B4-BE49-F238E27FC236}">
              <a16:creationId xmlns:a16="http://schemas.microsoft.com/office/drawing/2014/main" id="{00000000-0008-0000-0300-00003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3" name="月 52">
          <a:extLst>
            <a:ext uri="{FF2B5EF4-FFF2-40B4-BE49-F238E27FC236}">
              <a16:creationId xmlns:a16="http://schemas.microsoft.com/office/drawing/2014/main" id="{00000000-0008-0000-0300-00003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54" name="太陽 53">
          <a:extLst>
            <a:ext uri="{FF2B5EF4-FFF2-40B4-BE49-F238E27FC236}">
              <a16:creationId xmlns:a16="http://schemas.microsoft.com/office/drawing/2014/main" id="{00000000-0008-0000-0300-00003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55" name="月 54">
          <a:extLst>
            <a:ext uri="{FF2B5EF4-FFF2-40B4-BE49-F238E27FC236}">
              <a16:creationId xmlns:a16="http://schemas.microsoft.com/office/drawing/2014/main" id="{00000000-0008-0000-0300-00003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56" name="太陽 55">
          <a:extLst>
            <a:ext uri="{FF2B5EF4-FFF2-40B4-BE49-F238E27FC236}">
              <a16:creationId xmlns:a16="http://schemas.microsoft.com/office/drawing/2014/main" id="{00000000-0008-0000-0300-00003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57" name="月 56">
          <a:extLst>
            <a:ext uri="{FF2B5EF4-FFF2-40B4-BE49-F238E27FC236}">
              <a16:creationId xmlns:a16="http://schemas.microsoft.com/office/drawing/2014/main" id="{00000000-0008-0000-0300-00003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58" name="太陽 57">
          <a:extLst>
            <a:ext uri="{FF2B5EF4-FFF2-40B4-BE49-F238E27FC236}">
              <a16:creationId xmlns:a16="http://schemas.microsoft.com/office/drawing/2014/main" id="{00000000-0008-0000-0300-00003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59" name="月 58">
          <a:extLst>
            <a:ext uri="{FF2B5EF4-FFF2-40B4-BE49-F238E27FC236}">
              <a16:creationId xmlns:a16="http://schemas.microsoft.com/office/drawing/2014/main" id="{00000000-0008-0000-0300-00003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60" name="太陽 59">
          <a:extLst>
            <a:ext uri="{FF2B5EF4-FFF2-40B4-BE49-F238E27FC236}">
              <a16:creationId xmlns:a16="http://schemas.microsoft.com/office/drawing/2014/main" id="{00000000-0008-0000-0300-00003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61" name="月 60">
          <a:extLst>
            <a:ext uri="{FF2B5EF4-FFF2-40B4-BE49-F238E27FC236}">
              <a16:creationId xmlns:a16="http://schemas.microsoft.com/office/drawing/2014/main" id="{00000000-0008-0000-0300-00003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62" name="太陽 61">
          <a:extLst>
            <a:ext uri="{FF2B5EF4-FFF2-40B4-BE49-F238E27FC236}">
              <a16:creationId xmlns:a16="http://schemas.microsoft.com/office/drawing/2014/main" id="{00000000-0008-0000-0300-00004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63" name="月 62">
          <a:extLst>
            <a:ext uri="{FF2B5EF4-FFF2-40B4-BE49-F238E27FC236}">
              <a16:creationId xmlns:a16="http://schemas.microsoft.com/office/drawing/2014/main" id="{00000000-0008-0000-0300-00004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64" name="太陽 63">
          <a:extLst>
            <a:ext uri="{FF2B5EF4-FFF2-40B4-BE49-F238E27FC236}">
              <a16:creationId xmlns:a16="http://schemas.microsoft.com/office/drawing/2014/main" id="{00000000-0008-0000-0300-00004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65" name="月 64">
          <a:extLst>
            <a:ext uri="{FF2B5EF4-FFF2-40B4-BE49-F238E27FC236}">
              <a16:creationId xmlns:a16="http://schemas.microsoft.com/office/drawing/2014/main" id="{00000000-0008-0000-0300-00004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66" name="太陽 65">
          <a:extLst>
            <a:ext uri="{FF2B5EF4-FFF2-40B4-BE49-F238E27FC236}">
              <a16:creationId xmlns:a16="http://schemas.microsoft.com/office/drawing/2014/main" id="{00000000-0008-0000-0300-00004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67" name="月 66">
          <a:extLst>
            <a:ext uri="{FF2B5EF4-FFF2-40B4-BE49-F238E27FC236}">
              <a16:creationId xmlns:a16="http://schemas.microsoft.com/office/drawing/2014/main" id="{00000000-0008-0000-0300-00004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68" name="太陽 67">
          <a:extLst>
            <a:ext uri="{FF2B5EF4-FFF2-40B4-BE49-F238E27FC236}">
              <a16:creationId xmlns:a16="http://schemas.microsoft.com/office/drawing/2014/main" id="{00000000-0008-0000-0300-00004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69" name="月 68">
          <a:extLst>
            <a:ext uri="{FF2B5EF4-FFF2-40B4-BE49-F238E27FC236}">
              <a16:creationId xmlns:a16="http://schemas.microsoft.com/office/drawing/2014/main" id="{00000000-0008-0000-0300-00004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70" name="太陽 69">
          <a:extLst>
            <a:ext uri="{FF2B5EF4-FFF2-40B4-BE49-F238E27FC236}">
              <a16:creationId xmlns:a16="http://schemas.microsoft.com/office/drawing/2014/main" id="{00000000-0008-0000-0300-00004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71" name="月 70">
          <a:extLst>
            <a:ext uri="{FF2B5EF4-FFF2-40B4-BE49-F238E27FC236}">
              <a16:creationId xmlns:a16="http://schemas.microsoft.com/office/drawing/2014/main" id="{00000000-0008-0000-0300-00004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72" name="太陽 71">
          <a:extLst>
            <a:ext uri="{FF2B5EF4-FFF2-40B4-BE49-F238E27FC236}">
              <a16:creationId xmlns:a16="http://schemas.microsoft.com/office/drawing/2014/main" id="{00000000-0008-0000-0300-00004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73" name="月 72">
          <a:extLst>
            <a:ext uri="{FF2B5EF4-FFF2-40B4-BE49-F238E27FC236}">
              <a16:creationId xmlns:a16="http://schemas.microsoft.com/office/drawing/2014/main" id="{00000000-0008-0000-0300-00004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4" name="太陽 73">
          <a:extLst>
            <a:ext uri="{FF2B5EF4-FFF2-40B4-BE49-F238E27FC236}">
              <a16:creationId xmlns:a16="http://schemas.microsoft.com/office/drawing/2014/main" id="{00000000-0008-0000-0300-00004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5" name="月 74">
          <a:extLst>
            <a:ext uri="{FF2B5EF4-FFF2-40B4-BE49-F238E27FC236}">
              <a16:creationId xmlns:a16="http://schemas.microsoft.com/office/drawing/2014/main" id="{00000000-0008-0000-0300-00004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76" name="太陽 75">
          <a:extLst>
            <a:ext uri="{FF2B5EF4-FFF2-40B4-BE49-F238E27FC236}">
              <a16:creationId xmlns:a16="http://schemas.microsoft.com/office/drawing/2014/main" id="{00000000-0008-0000-0300-00004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77" name="月 76">
          <a:extLst>
            <a:ext uri="{FF2B5EF4-FFF2-40B4-BE49-F238E27FC236}">
              <a16:creationId xmlns:a16="http://schemas.microsoft.com/office/drawing/2014/main" id="{00000000-0008-0000-0300-00004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78" name="太陽 77">
          <a:extLst>
            <a:ext uri="{FF2B5EF4-FFF2-40B4-BE49-F238E27FC236}">
              <a16:creationId xmlns:a16="http://schemas.microsoft.com/office/drawing/2014/main" id="{00000000-0008-0000-0300-000050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79" name="月 78">
          <a:extLst>
            <a:ext uri="{FF2B5EF4-FFF2-40B4-BE49-F238E27FC236}">
              <a16:creationId xmlns:a16="http://schemas.microsoft.com/office/drawing/2014/main" id="{00000000-0008-0000-0300-000051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80" name="太陽 79">
          <a:extLst>
            <a:ext uri="{FF2B5EF4-FFF2-40B4-BE49-F238E27FC236}">
              <a16:creationId xmlns:a16="http://schemas.microsoft.com/office/drawing/2014/main" id="{00000000-0008-0000-0300-000052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81" name="月 80">
          <a:extLst>
            <a:ext uri="{FF2B5EF4-FFF2-40B4-BE49-F238E27FC236}">
              <a16:creationId xmlns:a16="http://schemas.microsoft.com/office/drawing/2014/main" id="{00000000-0008-0000-0300-000053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82" name="太陽 81">
          <a:extLst>
            <a:ext uri="{FF2B5EF4-FFF2-40B4-BE49-F238E27FC236}">
              <a16:creationId xmlns:a16="http://schemas.microsoft.com/office/drawing/2014/main" id="{00000000-0008-0000-0300-000054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83" name="月 82">
          <a:extLst>
            <a:ext uri="{FF2B5EF4-FFF2-40B4-BE49-F238E27FC236}">
              <a16:creationId xmlns:a16="http://schemas.microsoft.com/office/drawing/2014/main" id="{00000000-0008-0000-0300-000055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84" name="太陽 83">
          <a:extLst>
            <a:ext uri="{FF2B5EF4-FFF2-40B4-BE49-F238E27FC236}">
              <a16:creationId xmlns:a16="http://schemas.microsoft.com/office/drawing/2014/main" id="{00000000-0008-0000-0300-000056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85" name="月 84">
          <a:extLst>
            <a:ext uri="{FF2B5EF4-FFF2-40B4-BE49-F238E27FC236}">
              <a16:creationId xmlns:a16="http://schemas.microsoft.com/office/drawing/2014/main" id="{00000000-0008-0000-0300-000057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86" name="太陽 85">
          <a:extLst>
            <a:ext uri="{FF2B5EF4-FFF2-40B4-BE49-F238E27FC236}">
              <a16:creationId xmlns:a16="http://schemas.microsoft.com/office/drawing/2014/main" id="{00000000-0008-0000-0300-000058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87" name="月 86">
          <a:extLst>
            <a:ext uri="{FF2B5EF4-FFF2-40B4-BE49-F238E27FC236}">
              <a16:creationId xmlns:a16="http://schemas.microsoft.com/office/drawing/2014/main" id="{00000000-0008-0000-0300-000059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88" name="太陽 87">
          <a:extLst>
            <a:ext uri="{FF2B5EF4-FFF2-40B4-BE49-F238E27FC236}">
              <a16:creationId xmlns:a16="http://schemas.microsoft.com/office/drawing/2014/main" id="{00000000-0008-0000-0300-00005A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89" name="月 88">
          <a:extLst>
            <a:ext uri="{FF2B5EF4-FFF2-40B4-BE49-F238E27FC236}">
              <a16:creationId xmlns:a16="http://schemas.microsoft.com/office/drawing/2014/main" id="{00000000-0008-0000-0300-00005B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90" name="太陽 89">
          <a:extLst>
            <a:ext uri="{FF2B5EF4-FFF2-40B4-BE49-F238E27FC236}">
              <a16:creationId xmlns:a16="http://schemas.microsoft.com/office/drawing/2014/main" id="{00000000-0008-0000-0300-00005C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91" name="月 90">
          <a:extLst>
            <a:ext uri="{FF2B5EF4-FFF2-40B4-BE49-F238E27FC236}">
              <a16:creationId xmlns:a16="http://schemas.microsoft.com/office/drawing/2014/main" id="{00000000-0008-0000-0300-00005D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92" name="太陽 91">
          <a:extLst>
            <a:ext uri="{FF2B5EF4-FFF2-40B4-BE49-F238E27FC236}">
              <a16:creationId xmlns:a16="http://schemas.microsoft.com/office/drawing/2014/main" id="{00000000-0008-0000-0300-00005E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93" name="月 92">
          <a:extLst>
            <a:ext uri="{FF2B5EF4-FFF2-40B4-BE49-F238E27FC236}">
              <a16:creationId xmlns:a16="http://schemas.microsoft.com/office/drawing/2014/main" id="{00000000-0008-0000-0300-00005F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94" name="太陽 93">
          <a:extLst>
            <a:ext uri="{FF2B5EF4-FFF2-40B4-BE49-F238E27FC236}">
              <a16:creationId xmlns:a16="http://schemas.microsoft.com/office/drawing/2014/main" id="{00000000-0008-0000-0300-000060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95" name="月 94">
          <a:extLst>
            <a:ext uri="{FF2B5EF4-FFF2-40B4-BE49-F238E27FC236}">
              <a16:creationId xmlns:a16="http://schemas.microsoft.com/office/drawing/2014/main" id="{00000000-0008-0000-0300-000061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6" name="太陽 95">
          <a:extLst>
            <a:ext uri="{FF2B5EF4-FFF2-40B4-BE49-F238E27FC236}">
              <a16:creationId xmlns:a16="http://schemas.microsoft.com/office/drawing/2014/main" id="{00000000-0008-0000-0300-000062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7" name="月 96">
          <a:extLst>
            <a:ext uri="{FF2B5EF4-FFF2-40B4-BE49-F238E27FC236}">
              <a16:creationId xmlns:a16="http://schemas.microsoft.com/office/drawing/2014/main" id="{00000000-0008-0000-0300-000063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98" name="太陽 97">
          <a:extLst>
            <a:ext uri="{FF2B5EF4-FFF2-40B4-BE49-F238E27FC236}">
              <a16:creationId xmlns:a16="http://schemas.microsoft.com/office/drawing/2014/main" id="{00000000-0008-0000-0300-000064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99" name="月 98">
          <a:extLst>
            <a:ext uri="{FF2B5EF4-FFF2-40B4-BE49-F238E27FC236}">
              <a16:creationId xmlns:a16="http://schemas.microsoft.com/office/drawing/2014/main" id="{00000000-0008-0000-0300-000065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00" name="太陽 99">
          <a:extLst>
            <a:ext uri="{FF2B5EF4-FFF2-40B4-BE49-F238E27FC236}">
              <a16:creationId xmlns:a16="http://schemas.microsoft.com/office/drawing/2014/main" id="{00000000-0008-0000-0300-000066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01" name="月 100">
          <a:extLst>
            <a:ext uri="{FF2B5EF4-FFF2-40B4-BE49-F238E27FC236}">
              <a16:creationId xmlns:a16="http://schemas.microsoft.com/office/drawing/2014/main" id="{00000000-0008-0000-0300-000067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02" name="太陽 101">
          <a:extLst>
            <a:ext uri="{FF2B5EF4-FFF2-40B4-BE49-F238E27FC236}">
              <a16:creationId xmlns:a16="http://schemas.microsoft.com/office/drawing/2014/main" id="{00000000-0008-0000-0300-000068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03" name="月 102">
          <a:extLst>
            <a:ext uri="{FF2B5EF4-FFF2-40B4-BE49-F238E27FC236}">
              <a16:creationId xmlns:a16="http://schemas.microsoft.com/office/drawing/2014/main" id="{00000000-0008-0000-0300-000069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04" name="太陽 103">
          <a:extLst>
            <a:ext uri="{FF2B5EF4-FFF2-40B4-BE49-F238E27FC236}">
              <a16:creationId xmlns:a16="http://schemas.microsoft.com/office/drawing/2014/main" id="{00000000-0008-0000-0300-00006A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05" name="月 104">
          <a:extLst>
            <a:ext uri="{FF2B5EF4-FFF2-40B4-BE49-F238E27FC236}">
              <a16:creationId xmlns:a16="http://schemas.microsoft.com/office/drawing/2014/main" id="{00000000-0008-0000-0300-00006B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06" name="太陽 105">
          <a:extLst>
            <a:ext uri="{FF2B5EF4-FFF2-40B4-BE49-F238E27FC236}">
              <a16:creationId xmlns:a16="http://schemas.microsoft.com/office/drawing/2014/main" id="{00000000-0008-0000-0300-00006C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07" name="月 106">
          <a:extLst>
            <a:ext uri="{FF2B5EF4-FFF2-40B4-BE49-F238E27FC236}">
              <a16:creationId xmlns:a16="http://schemas.microsoft.com/office/drawing/2014/main" id="{00000000-0008-0000-0300-00006D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08" name="太陽 107">
          <a:extLst>
            <a:ext uri="{FF2B5EF4-FFF2-40B4-BE49-F238E27FC236}">
              <a16:creationId xmlns:a16="http://schemas.microsoft.com/office/drawing/2014/main" id="{00000000-0008-0000-0300-00006E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09" name="月 108">
          <a:extLst>
            <a:ext uri="{FF2B5EF4-FFF2-40B4-BE49-F238E27FC236}">
              <a16:creationId xmlns:a16="http://schemas.microsoft.com/office/drawing/2014/main" id="{00000000-0008-0000-0300-00006F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10" name="太陽 109">
          <a:extLst>
            <a:ext uri="{FF2B5EF4-FFF2-40B4-BE49-F238E27FC236}">
              <a16:creationId xmlns:a16="http://schemas.microsoft.com/office/drawing/2014/main" id="{00000000-0008-0000-0300-000070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11" name="月 110">
          <a:extLst>
            <a:ext uri="{FF2B5EF4-FFF2-40B4-BE49-F238E27FC236}">
              <a16:creationId xmlns:a16="http://schemas.microsoft.com/office/drawing/2014/main" id="{00000000-0008-0000-0300-000071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12" name="太陽 111">
          <a:extLst>
            <a:ext uri="{FF2B5EF4-FFF2-40B4-BE49-F238E27FC236}">
              <a16:creationId xmlns:a16="http://schemas.microsoft.com/office/drawing/2014/main" id="{00000000-0008-0000-0300-000072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13" name="月 112">
          <a:extLst>
            <a:ext uri="{FF2B5EF4-FFF2-40B4-BE49-F238E27FC236}">
              <a16:creationId xmlns:a16="http://schemas.microsoft.com/office/drawing/2014/main" id="{00000000-0008-0000-0300-000073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14" name="太陽 113">
          <a:extLst>
            <a:ext uri="{FF2B5EF4-FFF2-40B4-BE49-F238E27FC236}">
              <a16:creationId xmlns:a16="http://schemas.microsoft.com/office/drawing/2014/main" id="{00000000-0008-0000-0300-000074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15" name="月 114">
          <a:extLst>
            <a:ext uri="{FF2B5EF4-FFF2-40B4-BE49-F238E27FC236}">
              <a16:creationId xmlns:a16="http://schemas.microsoft.com/office/drawing/2014/main" id="{00000000-0008-0000-0300-000075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16" name="太陽 115">
          <a:extLst>
            <a:ext uri="{FF2B5EF4-FFF2-40B4-BE49-F238E27FC236}">
              <a16:creationId xmlns:a16="http://schemas.microsoft.com/office/drawing/2014/main" id="{00000000-0008-0000-0300-000076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17" name="月 116">
          <a:extLst>
            <a:ext uri="{FF2B5EF4-FFF2-40B4-BE49-F238E27FC236}">
              <a16:creationId xmlns:a16="http://schemas.microsoft.com/office/drawing/2014/main" id="{00000000-0008-0000-0300-000077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18" name="太陽 117">
          <a:extLst>
            <a:ext uri="{FF2B5EF4-FFF2-40B4-BE49-F238E27FC236}">
              <a16:creationId xmlns:a16="http://schemas.microsoft.com/office/drawing/2014/main" id="{00000000-0008-0000-0300-000078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19" name="月 118">
          <a:extLst>
            <a:ext uri="{FF2B5EF4-FFF2-40B4-BE49-F238E27FC236}">
              <a16:creationId xmlns:a16="http://schemas.microsoft.com/office/drawing/2014/main" id="{00000000-0008-0000-0300-000079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20" name="太陽 119">
          <a:extLst>
            <a:ext uri="{FF2B5EF4-FFF2-40B4-BE49-F238E27FC236}">
              <a16:creationId xmlns:a16="http://schemas.microsoft.com/office/drawing/2014/main" id="{00000000-0008-0000-0300-00007A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21" name="月 120">
          <a:extLst>
            <a:ext uri="{FF2B5EF4-FFF2-40B4-BE49-F238E27FC236}">
              <a16:creationId xmlns:a16="http://schemas.microsoft.com/office/drawing/2014/main" id="{00000000-0008-0000-0300-00007B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22" name="太陽 121">
          <a:extLst>
            <a:ext uri="{FF2B5EF4-FFF2-40B4-BE49-F238E27FC236}">
              <a16:creationId xmlns:a16="http://schemas.microsoft.com/office/drawing/2014/main" id="{00000000-0008-0000-0300-00007C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23" name="月 122">
          <a:extLst>
            <a:ext uri="{FF2B5EF4-FFF2-40B4-BE49-F238E27FC236}">
              <a16:creationId xmlns:a16="http://schemas.microsoft.com/office/drawing/2014/main" id="{00000000-0008-0000-0300-00007D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24" name="太陽 123">
          <a:extLst>
            <a:ext uri="{FF2B5EF4-FFF2-40B4-BE49-F238E27FC236}">
              <a16:creationId xmlns:a16="http://schemas.microsoft.com/office/drawing/2014/main" id="{00000000-0008-0000-0300-00007E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25" name="月 124">
          <a:extLst>
            <a:ext uri="{FF2B5EF4-FFF2-40B4-BE49-F238E27FC236}">
              <a16:creationId xmlns:a16="http://schemas.microsoft.com/office/drawing/2014/main" id="{00000000-0008-0000-0300-00007F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26" name="太陽 125">
          <a:extLst>
            <a:ext uri="{FF2B5EF4-FFF2-40B4-BE49-F238E27FC236}">
              <a16:creationId xmlns:a16="http://schemas.microsoft.com/office/drawing/2014/main" id="{00000000-0008-0000-0300-000080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27" name="月 126">
          <a:extLst>
            <a:ext uri="{FF2B5EF4-FFF2-40B4-BE49-F238E27FC236}">
              <a16:creationId xmlns:a16="http://schemas.microsoft.com/office/drawing/2014/main" id="{00000000-0008-0000-0300-000081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28" name="太陽 127">
          <a:extLst>
            <a:ext uri="{FF2B5EF4-FFF2-40B4-BE49-F238E27FC236}">
              <a16:creationId xmlns:a16="http://schemas.microsoft.com/office/drawing/2014/main" id="{00000000-0008-0000-0300-000082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29" name="月 128">
          <a:extLst>
            <a:ext uri="{FF2B5EF4-FFF2-40B4-BE49-F238E27FC236}">
              <a16:creationId xmlns:a16="http://schemas.microsoft.com/office/drawing/2014/main" id="{00000000-0008-0000-0300-000083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30" name="太陽 129">
          <a:extLst>
            <a:ext uri="{FF2B5EF4-FFF2-40B4-BE49-F238E27FC236}">
              <a16:creationId xmlns:a16="http://schemas.microsoft.com/office/drawing/2014/main" id="{00000000-0008-0000-0300-000084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31" name="月 130">
          <a:extLst>
            <a:ext uri="{FF2B5EF4-FFF2-40B4-BE49-F238E27FC236}">
              <a16:creationId xmlns:a16="http://schemas.microsoft.com/office/drawing/2014/main" id="{00000000-0008-0000-0300-000085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32" name="太陽 131">
          <a:extLst>
            <a:ext uri="{FF2B5EF4-FFF2-40B4-BE49-F238E27FC236}">
              <a16:creationId xmlns:a16="http://schemas.microsoft.com/office/drawing/2014/main" id="{00000000-0008-0000-0300-000086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33" name="月 132">
          <a:extLst>
            <a:ext uri="{FF2B5EF4-FFF2-40B4-BE49-F238E27FC236}">
              <a16:creationId xmlns:a16="http://schemas.microsoft.com/office/drawing/2014/main" id="{00000000-0008-0000-0300-000087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34" name="太陽 133">
          <a:extLst>
            <a:ext uri="{FF2B5EF4-FFF2-40B4-BE49-F238E27FC236}">
              <a16:creationId xmlns:a16="http://schemas.microsoft.com/office/drawing/2014/main" id="{00000000-0008-0000-0300-000088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35" name="月 134">
          <a:extLst>
            <a:ext uri="{FF2B5EF4-FFF2-40B4-BE49-F238E27FC236}">
              <a16:creationId xmlns:a16="http://schemas.microsoft.com/office/drawing/2014/main" id="{00000000-0008-0000-0300-000089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36" name="太陽 135">
          <a:extLst>
            <a:ext uri="{FF2B5EF4-FFF2-40B4-BE49-F238E27FC236}">
              <a16:creationId xmlns:a16="http://schemas.microsoft.com/office/drawing/2014/main" id="{00000000-0008-0000-0300-00008A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37" name="月 136">
          <a:extLst>
            <a:ext uri="{FF2B5EF4-FFF2-40B4-BE49-F238E27FC236}">
              <a16:creationId xmlns:a16="http://schemas.microsoft.com/office/drawing/2014/main" id="{00000000-0008-0000-0300-00008B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38" name="太陽 137">
          <a:extLst>
            <a:ext uri="{FF2B5EF4-FFF2-40B4-BE49-F238E27FC236}">
              <a16:creationId xmlns:a16="http://schemas.microsoft.com/office/drawing/2014/main" id="{00000000-0008-0000-0300-00008C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39" name="月 138">
          <a:extLst>
            <a:ext uri="{FF2B5EF4-FFF2-40B4-BE49-F238E27FC236}">
              <a16:creationId xmlns:a16="http://schemas.microsoft.com/office/drawing/2014/main" id="{00000000-0008-0000-0300-00008D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0" name="太陽 139">
          <a:extLst>
            <a:ext uri="{FF2B5EF4-FFF2-40B4-BE49-F238E27FC236}">
              <a16:creationId xmlns:a16="http://schemas.microsoft.com/office/drawing/2014/main" id="{00000000-0008-0000-0300-00008E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1" name="月 140">
          <a:extLst>
            <a:ext uri="{FF2B5EF4-FFF2-40B4-BE49-F238E27FC236}">
              <a16:creationId xmlns:a16="http://schemas.microsoft.com/office/drawing/2014/main" id="{00000000-0008-0000-0300-00008F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42" name="太陽 141">
          <a:extLst>
            <a:ext uri="{FF2B5EF4-FFF2-40B4-BE49-F238E27FC236}">
              <a16:creationId xmlns:a16="http://schemas.microsoft.com/office/drawing/2014/main" id="{00000000-0008-0000-0300-000090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43" name="月 142">
          <a:extLst>
            <a:ext uri="{FF2B5EF4-FFF2-40B4-BE49-F238E27FC236}">
              <a16:creationId xmlns:a16="http://schemas.microsoft.com/office/drawing/2014/main" id="{00000000-0008-0000-0300-000091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44" name="太陽 143">
          <a:extLst>
            <a:ext uri="{FF2B5EF4-FFF2-40B4-BE49-F238E27FC236}">
              <a16:creationId xmlns:a16="http://schemas.microsoft.com/office/drawing/2014/main" id="{00000000-0008-0000-0300-000092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45" name="月 144">
          <a:extLst>
            <a:ext uri="{FF2B5EF4-FFF2-40B4-BE49-F238E27FC236}">
              <a16:creationId xmlns:a16="http://schemas.microsoft.com/office/drawing/2014/main" id="{00000000-0008-0000-0300-000093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46" name="太陽 145">
          <a:extLst>
            <a:ext uri="{FF2B5EF4-FFF2-40B4-BE49-F238E27FC236}">
              <a16:creationId xmlns:a16="http://schemas.microsoft.com/office/drawing/2014/main" id="{00000000-0008-0000-0300-000094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47" name="月 146">
          <a:extLst>
            <a:ext uri="{FF2B5EF4-FFF2-40B4-BE49-F238E27FC236}">
              <a16:creationId xmlns:a16="http://schemas.microsoft.com/office/drawing/2014/main" id="{00000000-0008-0000-0300-000095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48" name="太陽 147">
          <a:extLst>
            <a:ext uri="{FF2B5EF4-FFF2-40B4-BE49-F238E27FC236}">
              <a16:creationId xmlns:a16="http://schemas.microsoft.com/office/drawing/2014/main" id="{00000000-0008-0000-0300-000096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49" name="月 148">
          <a:extLst>
            <a:ext uri="{FF2B5EF4-FFF2-40B4-BE49-F238E27FC236}">
              <a16:creationId xmlns:a16="http://schemas.microsoft.com/office/drawing/2014/main" id="{00000000-0008-0000-0300-000097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50" name="太陽 149">
          <a:extLst>
            <a:ext uri="{FF2B5EF4-FFF2-40B4-BE49-F238E27FC236}">
              <a16:creationId xmlns:a16="http://schemas.microsoft.com/office/drawing/2014/main" id="{00000000-0008-0000-0300-000098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51" name="月 150">
          <a:extLst>
            <a:ext uri="{FF2B5EF4-FFF2-40B4-BE49-F238E27FC236}">
              <a16:creationId xmlns:a16="http://schemas.microsoft.com/office/drawing/2014/main" id="{00000000-0008-0000-0300-000099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52" name="太陽 151">
          <a:extLst>
            <a:ext uri="{FF2B5EF4-FFF2-40B4-BE49-F238E27FC236}">
              <a16:creationId xmlns:a16="http://schemas.microsoft.com/office/drawing/2014/main" id="{00000000-0008-0000-0300-00009A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53" name="月 152">
          <a:extLst>
            <a:ext uri="{FF2B5EF4-FFF2-40B4-BE49-F238E27FC236}">
              <a16:creationId xmlns:a16="http://schemas.microsoft.com/office/drawing/2014/main" id="{00000000-0008-0000-0300-00009B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54" name="太陽 153">
          <a:extLst>
            <a:ext uri="{FF2B5EF4-FFF2-40B4-BE49-F238E27FC236}">
              <a16:creationId xmlns:a16="http://schemas.microsoft.com/office/drawing/2014/main" id="{00000000-0008-0000-0300-00009C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55" name="月 154">
          <a:extLst>
            <a:ext uri="{FF2B5EF4-FFF2-40B4-BE49-F238E27FC236}">
              <a16:creationId xmlns:a16="http://schemas.microsoft.com/office/drawing/2014/main" id="{00000000-0008-0000-0300-00009D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156" name="太陽 155">
          <a:extLst>
            <a:ext uri="{FF2B5EF4-FFF2-40B4-BE49-F238E27FC236}">
              <a16:creationId xmlns:a16="http://schemas.microsoft.com/office/drawing/2014/main" id="{00000000-0008-0000-0300-00009E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157" name="月 156">
          <a:extLst>
            <a:ext uri="{FF2B5EF4-FFF2-40B4-BE49-F238E27FC236}">
              <a16:creationId xmlns:a16="http://schemas.microsoft.com/office/drawing/2014/main" id="{00000000-0008-0000-0300-00009F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158" name="太陽 157">
          <a:extLst>
            <a:ext uri="{FF2B5EF4-FFF2-40B4-BE49-F238E27FC236}">
              <a16:creationId xmlns:a16="http://schemas.microsoft.com/office/drawing/2014/main" id="{00000000-0008-0000-0300-0000A0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159" name="月 158">
          <a:extLst>
            <a:ext uri="{FF2B5EF4-FFF2-40B4-BE49-F238E27FC236}">
              <a16:creationId xmlns:a16="http://schemas.microsoft.com/office/drawing/2014/main" id="{00000000-0008-0000-0300-0000A1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160" name="太陽 159">
          <a:extLst>
            <a:ext uri="{FF2B5EF4-FFF2-40B4-BE49-F238E27FC236}">
              <a16:creationId xmlns:a16="http://schemas.microsoft.com/office/drawing/2014/main" id="{00000000-0008-0000-0300-0000A2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161" name="月 160">
          <a:extLst>
            <a:ext uri="{FF2B5EF4-FFF2-40B4-BE49-F238E27FC236}">
              <a16:creationId xmlns:a16="http://schemas.microsoft.com/office/drawing/2014/main" id="{00000000-0008-0000-0300-0000A3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2" name="太陽 161">
          <a:extLst>
            <a:ext uri="{FF2B5EF4-FFF2-40B4-BE49-F238E27FC236}">
              <a16:creationId xmlns:a16="http://schemas.microsoft.com/office/drawing/2014/main" id="{00000000-0008-0000-0300-0000A4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3" name="月 162">
          <a:extLst>
            <a:ext uri="{FF2B5EF4-FFF2-40B4-BE49-F238E27FC236}">
              <a16:creationId xmlns:a16="http://schemas.microsoft.com/office/drawing/2014/main" id="{00000000-0008-0000-0300-0000A5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164" name="太陽 163">
          <a:extLst>
            <a:ext uri="{FF2B5EF4-FFF2-40B4-BE49-F238E27FC236}">
              <a16:creationId xmlns:a16="http://schemas.microsoft.com/office/drawing/2014/main" id="{00000000-0008-0000-0300-0000A6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165" name="月 164">
          <a:extLst>
            <a:ext uri="{FF2B5EF4-FFF2-40B4-BE49-F238E27FC236}">
              <a16:creationId xmlns:a16="http://schemas.microsoft.com/office/drawing/2014/main" id="{00000000-0008-0000-0300-0000A7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166" name="太陽 165">
          <a:extLst>
            <a:ext uri="{FF2B5EF4-FFF2-40B4-BE49-F238E27FC236}">
              <a16:creationId xmlns:a16="http://schemas.microsoft.com/office/drawing/2014/main" id="{00000000-0008-0000-0300-0000A8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167" name="月 166">
          <a:extLst>
            <a:ext uri="{FF2B5EF4-FFF2-40B4-BE49-F238E27FC236}">
              <a16:creationId xmlns:a16="http://schemas.microsoft.com/office/drawing/2014/main" id="{00000000-0008-0000-0300-0000A9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168" name="太陽 167">
          <a:extLst>
            <a:ext uri="{FF2B5EF4-FFF2-40B4-BE49-F238E27FC236}">
              <a16:creationId xmlns:a16="http://schemas.microsoft.com/office/drawing/2014/main" id="{00000000-0008-0000-0300-0000AA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169" name="月 168">
          <a:extLst>
            <a:ext uri="{FF2B5EF4-FFF2-40B4-BE49-F238E27FC236}">
              <a16:creationId xmlns:a16="http://schemas.microsoft.com/office/drawing/2014/main" id="{00000000-0008-0000-0300-0000AB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170" name="太陽 169">
          <a:extLst>
            <a:ext uri="{FF2B5EF4-FFF2-40B4-BE49-F238E27FC236}">
              <a16:creationId xmlns:a16="http://schemas.microsoft.com/office/drawing/2014/main" id="{00000000-0008-0000-0300-0000AC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171" name="月 170">
          <a:extLst>
            <a:ext uri="{FF2B5EF4-FFF2-40B4-BE49-F238E27FC236}">
              <a16:creationId xmlns:a16="http://schemas.microsoft.com/office/drawing/2014/main" id="{00000000-0008-0000-0300-0000AD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172" name="太陽 171">
          <a:extLst>
            <a:ext uri="{FF2B5EF4-FFF2-40B4-BE49-F238E27FC236}">
              <a16:creationId xmlns:a16="http://schemas.microsoft.com/office/drawing/2014/main" id="{00000000-0008-0000-0300-0000AE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173" name="月 172">
          <a:extLst>
            <a:ext uri="{FF2B5EF4-FFF2-40B4-BE49-F238E27FC236}">
              <a16:creationId xmlns:a16="http://schemas.microsoft.com/office/drawing/2014/main" id="{00000000-0008-0000-0300-0000AF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174" name="太陽 173">
          <a:extLst>
            <a:ext uri="{FF2B5EF4-FFF2-40B4-BE49-F238E27FC236}">
              <a16:creationId xmlns:a16="http://schemas.microsoft.com/office/drawing/2014/main" id="{00000000-0008-0000-0300-0000B0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175" name="月 174">
          <a:extLst>
            <a:ext uri="{FF2B5EF4-FFF2-40B4-BE49-F238E27FC236}">
              <a16:creationId xmlns:a16="http://schemas.microsoft.com/office/drawing/2014/main" id="{00000000-0008-0000-0300-0000B1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176" name="太陽 175">
          <a:extLst>
            <a:ext uri="{FF2B5EF4-FFF2-40B4-BE49-F238E27FC236}">
              <a16:creationId xmlns:a16="http://schemas.microsoft.com/office/drawing/2014/main" id="{00000000-0008-0000-0300-0000B2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177" name="月 176">
          <a:extLst>
            <a:ext uri="{FF2B5EF4-FFF2-40B4-BE49-F238E27FC236}">
              <a16:creationId xmlns:a16="http://schemas.microsoft.com/office/drawing/2014/main" id="{00000000-0008-0000-0300-0000B3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178" name="太陽 177">
          <a:extLst>
            <a:ext uri="{FF2B5EF4-FFF2-40B4-BE49-F238E27FC236}">
              <a16:creationId xmlns:a16="http://schemas.microsoft.com/office/drawing/2014/main" id="{00000000-0008-0000-0300-0000B4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179" name="月 178">
          <a:extLst>
            <a:ext uri="{FF2B5EF4-FFF2-40B4-BE49-F238E27FC236}">
              <a16:creationId xmlns:a16="http://schemas.microsoft.com/office/drawing/2014/main" id="{00000000-0008-0000-0300-0000B5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180" name="太陽 179">
          <a:extLst>
            <a:ext uri="{FF2B5EF4-FFF2-40B4-BE49-F238E27FC236}">
              <a16:creationId xmlns:a16="http://schemas.microsoft.com/office/drawing/2014/main" id="{00000000-0008-0000-0300-0000B6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181" name="月 180">
          <a:extLst>
            <a:ext uri="{FF2B5EF4-FFF2-40B4-BE49-F238E27FC236}">
              <a16:creationId xmlns:a16="http://schemas.microsoft.com/office/drawing/2014/main" id="{00000000-0008-0000-0300-0000B7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182" name="太陽 181">
          <a:extLst>
            <a:ext uri="{FF2B5EF4-FFF2-40B4-BE49-F238E27FC236}">
              <a16:creationId xmlns:a16="http://schemas.microsoft.com/office/drawing/2014/main" id="{00000000-0008-0000-0300-0000B8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183" name="月 182">
          <a:extLst>
            <a:ext uri="{FF2B5EF4-FFF2-40B4-BE49-F238E27FC236}">
              <a16:creationId xmlns:a16="http://schemas.microsoft.com/office/drawing/2014/main" id="{00000000-0008-0000-0300-0000B9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4" name="太陽 183">
          <a:extLst>
            <a:ext uri="{FF2B5EF4-FFF2-40B4-BE49-F238E27FC236}">
              <a16:creationId xmlns:a16="http://schemas.microsoft.com/office/drawing/2014/main" id="{00000000-0008-0000-0300-0000BA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5" name="月 184">
          <a:extLst>
            <a:ext uri="{FF2B5EF4-FFF2-40B4-BE49-F238E27FC236}">
              <a16:creationId xmlns:a16="http://schemas.microsoft.com/office/drawing/2014/main" id="{00000000-0008-0000-0300-0000BB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186" name="太陽 185">
          <a:extLst>
            <a:ext uri="{FF2B5EF4-FFF2-40B4-BE49-F238E27FC236}">
              <a16:creationId xmlns:a16="http://schemas.microsoft.com/office/drawing/2014/main" id="{00000000-0008-0000-0300-0000BC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187" name="月 186">
          <a:extLst>
            <a:ext uri="{FF2B5EF4-FFF2-40B4-BE49-F238E27FC236}">
              <a16:creationId xmlns:a16="http://schemas.microsoft.com/office/drawing/2014/main" id="{00000000-0008-0000-0300-0000BD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188" name="太陽 187">
          <a:extLst>
            <a:ext uri="{FF2B5EF4-FFF2-40B4-BE49-F238E27FC236}">
              <a16:creationId xmlns:a16="http://schemas.microsoft.com/office/drawing/2014/main" id="{00000000-0008-0000-0300-0000BE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189" name="月 188">
          <a:extLst>
            <a:ext uri="{FF2B5EF4-FFF2-40B4-BE49-F238E27FC236}">
              <a16:creationId xmlns:a16="http://schemas.microsoft.com/office/drawing/2014/main" id="{00000000-0008-0000-0300-0000BF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190" name="太陽 189">
          <a:extLst>
            <a:ext uri="{FF2B5EF4-FFF2-40B4-BE49-F238E27FC236}">
              <a16:creationId xmlns:a16="http://schemas.microsoft.com/office/drawing/2014/main" id="{00000000-0008-0000-0300-0000C0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191" name="月 190">
          <a:extLst>
            <a:ext uri="{FF2B5EF4-FFF2-40B4-BE49-F238E27FC236}">
              <a16:creationId xmlns:a16="http://schemas.microsoft.com/office/drawing/2014/main" id="{00000000-0008-0000-0300-0000C1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192" name="太陽 191">
          <a:extLst>
            <a:ext uri="{FF2B5EF4-FFF2-40B4-BE49-F238E27FC236}">
              <a16:creationId xmlns:a16="http://schemas.microsoft.com/office/drawing/2014/main" id="{00000000-0008-0000-0300-0000C2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193" name="月 192">
          <a:extLst>
            <a:ext uri="{FF2B5EF4-FFF2-40B4-BE49-F238E27FC236}">
              <a16:creationId xmlns:a16="http://schemas.microsoft.com/office/drawing/2014/main" id="{00000000-0008-0000-0300-0000C3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194" name="太陽 193">
          <a:extLst>
            <a:ext uri="{FF2B5EF4-FFF2-40B4-BE49-F238E27FC236}">
              <a16:creationId xmlns:a16="http://schemas.microsoft.com/office/drawing/2014/main" id="{00000000-0008-0000-0300-0000C4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195" name="月 194">
          <a:extLst>
            <a:ext uri="{FF2B5EF4-FFF2-40B4-BE49-F238E27FC236}">
              <a16:creationId xmlns:a16="http://schemas.microsoft.com/office/drawing/2014/main" id="{00000000-0008-0000-0300-0000C5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196" name="太陽 195">
          <a:extLst>
            <a:ext uri="{FF2B5EF4-FFF2-40B4-BE49-F238E27FC236}">
              <a16:creationId xmlns:a16="http://schemas.microsoft.com/office/drawing/2014/main" id="{00000000-0008-0000-0300-0000C6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197" name="月 196">
          <a:extLst>
            <a:ext uri="{FF2B5EF4-FFF2-40B4-BE49-F238E27FC236}">
              <a16:creationId xmlns:a16="http://schemas.microsoft.com/office/drawing/2014/main" id="{00000000-0008-0000-0300-0000C7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198" name="太陽 197">
          <a:extLst>
            <a:ext uri="{FF2B5EF4-FFF2-40B4-BE49-F238E27FC236}">
              <a16:creationId xmlns:a16="http://schemas.microsoft.com/office/drawing/2014/main" id="{00000000-0008-0000-0300-0000C8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199" name="月 198">
          <a:extLst>
            <a:ext uri="{FF2B5EF4-FFF2-40B4-BE49-F238E27FC236}">
              <a16:creationId xmlns:a16="http://schemas.microsoft.com/office/drawing/2014/main" id="{00000000-0008-0000-0300-0000C9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00" name="太陽 199">
          <a:extLst>
            <a:ext uri="{FF2B5EF4-FFF2-40B4-BE49-F238E27FC236}">
              <a16:creationId xmlns:a16="http://schemas.microsoft.com/office/drawing/2014/main" id="{00000000-0008-0000-0300-0000CA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01" name="月 200">
          <a:extLst>
            <a:ext uri="{FF2B5EF4-FFF2-40B4-BE49-F238E27FC236}">
              <a16:creationId xmlns:a16="http://schemas.microsoft.com/office/drawing/2014/main" id="{00000000-0008-0000-0300-0000CB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02" name="太陽 201">
          <a:extLst>
            <a:ext uri="{FF2B5EF4-FFF2-40B4-BE49-F238E27FC236}">
              <a16:creationId xmlns:a16="http://schemas.microsoft.com/office/drawing/2014/main" id="{00000000-0008-0000-0300-0000CC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03" name="月 202">
          <a:extLst>
            <a:ext uri="{FF2B5EF4-FFF2-40B4-BE49-F238E27FC236}">
              <a16:creationId xmlns:a16="http://schemas.microsoft.com/office/drawing/2014/main" id="{00000000-0008-0000-0300-0000CD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04" name="太陽 203">
          <a:extLst>
            <a:ext uri="{FF2B5EF4-FFF2-40B4-BE49-F238E27FC236}">
              <a16:creationId xmlns:a16="http://schemas.microsoft.com/office/drawing/2014/main" id="{00000000-0008-0000-0300-0000CE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05" name="月 204">
          <a:extLst>
            <a:ext uri="{FF2B5EF4-FFF2-40B4-BE49-F238E27FC236}">
              <a16:creationId xmlns:a16="http://schemas.microsoft.com/office/drawing/2014/main" id="{00000000-0008-0000-0300-0000CF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6" name="太陽 205">
          <a:extLst>
            <a:ext uri="{FF2B5EF4-FFF2-40B4-BE49-F238E27FC236}">
              <a16:creationId xmlns:a16="http://schemas.microsoft.com/office/drawing/2014/main" id="{00000000-0008-0000-0300-0000D0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7" name="月 206">
          <a:extLst>
            <a:ext uri="{FF2B5EF4-FFF2-40B4-BE49-F238E27FC236}">
              <a16:creationId xmlns:a16="http://schemas.microsoft.com/office/drawing/2014/main" id="{00000000-0008-0000-0300-0000D1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08" name="太陽 207">
          <a:extLst>
            <a:ext uri="{FF2B5EF4-FFF2-40B4-BE49-F238E27FC236}">
              <a16:creationId xmlns:a16="http://schemas.microsoft.com/office/drawing/2014/main" id="{00000000-0008-0000-0300-0000D2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09" name="月 208">
          <a:extLst>
            <a:ext uri="{FF2B5EF4-FFF2-40B4-BE49-F238E27FC236}">
              <a16:creationId xmlns:a16="http://schemas.microsoft.com/office/drawing/2014/main" id="{00000000-0008-0000-0300-0000D3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10" name="太陽 209">
          <a:extLst>
            <a:ext uri="{FF2B5EF4-FFF2-40B4-BE49-F238E27FC236}">
              <a16:creationId xmlns:a16="http://schemas.microsoft.com/office/drawing/2014/main" id="{00000000-0008-0000-0300-0000D400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11" name="月 210">
          <a:extLst>
            <a:ext uri="{FF2B5EF4-FFF2-40B4-BE49-F238E27FC236}">
              <a16:creationId xmlns:a16="http://schemas.microsoft.com/office/drawing/2014/main" id="{00000000-0008-0000-0300-0000D500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12" name="太陽 211">
          <a:extLst>
            <a:ext uri="{FF2B5EF4-FFF2-40B4-BE49-F238E27FC236}">
              <a16:creationId xmlns:a16="http://schemas.microsoft.com/office/drawing/2014/main" id="{00000000-0008-0000-0300-0000D600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13" name="月 212">
          <a:extLst>
            <a:ext uri="{FF2B5EF4-FFF2-40B4-BE49-F238E27FC236}">
              <a16:creationId xmlns:a16="http://schemas.microsoft.com/office/drawing/2014/main" id="{00000000-0008-0000-0300-0000D700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14" name="太陽 213">
          <a:extLst>
            <a:ext uri="{FF2B5EF4-FFF2-40B4-BE49-F238E27FC236}">
              <a16:creationId xmlns:a16="http://schemas.microsoft.com/office/drawing/2014/main" id="{00000000-0008-0000-0300-0000D800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15" name="月 214">
          <a:extLst>
            <a:ext uri="{FF2B5EF4-FFF2-40B4-BE49-F238E27FC236}">
              <a16:creationId xmlns:a16="http://schemas.microsoft.com/office/drawing/2014/main" id="{00000000-0008-0000-0300-0000D900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16" name="太陽 215">
          <a:extLst>
            <a:ext uri="{FF2B5EF4-FFF2-40B4-BE49-F238E27FC236}">
              <a16:creationId xmlns:a16="http://schemas.microsoft.com/office/drawing/2014/main" id="{00000000-0008-0000-0300-0000DA00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17" name="月 216">
          <a:extLst>
            <a:ext uri="{FF2B5EF4-FFF2-40B4-BE49-F238E27FC236}">
              <a16:creationId xmlns:a16="http://schemas.microsoft.com/office/drawing/2014/main" id="{00000000-0008-0000-0300-0000DB00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18" name="太陽 217">
          <a:extLst>
            <a:ext uri="{FF2B5EF4-FFF2-40B4-BE49-F238E27FC236}">
              <a16:creationId xmlns:a16="http://schemas.microsoft.com/office/drawing/2014/main" id="{00000000-0008-0000-0300-0000DC00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19" name="月 218">
          <a:extLst>
            <a:ext uri="{FF2B5EF4-FFF2-40B4-BE49-F238E27FC236}">
              <a16:creationId xmlns:a16="http://schemas.microsoft.com/office/drawing/2014/main" id="{00000000-0008-0000-0300-0000DD00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20" name="太陽 219">
          <a:extLst>
            <a:ext uri="{FF2B5EF4-FFF2-40B4-BE49-F238E27FC236}">
              <a16:creationId xmlns:a16="http://schemas.microsoft.com/office/drawing/2014/main" id="{00000000-0008-0000-0300-0000DE00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21" name="月 220">
          <a:extLst>
            <a:ext uri="{FF2B5EF4-FFF2-40B4-BE49-F238E27FC236}">
              <a16:creationId xmlns:a16="http://schemas.microsoft.com/office/drawing/2014/main" id="{00000000-0008-0000-0300-0000DF00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22" name="太陽 221">
          <a:extLst>
            <a:ext uri="{FF2B5EF4-FFF2-40B4-BE49-F238E27FC236}">
              <a16:creationId xmlns:a16="http://schemas.microsoft.com/office/drawing/2014/main" id="{00000000-0008-0000-0300-0000E000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23" name="月 222">
          <a:extLst>
            <a:ext uri="{FF2B5EF4-FFF2-40B4-BE49-F238E27FC236}">
              <a16:creationId xmlns:a16="http://schemas.microsoft.com/office/drawing/2014/main" id="{00000000-0008-0000-0300-0000E100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24" name="太陽 223">
          <a:extLst>
            <a:ext uri="{FF2B5EF4-FFF2-40B4-BE49-F238E27FC236}">
              <a16:creationId xmlns:a16="http://schemas.microsoft.com/office/drawing/2014/main" id="{00000000-0008-0000-0300-0000E200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25" name="月 224">
          <a:extLst>
            <a:ext uri="{FF2B5EF4-FFF2-40B4-BE49-F238E27FC236}">
              <a16:creationId xmlns:a16="http://schemas.microsoft.com/office/drawing/2014/main" id="{00000000-0008-0000-0300-0000E300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26" name="太陽 225">
          <a:extLst>
            <a:ext uri="{FF2B5EF4-FFF2-40B4-BE49-F238E27FC236}">
              <a16:creationId xmlns:a16="http://schemas.microsoft.com/office/drawing/2014/main" id="{00000000-0008-0000-0300-0000E400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27" name="月 226">
          <a:extLst>
            <a:ext uri="{FF2B5EF4-FFF2-40B4-BE49-F238E27FC236}">
              <a16:creationId xmlns:a16="http://schemas.microsoft.com/office/drawing/2014/main" id="{00000000-0008-0000-0300-0000E500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28" name="太陽 227">
          <a:extLst>
            <a:ext uri="{FF2B5EF4-FFF2-40B4-BE49-F238E27FC236}">
              <a16:creationId xmlns:a16="http://schemas.microsoft.com/office/drawing/2014/main" id="{00000000-0008-0000-0300-0000E6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29" name="月 228">
          <a:extLst>
            <a:ext uri="{FF2B5EF4-FFF2-40B4-BE49-F238E27FC236}">
              <a16:creationId xmlns:a16="http://schemas.microsoft.com/office/drawing/2014/main" id="{00000000-0008-0000-0300-0000E7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30" name="太陽 229">
          <a:extLst>
            <a:ext uri="{FF2B5EF4-FFF2-40B4-BE49-F238E27FC236}">
              <a16:creationId xmlns:a16="http://schemas.microsoft.com/office/drawing/2014/main" id="{00000000-0008-0000-0300-0000E800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31" name="月 230">
          <a:extLst>
            <a:ext uri="{FF2B5EF4-FFF2-40B4-BE49-F238E27FC236}">
              <a16:creationId xmlns:a16="http://schemas.microsoft.com/office/drawing/2014/main" id="{00000000-0008-0000-0300-0000E900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32" name="太陽 231">
          <a:extLst>
            <a:ext uri="{FF2B5EF4-FFF2-40B4-BE49-F238E27FC236}">
              <a16:creationId xmlns:a16="http://schemas.microsoft.com/office/drawing/2014/main" id="{00000000-0008-0000-0300-0000EA00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33" name="月 232">
          <a:extLst>
            <a:ext uri="{FF2B5EF4-FFF2-40B4-BE49-F238E27FC236}">
              <a16:creationId xmlns:a16="http://schemas.microsoft.com/office/drawing/2014/main" id="{00000000-0008-0000-0300-0000EB00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34" name="太陽 233">
          <a:extLst>
            <a:ext uri="{FF2B5EF4-FFF2-40B4-BE49-F238E27FC236}">
              <a16:creationId xmlns:a16="http://schemas.microsoft.com/office/drawing/2014/main" id="{00000000-0008-0000-0300-0000EC00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35" name="月 234">
          <a:extLst>
            <a:ext uri="{FF2B5EF4-FFF2-40B4-BE49-F238E27FC236}">
              <a16:creationId xmlns:a16="http://schemas.microsoft.com/office/drawing/2014/main" id="{00000000-0008-0000-0300-0000ED00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36" name="太陽 235">
          <a:extLst>
            <a:ext uri="{FF2B5EF4-FFF2-40B4-BE49-F238E27FC236}">
              <a16:creationId xmlns:a16="http://schemas.microsoft.com/office/drawing/2014/main" id="{00000000-0008-0000-0300-0000EE00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37" name="月 236">
          <a:extLst>
            <a:ext uri="{FF2B5EF4-FFF2-40B4-BE49-F238E27FC236}">
              <a16:creationId xmlns:a16="http://schemas.microsoft.com/office/drawing/2014/main" id="{00000000-0008-0000-0300-0000EF00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38" name="太陽 237">
          <a:extLst>
            <a:ext uri="{FF2B5EF4-FFF2-40B4-BE49-F238E27FC236}">
              <a16:creationId xmlns:a16="http://schemas.microsoft.com/office/drawing/2014/main" id="{00000000-0008-0000-0300-0000F000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39" name="月 238">
          <a:extLst>
            <a:ext uri="{FF2B5EF4-FFF2-40B4-BE49-F238E27FC236}">
              <a16:creationId xmlns:a16="http://schemas.microsoft.com/office/drawing/2014/main" id="{00000000-0008-0000-0300-0000F100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40" name="太陽 239">
          <a:extLst>
            <a:ext uri="{FF2B5EF4-FFF2-40B4-BE49-F238E27FC236}">
              <a16:creationId xmlns:a16="http://schemas.microsoft.com/office/drawing/2014/main" id="{00000000-0008-0000-0300-0000F200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41" name="月 240">
          <a:extLst>
            <a:ext uri="{FF2B5EF4-FFF2-40B4-BE49-F238E27FC236}">
              <a16:creationId xmlns:a16="http://schemas.microsoft.com/office/drawing/2014/main" id="{00000000-0008-0000-0300-0000F300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42" name="太陽 241">
          <a:extLst>
            <a:ext uri="{FF2B5EF4-FFF2-40B4-BE49-F238E27FC236}">
              <a16:creationId xmlns:a16="http://schemas.microsoft.com/office/drawing/2014/main" id="{00000000-0008-0000-0300-0000F400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43" name="月 242">
          <a:extLst>
            <a:ext uri="{FF2B5EF4-FFF2-40B4-BE49-F238E27FC236}">
              <a16:creationId xmlns:a16="http://schemas.microsoft.com/office/drawing/2014/main" id="{00000000-0008-0000-0300-0000F500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44" name="太陽 243">
          <a:extLst>
            <a:ext uri="{FF2B5EF4-FFF2-40B4-BE49-F238E27FC236}">
              <a16:creationId xmlns:a16="http://schemas.microsoft.com/office/drawing/2014/main" id="{00000000-0008-0000-0300-0000F600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45" name="月 244">
          <a:extLst>
            <a:ext uri="{FF2B5EF4-FFF2-40B4-BE49-F238E27FC236}">
              <a16:creationId xmlns:a16="http://schemas.microsoft.com/office/drawing/2014/main" id="{00000000-0008-0000-0300-0000F700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46" name="太陽 245">
          <a:extLst>
            <a:ext uri="{FF2B5EF4-FFF2-40B4-BE49-F238E27FC236}">
              <a16:creationId xmlns:a16="http://schemas.microsoft.com/office/drawing/2014/main" id="{00000000-0008-0000-0300-0000F800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47" name="月 246">
          <a:extLst>
            <a:ext uri="{FF2B5EF4-FFF2-40B4-BE49-F238E27FC236}">
              <a16:creationId xmlns:a16="http://schemas.microsoft.com/office/drawing/2014/main" id="{00000000-0008-0000-0300-0000F900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48" name="太陽 247">
          <a:extLst>
            <a:ext uri="{FF2B5EF4-FFF2-40B4-BE49-F238E27FC236}">
              <a16:creationId xmlns:a16="http://schemas.microsoft.com/office/drawing/2014/main" id="{00000000-0008-0000-0300-0000FA00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49" name="月 248">
          <a:extLst>
            <a:ext uri="{FF2B5EF4-FFF2-40B4-BE49-F238E27FC236}">
              <a16:creationId xmlns:a16="http://schemas.microsoft.com/office/drawing/2014/main" id="{00000000-0008-0000-0300-0000FB00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0" name="太陽 249">
          <a:extLst>
            <a:ext uri="{FF2B5EF4-FFF2-40B4-BE49-F238E27FC236}">
              <a16:creationId xmlns:a16="http://schemas.microsoft.com/office/drawing/2014/main" id="{00000000-0008-0000-0300-0000FC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1" name="月 250">
          <a:extLst>
            <a:ext uri="{FF2B5EF4-FFF2-40B4-BE49-F238E27FC236}">
              <a16:creationId xmlns:a16="http://schemas.microsoft.com/office/drawing/2014/main" id="{00000000-0008-0000-0300-0000FD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52" name="太陽 251">
          <a:extLst>
            <a:ext uri="{FF2B5EF4-FFF2-40B4-BE49-F238E27FC236}">
              <a16:creationId xmlns:a16="http://schemas.microsoft.com/office/drawing/2014/main" id="{00000000-0008-0000-0300-0000FE00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53" name="月 252">
          <a:extLst>
            <a:ext uri="{FF2B5EF4-FFF2-40B4-BE49-F238E27FC236}">
              <a16:creationId xmlns:a16="http://schemas.microsoft.com/office/drawing/2014/main" id="{00000000-0008-0000-0300-0000FF00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54" name="太陽 253">
          <a:extLst>
            <a:ext uri="{FF2B5EF4-FFF2-40B4-BE49-F238E27FC236}">
              <a16:creationId xmlns:a16="http://schemas.microsoft.com/office/drawing/2014/main" id="{00000000-0008-0000-0300-000000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55" name="月 254">
          <a:extLst>
            <a:ext uri="{FF2B5EF4-FFF2-40B4-BE49-F238E27FC236}">
              <a16:creationId xmlns:a16="http://schemas.microsoft.com/office/drawing/2014/main" id="{00000000-0008-0000-0300-000001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256" name="太陽 255">
          <a:extLst>
            <a:ext uri="{FF2B5EF4-FFF2-40B4-BE49-F238E27FC236}">
              <a16:creationId xmlns:a16="http://schemas.microsoft.com/office/drawing/2014/main" id="{00000000-0008-0000-0300-000002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257" name="月 256">
          <a:extLst>
            <a:ext uri="{FF2B5EF4-FFF2-40B4-BE49-F238E27FC236}">
              <a16:creationId xmlns:a16="http://schemas.microsoft.com/office/drawing/2014/main" id="{00000000-0008-0000-0300-000003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258" name="太陽 257">
          <a:extLst>
            <a:ext uri="{FF2B5EF4-FFF2-40B4-BE49-F238E27FC236}">
              <a16:creationId xmlns:a16="http://schemas.microsoft.com/office/drawing/2014/main" id="{00000000-0008-0000-0300-000004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259" name="月 258">
          <a:extLst>
            <a:ext uri="{FF2B5EF4-FFF2-40B4-BE49-F238E27FC236}">
              <a16:creationId xmlns:a16="http://schemas.microsoft.com/office/drawing/2014/main" id="{00000000-0008-0000-0300-000005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260" name="太陽 259">
          <a:extLst>
            <a:ext uri="{FF2B5EF4-FFF2-40B4-BE49-F238E27FC236}">
              <a16:creationId xmlns:a16="http://schemas.microsoft.com/office/drawing/2014/main" id="{00000000-0008-0000-0300-000006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261" name="月 260">
          <a:extLst>
            <a:ext uri="{FF2B5EF4-FFF2-40B4-BE49-F238E27FC236}">
              <a16:creationId xmlns:a16="http://schemas.microsoft.com/office/drawing/2014/main" id="{00000000-0008-0000-0300-000007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262" name="太陽 261">
          <a:extLst>
            <a:ext uri="{FF2B5EF4-FFF2-40B4-BE49-F238E27FC236}">
              <a16:creationId xmlns:a16="http://schemas.microsoft.com/office/drawing/2014/main" id="{00000000-0008-0000-0300-000008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263" name="月 262">
          <a:extLst>
            <a:ext uri="{FF2B5EF4-FFF2-40B4-BE49-F238E27FC236}">
              <a16:creationId xmlns:a16="http://schemas.microsoft.com/office/drawing/2014/main" id="{00000000-0008-0000-0300-000009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264" name="太陽 263">
          <a:extLst>
            <a:ext uri="{FF2B5EF4-FFF2-40B4-BE49-F238E27FC236}">
              <a16:creationId xmlns:a16="http://schemas.microsoft.com/office/drawing/2014/main" id="{00000000-0008-0000-0300-00000A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265" name="月 264">
          <a:extLst>
            <a:ext uri="{FF2B5EF4-FFF2-40B4-BE49-F238E27FC236}">
              <a16:creationId xmlns:a16="http://schemas.microsoft.com/office/drawing/2014/main" id="{00000000-0008-0000-0300-00000B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xdr:row>
      <xdr:rowOff>23653</xdr:rowOff>
    </xdr:from>
    <xdr:to>
      <xdr:col>7</xdr:col>
      <xdr:colOff>375890</xdr:colOff>
      <xdr:row>23</xdr:row>
      <xdr:rowOff>139714</xdr:rowOff>
    </xdr:to>
    <xdr:sp macro="" textlink="">
      <xdr:nvSpPr>
        <xdr:cNvPr id="266" name="太陽 265">
          <a:extLst>
            <a:ext uri="{FF2B5EF4-FFF2-40B4-BE49-F238E27FC236}">
              <a16:creationId xmlns:a16="http://schemas.microsoft.com/office/drawing/2014/main" id="{00000000-0008-0000-0300-00000C010000}"/>
            </a:ext>
          </a:extLst>
        </xdr:cNvPr>
        <xdr:cNvSpPr/>
      </xdr:nvSpPr>
      <xdr:spPr>
        <a:xfrm>
          <a:off x="4344379" y="479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xdr:row>
      <xdr:rowOff>31493</xdr:rowOff>
    </xdr:from>
    <xdr:to>
      <xdr:col>7</xdr:col>
      <xdr:colOff>359597</xdr:colOff>
      <xdr:row>24</xdr:row>
      <xdr:rowOff>136893</xdr:rowOff>
    </xdr:to>
    <xdr:sp macro="" textlink="">
      <xdr:nvSpPr>
        <xdr:cNvPr id="267" name="月 266">
          <a:extLst>
            <a:ext uri="{FF2B5EF4-FFF2-40B4-BE49-F238E27FC236}">
              <a16:creationId xmlns:a16="http://schemas.microsoft.com/office/drawing/2014/main" id="{00000000-0008-0000-0300-00000D010000}"/>
            </a:ext>
          </a:extLst>
        </xdr:cNvPr>
        <xdr:cNvSpPr/>
      </xdr:nvSpPr>
      <xdr:spPr>
        <a:xfrm rot="13320000">
          <a:off x="4383597" y="495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xdr:row>
      <xdr:rowOff>23653</xdr:rowOff>
    </xdr:from>
    <xdr:to>
      <xdr:col>7</xdr:col>
      <xdr:colOff>375890</xdr:colOff>
      <xdr:row>26</xdr:row>
      <xdr:rowOff>139714</xdr:rowOff>
    </xdr:to>
    <xdr:sp macro="" textlink="">
      <xdr:nvSpPr>
        <xdr:cNvPr id="268" name="太陽 267">
          <a:extLst>
            <a:ext uri="{FF2B5EF4-FFF2-40B4-BE49-F238E27FC236}">
              <a16:creationId xmlns:a16="http://schemas.microsoft.com/office/drawing/2014/main" id="{00000000-0008-0000-0300-00000E010000}"/>
            </a:ext>
          </a:extLst>
        </xdr:cNvPr>
        <xdr:cNvSpPr/>
      </xdr:nvSpPr>
      <xdr:spPr>
        <a:xfrm>
          <a:off x="4344379" y="525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xdr:row>
      <xdr:rowOff>31493</xdr:rowOff>
    </xdr:from>
    <xdr:to>
      <xdr:col>7</xdr:col>
      <xdr:colOff>359597</xdr:colOff>
      <xdr:row>27</xdr:row>
      <xdr:rowOff>136893</xdr:rowOff>
    </xdr:to>
    <xdr:sp macro="" textlink="">
      <xdr:nvSpPr>
        <xdr:cNvPr id="269" name="月 268">
          <a:extLst>
            <a:ext uri="{FF2B5EF4-FFF2-40B4-BE49-F238E27FC236}">
              <a16:creationId xmlns:a16="http://schemas.microsoft.com/office/drawing/2014/main" id="{00000000-0008-0000-0300-00000F010000}"/>
            </a:ext>
          </a:extLst>
        </xdr:cNvPr>
        <xdr:cNvSpPr/>
      </xdr:nvSpPr>
      <xdr:spPr>
        <a:xfrm rot="13320000">
          <a:off x="4383597" y="541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xdr:row>
      <xdr:rowOff>23653</xdr:rowOff>
    </xdr:from>
    <xdr:to>
      <xdr:col>7</xdr:col>
      <xdr:colOff>375890</xdr:colOff>
      <xdr:row>29</xdr:row>
      <xdr:rowOff>139714</xdr:rowOff>
    </xdr:to>
    <xdr:sp macro="" textlink="">
      <xdr:nvSpPr>
        <xdr:cNvPr id="270" name="太陽 269">
          <a:extLst>
            <a:ext uri="{FF2B5EF4-FFF2-40B4-BE49-F238E27FC236}">
              <a16:creationId xmlns:a16="http://schemas.microsoft.com/office/drawing/2014/main" id="{00000000-0008-0000-0300-000010010000}"/>
            </a:ext>
          </a:extLst>
        </xdr:cNvPr>
        <xdr:cNvSpPr/>
      </xdr:nvSpPr>
      <xdr:spPr>
        <a:xfrm>
          <a:off x="4344379" y="571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xdr:row>
      <xdr:rowOff>31493</xdr:rowOff>
    </xdr:from>
    <xdr:to>
      <xdr:col>7</xdr:col>
      <xdr:colOff>359597</xdr:colOff>
      <xdr:row>30</xdr:row>
      <xdr:rowOff>136893</xdr:rowOff>
    </xdr:to>
    <xdr:sp macro="" textlink="">
      <xdr:nvSpPr>
        <xdr:cNvPr id="271" name="月 270">
          <a:extLst>
            <a:ext uri="{FF2B5EF4-FFF2-40B4-BE49-F238E27FC236}">
              <a16:creationId xmlns:a16="http://schemas.microsoft.com/office/drawing/2014/main" id="{00000000-0008-0000-0300-000011010000}"/>
            </a:ext>
          </a:extLst>
        </xdr:cNvPr>
        <xdr:cNvSpPr/>
      </xdr:nvSpPr>
      <xdr:spPr>
        <a:xfrm rot="13320000">
          <a:off x="4383597" y="587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2" name="太陽 271">
          <a:extLst>
            <a:ext uri="{FF2B5EF4-FFF2-40B4-BE49-F238E27FC236}">
              <a16:creationId xmlns:a16="http://schemas.microsoft.com/office/drawing/2014/main" id="{00000000-0008-0000-0300-000012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3" name="月 272">
          <a:extLst>
            <a:ext uri="{FF2B5EF4-FFF2-40B4-BE49-F238E27FC236}">
              <a16:creationId xmlns:a16="http://schemas.microsoft.com/office/drawing/2014/main" id="{00000000-0008-0000-0300-000013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32</xdr:row>
      <xdr:rowOff>23653</xdr:rowOff>
    </xdr:from>
    <xdr:to>
      <xdr:col>7</xdr:col>
      <xdr:colOff>375890</xdr:colOff>
      <xdr:row>32</xdr:row>
      <xdr:rowOff>139714</xdr:rowOff>
    </xdr:to>
    <xdr:sp macro="" textlink="">
      <xdr:nvSpPr>
        <xdr:cNvPr id="274" name="太陽 273">
          <a:extLst>
            <a:ext uri="{FF2B5EF4-FFF2-40B4-BE49-F238E27FC236}">
              <a16:creationId xmlns:a16="http://schemas.microsoft.com/office/drawing/2014/main" id="{00000000-0008-0000-0300-000014010000}"/>
            </a:ext>
          </a:extLst>
        </xdr:cNvPr>
        <xdr:cNvSpPr/>
      </xdr:nvSpPr>
      <xdr:spPr>
        <a:xfrm>
          <a:off x="4344379" y="616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33</xdr:row>
      <xdr:rowOff>31493</xdr:rowOff>
    </xdr:from>
    <xdr:to>
      <xdr:col>7</xdr:col>
      <xdr:colOff>359597</xdr:colOff>
      <xdr:row>33</xdr:row>
      <xdr:rowOff>136893</xdr:rowOff>
    </xdr:to>
    <xdr:sp macro="" textlink="">
      <xdr:nvSpPr>
        <xdr:cNvPr id="275" name="月 274">
          <a:extLst>
            <a:ext uri="{FF2B5EF4-FFF2-40B4-BE49-F238E27FC236}">
              <a16:creationId xmlns:a16="http://schemas.microsoft.com/office/drawing/2014/main" id="{00000000-0008-0000-0300-000015010000}"/>
            </a:ext>
          </a:extLst>
        </xdr:cNvPr>
        <xdr:cNvSpPr/>
      </xdr:nvSpPr>
      <xdr:spPr>
        <a:xfrm rot="13320000">
          <a:off x="4383597" y="632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35</xdr:row>
      <xdr:rowOff>23653</xdr:rowOff>
    </xdr:from>
    <xdr:to>
      <xdr:col>7</xdr:col>
      <xdr:colOff>375890</xdr:colOff>
      <xdr:row>35</xdr:row>
      <xdr:rowOff>139714</xdr:rowOff>
    </xdr:to>
    <xdr:sp macro="" textlink="">
      <xdr:nvSpPr>
        <xdr:cNvPr id="276" name="太陽 275">
          <a:extLst>
            <a:ext uri="{FF2B5EF4-FFF2-40B4-BE49-F238E27FC236}">
              <a16:creationId xmlns:a16="http://schemas.microsoft.com/office/drawing/2014/main" id="{00000000-0008-0000-0300-000016010000}"/>
            </a:ext>
          </a:extLst>
        </xdr:cNvPr>
        <xdr:cNvSpPr/>
      </xdr:nvSpPr>
      <xdr:spPr>
        <a:xfrm>
          <a:off x="4344379" y="662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36</xdr:row>
      <xdr:rowOff>31493</xdr:rowOff>
    </xdr:from>
    <xdr:to>
      <xdr:col>7</xdr:col>
      <xdr:colOff>359597</xdr:colOff>
      <xdr:row>36</xdr:row>
      <xdr:rowOff>136893</xdr:rowOff>
    </xdr:to>
    <xdr:sp macro="" textlink="">
      <xdr:nvSpPr>
        <xdr:cNvPr id="277" name="月 276">
          <a:extLst>
            <a:ext uri="{FF2B5EF4-FFF2-40B4-BE49-F238E27FC236}">
              <a16:creationId xmlns:a16="http://schemas.microsoft.com/office/drawing/2014/main" id="{00000000-0008-0000-0300-000017010000}"/>
            </a:ext>
          </a:extLst>
        </xdr:cNvPr>
        <xdr:cNvSpPr/>
      </xdr:nvSpPr>
      <xdr:spPr>
        <a:xfrm rot="13320000">
          <a:off x="4383597" y="678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38</xdr:row>
      <xdr:rowOff>23653</xdr:rowOff>
    </xdr:from>
    <xdr:to>
      <xdr:col>7</xdr:col>
      <xdr:colOff>375890</xdr:colOff>
      <xdr:row>38</xdr:row>
      <xdr:rowOff>139714</xdr:rowOff>
    </xdr:to>
    <xdr:sp macro="" textlink="">
      <xdr:nvSpPr>
        <xdr:cNvPr id="278" name="太陽 277">
          <a:extLst>
            <a:ext uri="{FF2B5EF4-FFF2-40B4-BE49-F238E27FC236}">
              <a16:creationId xmlns:a16="http://schemas.microsoft.com/office/drawing/2014/main" id="{00000000-0008-0000-0300-000018010000}"/>
            </a:ext>
          </a:extLst>
        </xdr:cNvPr>
        <xdr:cNvSpPr/>
      </xdr:nvSpPr>
      <xdr:spPr>
        <a:xfrm>
          <a:off x="4344379" y="708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39</xdr:row>
      <xdr:rowOff>31493</xdr:rowOff>
    </xdr:from>
    <xdr:to>
      <xdr:col>7</xdr:col>
      <xdr:colOff>359597</xdr:colOff>
      <xdr:row>39</xdr:row>
      <xdr:rowOff>136893</xdr:rowOff>
    </xdr:to>
    <xdr:sp macro="" textlink="">
      <xdr:nvSpPr>
        <xdr:cNvPr id="279" name="月 278">
          <a:extLst>
            <a:ext uri="{FF2B5EF4-FFF2-40B4-BE49-F238E27FC236}">
              <a16:creationId xmlns:a16="http://schemas.microsoft.com/office/drawing/2014/main" id="{00000000-0008-0000-0300-000019010000}"/>
            </a:ext>
          </a:extLst>
        </xdr:cNvPr>
        <xdr:cNvSpPr/>
      </xdr:nvSpPr>
      <xdr:spPr>
        <a:xfrm rot="13320000">
          <a:off x="4383597" y="724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41</xdr:row>
      <xdr:rowOff>23653</xdr:rowOff>
    </xdr:from>
    <xdr:to>
      <xdr:col>7</xdr:col>
      <xdr:colOff>375890</xdr:colOff>
      <xdr:row>41</xdr:row>
      <xdr:rowOff>139714</xdr:rowOff>
    </xdr:to>
    <xdr:sp macro="" textlink="">
      <xdr:nvSpPr>
        <xdr:cNvPr id="280" name="太陽 279">
          <a:extLst>
            <a:ext uri="{FF2B5EF4-FFF2-40B4-BE49-F238E27FC236}">
              <a16:creationId xmlns:a16="http://schemas.microsoft.com/office/drawing/2014/main" id="{00000000-0008-0000-0300-00001A010000}"/>
            </a:ext>
          </a:extLst>
        </xdr:cNvPr>
        <xdr:cNvSpPr/>
      </xdr:nvSpPr>
      <xdr:spPr>
        <a:xfrm>
          <a:off x="4344379" y="753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42</xdr:row>
      <xdr:rowOff>31493</xdr:rowOff>
    </xdr:from>
    <xdr:to>
      <xdr:col>7</xdr:col>
      <xdr:colOff>359597</xdr:colOff>
      <xdr:row>42</xdr:row>
      <xdr:rowOff>136893</xdr:rowOff>
    </xdr:to>
    <xdr:sp macro="" textlink="">
      <xdr:nvSpPr>
        <xdr:cNvPr id="281" name="月 280">
          <a:extLst>
            <a:ext uri="{FF2B5EF4-FFF2-40B4-BE49-F238E27FC236}">
              <a16:creationId xmlns:a16="http://schemas.microsoft.com/office/drawing/2014/main" id="{00000000-0008-0000-0300-00001B010000}"/>
            </a:ext>
          </a:extLst>
        </xdr:cNvPr>
        <xdr:cNvSpPr/>
      </xdr:nvSpPr>
      <xdr:spPr>
        <a:xfrm rot="13320000">
          <a:off x="4383597" y="769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44</xdr:row>
      <xdr:rowOff>23653</xdr:rowOff>
    </xdr:from>
    <xdr:to>
      <xdr:col>7</xdr:col>
      <xdr:colOff>375890</xdr:colOff>
      <xdr:row>44</xdr:row>
      <xdr:rowOff>139714</xdr:rowOff>
    </xdr:to>
    <xdr:sp macro="" textlink="">
      <xdr:nvSpPr>
        <xdr:cNvPr id="282" name="太陽 281">
          <a:extLst>
            <a:ext uri="{FF2B5EF4-FFF2-40B4-BE49-F238E27FC236}">
              <a16:creationId xmlns:a16="http://schemas.microsoft.com/office/drawing/2014/main" id="{00000000-0008-0000-0300-00001C010000}"/>
            </a:ext>
          </a:extLst>
        </xdr:cNvPr>
        <xdr:cNvSpPr/>
      </xdr:nvSpPr>
      <xdr:spPr>
        <a:xfrm>
          <a:off x="4344379" y="799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45</xdr:row>
      <xdr:rowOff>31493</xdr:rowOff>
    </xdr:from>
    <xdr:to>
      <xdr:col>7</xdr:col>
      <xdr:colOff>359597</xdr:colOff>
      <xdr:row>45</xdr:row>
      <xdr:rowOff>136893</xdr:rowOff>
    </xdr:to>
    <xdr:sp macro="" textlink="">
      <xdr:nvSpPr>
        <xdr:cNvPr id="283" name="月 282">
          <a:extLst>
            <a:ext uri="{FF2B5EF4-FFF2-40B4-BE49-F238E27FC236}">
              <a16:creationId xmlns:a16="http://schemas.microsoft.com/office/drawing/2014/main" id="{00000000-0008-0000-0300-00001D010000}"/>
            </a:ext>
          </a:extLst>
        </xdr:cNvPr>
        <xdr:cNvSpPr/>
      </xdr:nvSpPr>
      <xdr:spPr>
        <a:xfrm rot="13320000">
          <a:off x="4383597" y="815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47</xdr:row>
      <xdr:rowOff>23653</xdr:rowOff>
    </xdr:from>
    <xdr:to>
      <xdr:col>7</xdr:col>
      <xdr:colOff>375890</xdr:colOff>
      <xdr:row>47</xdr:row>
      <xdr:rowOff>139714</xdr:rowOff>
    </xdr:to>
    <xdr:sp macro="" textlink="">
      <xdr:nvSpPr>
        <xdr:cNvPr id="284" name="太陽 283">
          <a:extLst>
            <a:ext uri="{FF2B5EF4-FFF2-40B4-BE49-F238E27FC236}">
              <a16:creationId xmlns:a16="http://schemas.microsoft.com/office/drawing/2014/main" id="{00000000-0008-0000-0300-00001E010000}"/>
            </a:ext>
          </a:extLst>
        </xdr:cNvPr>
        <xdr:cNvSpPr/>
      </xdr:nvSpPr>
      <xdr:spPr>
        <a:xfrm>
          <a:off x="4344379" y="845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48</xdr:row>
      <xdr:rowOff>31493</xdr:rowOff>
    </xdr:from>
    <xdr:to>
      <xdr:col>7</xdr:col>
      <xdr:colOff>359597</xdr:colOff>
      <xdr:row>48</xdr:row>
      <xdr:rowOff>136893</xdr:rowOff>
    </xdr:to>
    <xdr:sp macro="" textlink="">
      <xdr:nvSpPr>
        <xdr:cNvPr id="285" name="月 284">
          <a:extLst>
            <a:ext uri="{FF2B5EF4-FFF2-40B4-BE49-F238E27FC236}">
              <a16:creationId xmlns:a16="http://schemas.microsoft.com/office/drawing/2014/main" id="{00000000-0008-0000-0300-00001F010000}"/>
            </a:ext>
          </a:extLst>
        </xdr:cNvPr>
        <xdr:cNvSpPr/>
      </xdr:nvSpPr>
      <xdr:spPr>
        <a:xfrm rot="13320000">
          <a:off x="4383597" y="861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50</xdr:row>
      <xdr:rowOff>23653</xdr:rowOff>
    </xdr:from>
    <xdr:to>
      <xdr:col>7</xdr:col>
      <xdr:colOff>375890</xdr:colOff>
      <xdr:row>50</xdr:row>
      <xdr:rowOff>139714</xdr:rowOff>
    </xdr:to>
    <xdr:sp macro="" textlink="">
      <xdr:nvSpPr>
        <xdr:cNvPr id="286" name="太陽 285">
          <a:extLst>
            <a:ext uri="{FF2B5EF4-FFF2-40B4-BE49-F238E27FC236}">
              <a16:creationId xmlns:a16="http://schemas.microsoft.com/office/drawing/2014/main" id="{00000000-0008-0000-0300-000020010000}"/>
            </a:ext>
          </a:extLst>
        </xdr:cNvPr>
        <xdr:cNvSpPr/>
      </xdr:nvSpPr>
      <xdr:spPr>
        <a:xfrm>
          <a:off x="4344379" y="891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51</xdr:row>
      <xdr:rowOff>31493</xdr:rowOff>
    </xdr:from>
    <xdr:to>
      <xdr:col>7</xdr:col>
      <xdr:colOff>359597</xdr:colOff>
      <xdr:row>51</xdr:row>
      <xdr:rowOff>136893</xdr:rowOff>
    </xdr:to>
    <xdr:sp macro="" textlink="">
      <xdr:nvSpPr>
        <xdr:cNvPr id="287" name="月 286">
          <a:extLst>
            <a:ext uri="{FF2B5EF4-FFF2-40B4-BE49-F238E27FC236}">
              <a16:creationId xmlns:a16="http://schemas.microsoft.com/office/drawing/2014/main" id="{00000000-0008-0000-0300-000021010000}"/>
            </a:ext>
          </a:extLst>
        </xdr:cNvPr>
        <xdr:cNvSpPr/>
      </xdr:nvSpPr>
      <xdr:spPr>
        <a:xfrm rot="13320000">
          <a:off x="4383597" y="907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53</xdr:row>
      <xdr:rowOff>23653</xdr:rowOff>
    </xdr:from>
    <xdr:to>
      <xdr:col>7</xdr:col>
      <xdr:colOff>375890</xdr:colOff>
      <xdr:row>53</xdr:row>
      <xdr:rowOff>139714</xdr:rowOff>
    </xdr:to>
    <xdr:sp macro="" textlink="">
      <xdr:nvSpPr>
        <xdr:cNvPr id="288" name="太陽 287">
          <a:extLst>
            <a:ext uri="{FF2B5EF4-FFF2-40B4-BE49-F238E27FC236}">
              <a16:creationId xmlns:a16="http://schemas.microsoft.com/office/drawing/2014/main" id="{00000000-0008-0000-0300-000022010000}"/>
            </a:ext>
          </a:extLst>
        </xdr:cNvPr>
        <xdr:cNvSpPr/>
      </xdr:nvSpPr>
      <xdr:spPr>
        <a:xfrm>
          <a:off x="4344379" y="936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54</xdr:row>
      <xdr:rowOff>31493</xdr:rowOff>
    </xdr:from>
    <xdr:to>
      <xdr:col>7</xdr:col>
      <xdr:colOff>359597</xdr:colOff>
      <xdr:row>54</xdr:row>
      <xdr:rowOff>136893</xdr:rowOff>
    </xdr:to>
    <xdr:sp macro="" textlink="">
      <xdr:nvSpPr>
        <xdr:cNvPr id="289" name="月 288">
          <a:extLst>
            <a:ext uri="{FF2B5EF4-FFF2-40B4-BE49-F238E27FC236}">
              <a16:creationId xmlns:a16="http://schemas.microsoft.com/office/drawing/2014/main" id="{00000000-0008-0000-0300-000023010000}"/>
            </a:ext>
          </a:extLst>
        </xdr:cNvPr>
        <xdr:cNvSpPr/>
      </xdr:nvSpPr>
      <xdr:spPr>
        <a:xfrm rot="13320000">
          <a:off x="4383597" y="952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56</xdr:row>
      <xdr:rowOff>23653</xdr:rowOff>
    </xdr:from>
    <xdr:to>
      <xdr:col>7</xdr:col>
      <xdr:colOff>375890</xdr:colOff>
      <xdr:row>56</xdr:row>
      <xdr:rowOff>139714</xdr:rowOff>
    </xdr:to>
    <xdr:sp macro="" textlink="">
      <xdr:nvSpPr>
        <xdr:cNvPr id="290" name="太陽 289">
          <a:extLst>
            <a:ext uri="{FF2B5EF4-FFF2-40B4-BE49-F238E27FC236}">
              <a16:creationId xmlns:a16="http://schemas.microsoft.com/office/drawing/2014/main" id="{00000000-0008-0000-0300-000024010000}"/>
            </a:ext>
          </a:extLst>
        </xdr:cNvPr>
        <xdr:cNvSpPr/>
      </xdr:nvSpPr>
      <xdr:spPr>
        <a:xfrm>
          <a:off x="4344379" y="982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57</xdr:row>
      <xdr:rowOff>31493</xdr:rowOff>
    </xdr:from>
    <xdr:to>
      <xdr:col>7</xdr:col>
      <xdr:colOff>359597</xdr:colOff>
      <xdr:row>57</xdr:row>
      <xdr:rowOff>136893</xdr:rowOff>
    </xdr:to>
    <xdr:sp macro="" textlink="">
      <xdr:nvSpPr>
        <xdr:cNvPr id="291" name="月 290">
          <a:extLst>
            <a:ext uri="{FF2B5EF4-FFF2-40B4-BE49-F238E27FC236}">
              <a16:creationId xmlns:a16="http://schemas.microsoft.com/office/drawing/2014/main" id="{00000000-0008-0000-0300-000025010000}"/>
            </a:ext>
          </a:extLst>
        </xdr:cNvPr>
        <xdr:cNvSpPr/>
      </xdr:nvSpPr>
      <xdr:spPr>
        <a:xfrm rot="13320000">
          <a:off x="4383597" y="998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59</xdr:row>
      <xdr:rowOff>23653</xdr:rowOff>
    </xdr:from>
    <xdr:to>
      <xdr:col>7</xdr:col>
      <xdr:colOff>375890</xdr:colOff>
      <xdr:row>59</xdr:row>
      <xdr:rowOff>139714</xdr:rowOff>
    </xdr:to>
    <xdr:sp macro="" textlink="">
      <xdr:nvSpPr>
        <xdr:cNvPr id="292" name="太陽 291">
          <a:extLst>
            <a:ext uri="{FF2B5EF4-FFF2-40B4-BE49-F238E27FC236}">
              <a16:creationId xmlns:a16="http://schemas.microsoft.com/office/drawing/2014/main" id="{00000000-0008-0000-0300-000026010000}"/>
            </a:ext>
          </a:extLst>
        </xdr:cNvPr>
        <xdr:cNvSpPr/>
      </xdr:nvSpPr>
      <xdr:spPr>
        <a:xfrm>
          <a:off x="4344379" y="1028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60</xdr:row>
      <xdr:rowOff>31493</xdr:rowOff>
    </xdr:from>
    <xdr:to>
      <xdr:col>7</xdr:col>
      <xdr:colOff>359597</xdr:colOff>
      <xdr:row>60</xdr:row>
      <xdr:rowOff>136893</xdr:rowOff>
    </xdr:to>
    <xdr:sp macro="" textlink="">
      <xdr:nvSpPr>
        <xdr:cNvPr id="293" name="月 292">
          <a:extLst>
            <a:ext uri="{FF2B5EF4-FFF2-40B4-BE49-F238E27FC236}">
              <a16:creationId xmlns:a16="http://schemas.microsoft.com/office/drawing/2014/main" id="{00000000-0008-0000-0300-000027010000}"/>
            </a:ext>
          </a:extLst>
        </xdr:cNvPr>
        <xdr:cNvSpPr/>
      </xdr:nvSpPr>
      <xdr:spPr>
        <a:xfrm rot="13320000">
          <a:off x="4383597" y="1044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4" name="太陽 293">
          <a:extLst>
            <a:ext uri="{FF2B5EF4-FFF2-40B4-BE49-F238E27FC236}">
              <a16:creationId xmlns:a16="http://schemas.microsoft.com/office/drawing/2014/main" id="{00000000-0008-0000-0300-000028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5" name="月 294">
          <a:extLst>
            <a:ext uri="{FF2B5EF4-FFF2-40B4-BE49-F238E27FC236}">
              <a16:creationId xmlns:a16="http://schemas.microsoft.com/office/drawing/2014/main" id="{00000000-0008-0000-0300-000029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62</xdr:row>
      <xdr:rowOff>23653</xdr:rowOff>
    </xdr:from>
    <xdr:to>
      <xdr:col>7</xdr:col>
      <xdr:colOff>375890</xdr:colOff>
      <xdr:row>62</xdr:row>
      <xdr:rowOff>139714</xdr:rowOff>
    </xdr:to>
    <xdr:sp macro="" textlink="">
      <xdr:nvSpPr>
        <xdr:cNvPr id="296" name="太陽 295">
          <a:extLst>
            <a:ext uri="{FF2B5EF4-FFF2-40B4-BE49-F238E27FC236}">
              <a16:creationId xmlns:a16="http://schemas.microsoft.com/office/drawing/2014/main" id="{00000000-0008-0000-0300-00002A010000}"/>
            </a:ext>
          </a:extLst>
        </xdr:cNvPr>
        <xdr:cNvSpPr/>
      </xdr:nvSpPr>
      <xdr:spPr>
        <a:xfrm>
          <a:off x="4344379" y="1073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63</xdr:row>
      <xdr:rowOff>31493</xdr:rowOff>
    </xdr:from>
    <xdr:to>
      <xdr:col>7</xdr:col>
      <xdr:colOff>359597</xdr:colOff>
      <xdr:row>63</xdr:row>
      <xdr:rowOff>136893</xdr:rowOff>
    </xdr:to>
    <xdr:sp macro="" textlink="">
      <xdr:nvSpPr>
        <xdr:cNvPr id="297" name="月 296">
          <a:extLst>
            <a:ext uri="{FF2B5EF4-FFF2-40B4-BE49-F238E27FC236}">
              <a16:creationId xmlns:a16="http://schemas.microsoft.com/office/drawing/2014/main" id="{00000000-0008-0000-0300-00002B010000}"/>
            </a:ext>
          </a:extLst>
        </xdr:cNvPr>
        <xdr:cNvSpPr/>
      </xdr:nvSpPr>
      <xdr:spPr>
        <a:xfrm rot="13320000">
          <a:off x="4383597" y="1089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65</xdr:row>
      <xdr:rowOff>23653</xdr:rowOff>
    </xdr:from>
    <xdr:to>
      <xdr:col>7</xdr:col>
      <xdr:colOff>375890</xdr:colOff>
      <xdr:row>65</xdr:row>
      <xdr:rowOff>139714</xdr:rowOff>
    </xdr:to>
    <xdr:sp macro="" textlink="">
      <xdr:nvSpPr>
        <xdr:cNvPr id="298" name="太陽 297">
          <a:extLst>
            <a:ext uri="{FF2B5EF4-FFF2-40B4-BE49-F238E27FC236}">
              <a16:creationId xmlns:a16="http://schemas.microsoft.com/office/drawing/2014/main" id="{00000000-0008-0000-0300-00002C010000}"/>
            </a:ext>
          </a:extLst>
        </xdr:cNvPr>
        <xdr:cNvSpPr/>
      </xdr:nvSpPr>
      <xdr:spPr>
        <a:xfrm>
          <a:off x="4344379" y="1119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66</xdr:row>
      <xdr:rowOff>31493</xdr:rowOff>
    </xdr:from>
    <xdr:to>
      <xdr:col>7</xdr:col>
      <xdr:colOff>359597</xdr:colOff>
      <xdr:row>66</xdr:row>
      <xdr:rowOff>136893</xdr:rowOff>
    </xdr:to>
    <xdr:sp macro="" textlink="">
      <xdr:nvSpPr>
        <xdr:cNvPr id="299" name="月 298">
          <a:extLst>
            <a:ext uri="{FF2B5EF4-FFF2-40B4-BE49-F238E27FC236}">
              <a16:creationId xmlns:a16="http://schemas.microsoft.com/office/drawing/2014/main" id="{00000000-0008-0000-0300-00002D010000}"/>
            </a:ext>
          </a:extLst>
        </xdr:cNvPr>
        <xdr:cNvSpPr/>
      </xdr:nvSpPr>
      <xdr:spPr>
        <a:xfrm rot="13320000">
          <a:off x="4383597" y="1135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68</xdr:row>
      <xdr:rowOff>23653</xdr:rowOff>
    </xdr:from>
    <xdr:to>
      <xdr:col>7</xdr:col>
      <xdr:colOff>375890</xdr:colOff>
      <xdr:row>68</xdr:row>
      <xdr:rowOff>139714</xdr:rowOff>
    </xdr:to>
    <xdr:sp macro="" textlink="">
      <xdr:nvSpPr>
        <xdr:cNvPr id="300" name="太陽 299">
          <a:extLst>
            <a:ext uri="{FF2B5EF4-FFF2-40B4-BE49-F238E27FC236}">
              <a16:creationId xmlns:a16="http://schemas.microsoft.com/office/drawing/2014/main" id="{00000000-0008-0000-0300-00002E010000}"/>
            </a:ext>
          </a:extLst>
        </xdr:cNvPr>
        <xdr:cNvSpPr/>
      </xdr:nvSpPr>
      <xdr:spPr>
        <a:xfrm>
          <a:off x="4344379" y="1165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69</xdr:row>
      <xdr:rowOff>31493</xdr:rowOff>
    </xdr:from>
    <xdr:to>
      <xdr:col>7</xdr:col>
      <xdr:colOff>359597</xdr:colOff>
      <xdr:row>69</xdr:row>
      <xdr:rowOff>136893</xdr:rowOff>
    </xdr:to>
    <xdr:sp macro="" textlink="">
      <xdr:nvSpPr>
        <xdr:cNvPr id="301" name="月 300">
          <a:extLst>
            <a:ext uri="{FF2B5EF4-FFF2-40B4-BE49-F238E27FC236}">
              <a16:creationId xmlns:a16="http://schemas.microsoft.com/office/drawing/2014/main" id="{00000000-0008-0000-0300-00002F010000}"/>
            </a:ext>
          </a:extLst>
        </xdr:cNvPr>
        <xdr:cNvSpPr/>
      </xdr:nvSpPr>
      <xdr:spPr>
        <a:xfrm rot="13320000">
          <a:off x="4383597" y="1181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71</xdr:row>
      <xdr:rowOff>23653</xdr:rowOff>
    </xdr:from>
    <xdr:to>
      <xdr:col>7</xdr:col>
      <xdr:colOff>375890</xdr:colOff>
      <xdr:row>71</xdr:row>
      <xdr:rowOff>139714</xdr:rowOff>
    </xdr:to>
    <xdr:sp macro="" textlink="">
      <xdr:nvSpPr>
        <xdr:cNvPr id="302" name="太陽 301">
          <a:extLst>
            <a:ext uri="{FF2B5EF4-FFF2-40B4-BE49-F238E27FC236}">
              <a16:creationId xmlns:a16="http://schemas.microsoft.com/office/drawing/2014/main" id="{00000000-0008-0000-0300-000030010000}"/>
            </a:ext>
          </a:extLst>
        </xdr:cNvPr>
        <xdr:cNvSpPr/>
      </xdr:nvSpPr>
      <xdr:spPr>
        <a:xfrm>
          <a:off x="4344379" y="1211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72</xdr:row>
      <xdr:rowOff>31493</xdr:rowOff>
    </xdr:from>
    <xdr:to>
      <xdr:col>7</xdr:col>
      <xdr:colOff>359597</xdr:colOff>
      <xdr:row>72</xdr:row>
      <xdr:rowOff>136893</xdr:rowOff>
    </xdr:to>
    <xdr:sp macro="" textlink="">
      <xdr:nvSpPr>
        <xdr:cNvPr id="303" name="月 302">
          <a:extLst>
            <a:ext uri="{FF2B5EF4-FFF2-40B4-BE49-F238E27FC236}">
              <a16:creationId xmlns:a16="http://schemas.microsoft.com/office/drawing/2014/main" id="{00000000-0008-0000-0300-000031010000}"/>
            </a:ext>
          </a:extLst>
        </xdr:cNvPr>
        <xdr:cNvSpPr/>
      </xdr:nvSpPr>
      <xdr:spPr>
        <a:xfrm rot="13320000">
          <a:off x="4383597" y="1227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74</xdr:row>
      <xdr:rowOff>23653</xdr:rowOff>
    </xdr:from>
    <xdr:to>
      <xdr:col>7</xdr:col>
      <xdr:colOff>375890</xdr:colOff>
      <xdr:row>74</xdr:row>
      <xdr:rowOff>139714</xdr:rowOff>
    </xdr:to>
    <xdr:sp macro="" textlink="">
      <xdr:nvSpPr>
        <xdr:cNvPr id="304" name="太陽 303">
          <a:extLst>
            <a:ext uri="{FF2B5EF4-FFF2-40B4-BE49-F238E27FC236}">
              <a16:creationId xmlns:a16="http://schemas.microsoft.com/office/drawing/2014/main" id="{00000000-0008-0000-0300-000032010000}"/>
            </a:ext>
          </a:extLst>
        </xdr:cNvPr>
        <xdr:cNvSpPr/>
      </xdr:nvSpPr>
      <xdr:spPr>
        <a:xfrm>
          <a:off x="4344379" y="1256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75</xdr:row>
      <xdr:rowOff>31493</xdr:rowOff>
    </xdr:from>
    <xdr:to>
      <xdr:col>7</xdr:col>
      <xdr:colOff>359597</xdr:colOff>
      <xdr:row>75</xdr:row>
      <xdr:rowOff>136893</xdr:rowOff>
    </xdr:to>
    <xdr:sp macro="" textlink="">
      <xdr:nvSpPr>
        <xdr:cNvPr id="305" name="月 304">
          <a:extLst>
            <a:ext uri="{FF2B5EF4-FFF2-40B4-BE49-F238E27FC236}">
              <a16:creationId xmlns:a16="http://schemas.microsoft.com/office/drawing/2014/main" id="{00000000-0008-0000-0300-000033010000}"/>
            </a:ext>
          </a:extLst>
        </xdr:cNvPr>
        <xdr:cNvSpPr/>
      </xdr:nvSpPr>
      <xdr:spPr>
        <a:xfrm rot="13320000">
          <a:off x="4383597" y="1272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77</xdr:row>
      <xdr:rowOff>23653</xdr:rowOff>
    </xdr:from>
    <xdr:to>
      <xdr:col>7</xdr:col>
      <xdr:colOff>375890</xdr:colOff>
      <xdr:row>77</xdr:row>
      <xdr:rowOff>139714</xdr:rowOff>
    </xdr:to>
    <xdr:sp macro="" textlink="">
      <xdr:nvSpPr>
        <xdr:cNvPr id="306" name="太陽 305">
          <a:extLst>
            <a:ext uri="{FF2B5EF4-FFF2-40B4-BE49-F238E27FC236}">
              <a16:creationId xmlns:a16="http://schemas.microsoft.com/office/drawing/2014/main" id="{00000000-0008-0000-0300-000034010000}"/>
            </a:ext>
          </a:extLst>
        </xdr:cNvPr>
        <xdr:cNvSpPr/>
      </xdr:nvSpPr>
      <xdr:spPr>
        <a:xfrm>
          <a:off x="4344379" y="1302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78</xdr:row>
      <xdr:rowOff>31493</xdr:rowOff>
    </xdr:from>
    <xdr:to>
      <xdr:col>7</xdr:col>
      <xdr:colOff>359597</xdr:colOff>
      <xdr:row>78</xdr:row>
      <xdr:rowOff>136893</xdr:rowOff>
    </xdr:to>
    <xdr:sp macro="" textlink="">
      <xdr:nvSpPr>
        <xdr:cNvPr id="307" name="月 306">
          <a:extLst>
            <a:ext uri="{FF2B5EF4-FFF2-40B4-BE49-F238E27FC236}">
              <a16:creationId xmlns:a16="http://schemas.microsoft.com/office/drawing/2014/main" id="{00000000-0008-0000-0300-000035010000}"/>
            </a:ext>
          </a:extLst>
        </xdr:cNvPr>
        <xdr:cNvSpPr/>
      </xdr:nvSpPr>
      <xdr:spPr>
        <a:xfrm rot="13320000">
          <a:off x="4383597" y="1318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80</xdr:row>
      <xdr:rowOff>23653</xdr:rowOff>
    </xdr:from>
    <xdr:to>
      <xdr:col>7</xdr:col>
      <xdr:colOff>375890</xdr:colOff>
      <xdr:row>80</xdr:row>
      <xdr:rowOff>139714</xdr:rowOff>
    </xdr:to>
    <xdr:sp macro="" textlink="">
      <xdr:nvSpPr>
        <xdr:cNvPr id="308" name="太陽 307">
          <a:extLst>
            <a:ext uri="{FF2B5EF4-FFF2-40B4-BE49-F238E27FC236}">
              <a16:creationId xmlns:a16="http://schemas.microsoft.com/office/drawing/2014/main" id="{00000000-0008-0000-0300-000036010000}"/>
            </a:ext>
          </a:extLst>
        </xdr:cNvPr>
        <xdr:cNvSpPr/>
      </xdr:nvSpPr>
      <xdr:spPr>
        <a:xfrm>
          <a:off x="4344379" y="1348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81</xdr:row>
      <xdr:rowOff>31493</xdr:rowOff>
    </xdr:from>
    <xdr:to>
      <xdr:col>7</xdr:col>
      <xdr:colOff>359597</xdr:colOff>
      <xdr:row>81</xdr:row>
      <xdr:rowOff>136893</xdr:rowOff>
    </xdr:to>
    <xdr:sp macro="" textlink="">
      <xdr:nvSpPr>
        <xdr:cNvPr id="309" name="月 308">
          <a:extLst>
            <a:ext uri="{FF2B5EF4-FFF2-40B4-BE49-F238E27FC236}">
              <a16:creationId xmlns:a16="http://schemas.microsoft.com/office/drawing/2014/main" id="{00000000-0008-0000-0300-000037010000}"/>
            </a:ext>
          </a:extLst>
        </xdr:cNvPr>
        <xdr:cNvSpPr/>
      </xdr:nvSpPr>
      <xdr:spPr>
        <a:xfrm rot="13320000">
          <a:off x="4383597" y="1364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10" name="太陽 309">
          <a:extLst>
            <a:ext uri="{FF2B5EF4-FFF2-40B4-BE49-F238E27FC236}">
              <a16:creationId xmlns:a16="http://schemas.microsoft.com/office/drawing/2014/main" id="{00000000-0008-0000-0300-00003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11" name="月 310">
          <a:extLst>
            <a:ext uri="{FF2B5EF4-FFF2-40B4-BE49-F238E27FC236}">
              <a16:creationId xmlns:a16="http://schemas.microsoft.com/office/drawing/2014/main" id="{00000000-0008-0000-0300-00003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12" name="太陽 311">
          <a:extLst>
            <a:ext uri="{FF2B5EF4-FFF2-40B4-BE49-F238E27FC236}">
              <a16:creationId xmlns:a16="http://schemas.microsoft.com/office/drawing/2014/main" id="{00000000-0008-0000-0300-00003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13" name="月 312">
          <a:extLst>
            <a:ext uri="{FF2B5EF4-FFF2-40B4-BE49-F238E27FC236}">
              <a16:creationId xmlns:a16="http://schemas.microsoft.com/office/drawing/2014/main" id="{00000000-0008-0000-0300-00003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14" name="太陽 313">
          <a:extLst>
            <a:ext uri="{FF2B5EF4-FFF2-40B4-BE49-F238E27FC236}">
              <a16:creationId xmlns:a16="http://schemas.microsoft.com/office/drawing/2014/main" id="{00000000-0008-0000-0300-00003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15" name="月 314">
          <a:extLst>
            <a:ext uri="{FF2B5EF4-FFF2-40B4-BE49-F238E27FC236}">
              <a16:creationId xmlns:a16="http://schemas.microsoft.com/office/drawing/2014/main" id="{00000000-0008-0000-0300-00003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6" name="太陽 315">
          <a:extLst>
            <a:ext uri="{FF2B5EF4-FFF2-40B4-BE49-F238E27FC236}">
              <a16:creationId xmlns:a16="http://schemas.microsoft.com/office/drawing/2014/main" id="{00000000-0008-0000-0300-00003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7" name="月 316">
          <a:extLst>
            <a:ext uri="{FF2B5EF4-FFF2-40B4-BE49-F238E27FC236}">
              <a16:creationId xmlns:a16="http://schemas.microsoft.com/office/drawing/2014/main" id="{00000000-0008-0000-0300-00003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18" name="太陽 317">
          <a:extLst>
            <a:ext uri="{FF2B5EF4-FFF2-40B4-BE49-F238E27FC236}">
              <a16:creationId xmlns:a16="http://schemas.microsoft.com/office/drawing/2014/main" id="{00000000-0008-0000-0300-00004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19" name="月 318">
          <a:extLst>
            <a:ext uri="{FF2B5EF4-FFF2-40B4-BE49-F238E27FC236}">
              <a16:creationId xmlns:a16="http://schemas.microsoft.com/office/drawing/2014/main" id="{00000000-0008-0000-0300-00004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20" name="太陽 319">
          <a:extLst>
            <a:ext uri="{FF2B5EF4-FFF2-40B4-BE49-F238E27FC236}">
              <a16:creationId xmlns:a16="http://schemas.microsoft.com/office/drawing/2014/main" id="{00000000-0008-0000-0300-00004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21" name="月 320">
          <a:extLst>
            <a:ext uri="{FF2B5EF4-FFF2-40B4-BE49-F238E27FC236}">
              <a16:creationId xmlns:a16="http://schemas.microsoft.com/office/drawing/2014/main" id="{00000000-0008-0000-0300-00004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22" name="太陽 321">
          <a:extLst>
            <a:ext uri="{FF2B5EF4-FFF2-40B4-BE49-F238E27FC236}">
              <a16:creationId xmlns:a16="http://schemas.microsoft.com/office/drawing/2014/main" id="{00000000-0008-0000-0300-00004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23" name="月 322">
          <a:extLst>
            <a:ext uri="{FF2B5EF4-FFF2-40B4-BE49-F238E27FC236}">
              <a16:creationId xmlns:a16="http://schemas.microsoft.com/office/drawing/2014/main" id="{00000000-0008-0000-0300-00004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24" name="太陽 323">
          <a:extLst>
            <a:ext uri="{FF2B5EF4-FFF2-40B4-BE49-F238E27FC236}">
              <a16:creationId xmlns:a16="http://schemas.microsoft.com/office/drawing/2014/main" id="{00000000-0008-0000-0300-00004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25" name="月 324">
          <a:extLst>
            <a:ext uri="{FF2B5EF4-FFF2-40B4-BE49-F238E27FC236}">
              <a16:creationId xmlns:a16="http://schemas.microsoft.com/office/drawing/2014/main" id="{00000000-0008-0000-0300-00004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26" name="太陽 325">
          <a:extLst>
            <a:ext uri="{FF2B5EF4-FFF2-40B4-BE49-F238E27FC236}">
              <a16:creationId xmlns:a16="http://schemas.microsoft.com/office/drawing/2014/main" id="{00000000-0008-0000-0300-00004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27" name="月 326">
          <a:extLst>
            <a:ext uri="{FF2B5EF4-FFF2-40B4-BE49-F238E27FC236}">
              <a16:creationId xmlns:a16="http://schemas.microsoft.com/office/drawing/2014/main" id="{00000000-0008-0000-0300-00004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28" name="太陽 327">
          <a:extLst>
            <a:ext uri="{FF2B5EF4-FFF2-40B4-BE49-F238E27FC236}">
              <a16:creationId xmlns:a16="http://schemas.microsoft.com/office/drawing/2014/main" id="{00000000-0008-0000-0300-00004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29" name="月 328">
          <a:extLst>
            <a:ext uri="{FF2B5EF4-FFF2-40B4-BE49-F238E27FC236}">
              <a16:creationId xmlns:a16="http://schemas.microsoft.com/office/drawing/2014/main" id="{00000000-0008-0000-0300-00004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30" name="太陽 329">
          <a:extLst>
            <a:ext uri="{FF2B5EF4-FFF2-40B4-BE49-F238E27FC236}">
              <a16:creationId xmlns:a16="http://schemas.microsoft.com/office/drawing/2014/main" id="{00000000-0008-0000-0300-00004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31" name="月 330">
          <a:extLst>
            <a:ext uri="{FF2B5EF4-FFF2-40B4-BE49-F238E27FC236}">
              <a16:creationId xmlns:a16="http://schemas.microsoft.com/office/drawing/2014/main" id="{00000000-0008-0000-0300-00004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32" name="太陽 331">
          <a:extLst>
            <a:ext uri="{FF2B5EF4-FFF2-40B4-BE49-F238E27FC236}">
              <a16:creationId xmlns:a16="http://schemas.microsoft.com/office/drawing/2014/main" id="{00000000-0008-0000-0300-00004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33" name="月 332">
          <a:extLst>
            <a:ext uri="{FF2B5EF4-FFF2-40B4-BE49-F238E27FC236}">
              <a16:creationId xmlns:a16="http://schemas.microsoft.com/office/drawing/2014/main" id="{00000000-0008-0000-0300-00004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34" name="太陽 333">
          <a:extLst>
            <a:ext uri="{FF2B5EF4-FFF2-40B4-BE49-F238E27FC236}">
              <a16:creationId xmlns:a16="http://schemas.microsoft.com/office/drawing/2014/main" id="{00000000-0008-0000-0300-000050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35" name="月 334">
          <a:extLst>
            <a:ext uri="{FF2B5EF4-FFF2-40B4-BE49-F238E27FC236}">
              <a16:creationId xmlns:a16="http://schemas.microsoft.com/office/drawing/2014/main" id="{00000000-0008-0000-0300-000051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36" name="太陽 335">
          <a:extLst>
            <a:ext uri="{FF2B5EF4-FFF2-40B4-BE49-F238E27FC236}">
              <a16:creationId xmlns:a16="http://schemas.microsoft.com/office/drawing/2014/main" id="{00000000-0008-0000-0300-000052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37" name="月 336">
          <a:extLst>
            <a:ext uri="{FF2B5EF4-FFF2-40B4-BE49-F238E27FC236}">
              <a16:creationId xmlns:a16="http://schemas.microsoft.com/office/drawing/2014/main" id="{00000000-0008-0000-0300-000053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38" name="太陽 337">
          <a:extLst>
            <a:ext uri="{FF2B5EF4-FFF2-40B4-BE49-F238E27FC236}">
              <a16:creationId xmlns:a16="http://schemas.microsoft.com/office/drawing/2014/main" id="{00000000-0008-0000-0300-000054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39" name="月 338">
          <a:extLst>
            <a:ext uri="{FF2B5EF4-FFF2-40B4-BE49-F238E27FC236}">
              <a16:creationId xmlns:a16="http://schemas.microsoft.com/office/drawing/2014/main" id="{00000000-0008-0000-0300-000055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40" name="太陽 339">
          <a:extLst>
            <a:ext uri="{FF2B5EF4-FFF2-40B4-BE49-F238E27FC236}">
              <a16:creationId xmlns:a16="http://schemas.microsoft.com/office/drawing/2014/main" id="{00000000-0008-0000-0300-000056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41" name="月 340">
          <a:extLst>
            <a:ext uri="{FF2B5EF4-FFF2-40B4-BE49-F238E27FC236}">
              <a16:creationId xmlns:a16="http://schemas.microsoft.com/office/drawing/2014/main" id="{00000000-0008-0000-0300-000057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42" name="太陽 341">
          <a:extLst>
            <a:ext uri="{FF2B5EF4-FFF2-40B4-BE49-F238E27FC236}">
              <a16:creationId xmlns:a16="http://schemas.microsoft.com/office/drawing/2014/main" id="{00000000-0008-0000-0300-000058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43" name="月 342">
          <a:extLst>
            <a:ext uri="{FF2B5EF4-FFF2-40B4-BE49-F238E27FC236}">
              <a16:creationId xmlns:a16="http://schemas.microsoft.com/office/drawing/2014/main" id="{00000000-0008-0000-0300-000059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44" name="太陽 343">
          <a:extLst>
            <a:ext uri="{FF2B5EF4-FFF2-40B4-BE49-F238E27FC236}">
              <a16:creationId xmlns:a16="http://schemas.microsoft.com/office/drawing/2014/main" id="{00000000-0008-0000-0300-00005A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45" name="月 344">
          <a:extLst>
            <a:ext uri="{FF2B5EF4-FFF2-40B4-BE49-F238E27FC236}">
              <a16:creationId xmlns:a16="http://schemas.microsoft.com/office/drawing/2014/main" id="{00000000-0008-0000-0300-00005B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46" name="太陽 345">
          <a:extLst>
            <a:ext uri="{FF2B5EF4-FFF2-40B4-BE49-F238E27FC236}">
              <a16:creationId xmlns:a16="http://schemas.microsoft.com/office/drawing/2014/main" id="{00000000-0008-0000-0300-00005C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47" name="月 346">
          <a:extLst>
            <a:ext uri="{FF2B5EF4-FFF2-40B4-BE49-F238E27FC236}">
              <a16:creationId xmlns:a16="http://schemas.microsoft.com/office/drawing/2014/main" id="{00000000-0008-0000-0300-00005D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48" name="太陽 347">
          <a:extLst>
            <a:ext uri="{FF2B5EF4-FFF2-40B4-BE49-F238E27FC236}">
              <a16:creationId xmlns:a16="http://schemas.microsoft.com/office/drawing/2014/main" id="{00000000-0008-0000-0300-00005E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49" name="月 348">
          <a:extLst>
            <a:ext uri="{FF2B5EF4-FFF2-40B4-BE49-F238E27FC236}">
              <a16:creationId xmlns:a16="http://schemas.microsoft.com/office/drawing/2014/main" id="{00000000-0008-0000-0300-00005F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50" name="太陽 349">
          <a:extLst>
            <a:ext uri="{FF2B5EF4-FFF2-40B4-BE49-F238E27FC236}">
              <a16:creationId xmlns:a16="http://schemas.microsoft.com/office/drawing/2014/main" id="{00000000-0008-0000-0300-000060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51" name="月 350">
          <a:extLst>
            <a:ext uri="{FF2B5EF4-FFF2-40B4-BE49-F238E27FC236}">
              <a16:creationId xmlns:a16="http://schemas.microsoft.com/office/drawing/2014/main" id="{00000000-0008-0000-0300-000061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52" name="太陽 351">
          <a:extLst>
            <a:ext uri="{FF2B5EF4-FFF2-40B4-BE49-F238E27FC236}">
              <a16:creationId xmlns:a16="http://schemas.microsoft.com/office/drawing/2014/main" id="{00000000-0008-0000-0300-000062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53" name="月 352">
          <a:extLst>
            <a:ext uri="{FF2B5EF4-FFF2-40B4-BE49-F238E27FC236}">
              <a16:creationId xmlns:a16="http://schemas.microsoft.com/office/drawing/2014/main" id="{00000000-0008-0000-0300-000063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54" name="太陽 353">
          <a:extLst>
            <a:ext uri="{FF2B5EF4-FFF2-40B4-BE49-F238E27FC236}">
              <a16:creationId xmlns:a16="http://schemas.microsoft.com/office/drawing/2014/main" id="{00000000-0008-0000-0300-000064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55" name="月 354">
          <a:extLst>
            <a:ext uri="{FF2B5EF4-FFF2-40B4-BE49-F238E27FC236}">
              <a16:creationId xmlns:a16="http://schemas.microsoft.com/office/drawing/2014/main" id="{00000000-0008-0000-0300-000065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356" name="太陽 355">
          <a:extLst>
            <a:ext uri="{FF2B5EF4-FFF2-40B4-BE49-F238E27FC236}">
              <a16:creationId xmlns:a16="http://schemas.microsoft.com/office/drawing/2014/main" id="{00000000-0008-0000-0300-000066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357" name="月 356">
          <a:extLst>
            <a:ext uri="{FF2B5EF4-FFF2-40B4-BE49-F238E27FC236}">
              <a16:creationId xmlns:a16="http://schemas.microsoft.com/office/drawing/2014/main" id="{00000000-0008-0000-0300-000067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358" name="太陽 357">
          <a:extLst>
            <a:ext uri="{FF2B5EF4-FFF2-40B4-BE49-F238E27FC236}">
              <a16:creationId xmlns:a16="http://schemas.microsoft.com/office/drawing/2014/main" id="{00000000-0008-0000-0300-000068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359" name="月 358">
          <a:extLst>
            <a:ext uri="{FF2B5EF4-FFF2-40B4-BE49-F238E27FC236}">
              <a16:creationId xmlns:a16="http://schemas.microsoft.com/office/drawing/2014/main" id="{00000000-0008-0000-0300-000069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0" name="太陽 359">
          <a:extLst>
            <a:ext uri="{FF2B5EF4-FFF2-40B4-BE49-F238E27FC236}">
              <a16:creationId xmlns:a16="http://schemas.microsoft.com/office/drawing/2014/main" id="{00000000-0008-0000-0300-00006A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1" name="月 360">
          <a:extLst>
            <a:ext uri="{FF2B5EF4-FFF2-40B4-BE49-F238E27FC236}">
              <a16:creationId xmlns:a16="http://schemas.microsoft.com/office/drawing/2014/main" id="{00000000-0008-0000-0300-00006B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362" name="太陽 361">
          <a:extLst>
            <a:ext uri="{FF2B5EF4-FFF2-40B4-BE49-F238E27FC236}">
              <a16:creationId xmlns:a16="http://schemas.microsoft.com/office/drawing/2014/main" id="{00000000-0008-0000-0300-00006C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363" name="月 362">
          <a:extLst>
            <a:ext uri="{FF2B5EF4-FFF2-40B4-BE49-F238E27FC236}">
              <a16:creationId xmlns:a16="http://schemas.microsoft.com/office/drawing/2014/main" id="{00000000-0008-0000-0300-00006D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364" name="太陽 363">
          <a:extLst>
            <a:ext uri="{FF2B5EF4-FFF2-40B4-BE49-F238E27FC236}">
              <a16:creationId xmlns:a16="http://schemas.microsoft.com/office/drawing/2014/main" id="{00000000-0008-0000-0300-00006E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365" name="月 364">
          <a:extLst>
            <a:ext uri="{FF2B5EF4-FFF2-40B4-BE49-F238E27FC236}">
              <a16:creationId xmlns:a16="http://schemas.microsoft.com/office/drawing/2014/main" id="{00000000-0008-0000-0300-00006F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366" name="太陽 365">
          <a:extLst>
            <a:ext uri="{FF2B5EF4-FFF2-40B4-BE49-F238E27FC236}">
              <a16:creationId xmlns:a16="http://schemas.microsoft.com/office/drawing/2014/main" id="{00000000-0008-0000-0300-000070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367" name="月 366">
          <a:extLst>
            <a:ext uri="{FF2B5EF4-FFF2-40B4-BE49-F238E27FC236}">
              <a16:creationId xmlns:a16="http://schemas.microsoft.com/office/drawing/2014/main" id="{00000000-0008-0000-0300-000071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368" name="太陽 367">
          <a:extLst>
            <a:ext uri="{FF2B5EF4-FFF2-40B4-BE49-F238E27FC236}">
              <a16:creationId xmlns:a16="http://schemas.microsoft.com/office/drawing/2014/main" id="{00000000-0008-0000-0300-000072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369" name="月 368">
          <a:extLst>
            <a:ext uri="{FF2B5EF4-FFF2-40B4-BE49-F238E27FC236}">
              <a16:creationId xmlns:a16="http://schemas.microsoft.com/office/drawing/2014/main" id="{00000000-0008-0000-0300-000073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370" name="太陽 369">
          <a:extLst>
            <a:ext uri="{FF2B5EF4-FFF2-40B4-BE49-F238E27FC236}">
              <a16:creationId xmlns:a16="http://schemas.microsoft.com/office/drawing/2014/main" id="{00000000-0008-0000-0300-000074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371" name="月 370">
          <a:extLst>
            <a:ext uri="{FF2B5EF4-FFF2-40B4-BE49-F238E27FC236}">
              <a16:creationId xmlns:a16="http://schemas.microsoft.com/office/drawing/2014/main" id="{00000000-0008-0000-0300-000075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372" name="太陽 371">
          <a:extLst>
            <a:ext uri="{FF2B5EF4-FFF2-40B4-BE49-F238E27FC236}">
              <a16:creationId xmlns:a16="http://schemas.microsoft.com/office/drawing/2014/main" id="{00000000-0008-0000-0300-000076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373" name="月 372">
          <a:extLst>
            <a:ext uri="{FF2B5EF4-FFF2-40B4-BE49-F238E27FC236}">
              <a16:creationId xmlns:a16="http://schemas.microsoft.com/office/drawing/2014/main" id="{00000000-0008-0000-0300-000077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374" name="太陽 373">
          <a:extLst>
            <a:ext uri="{FF2B5EF4-FFF2-40B4-BE49-F238E27FC236}">
              <a16:creationId xmlns:a16="http://schemas.microsoft.com/office/drawing/2014/main" id="{00000000-0008-0000-0300-000078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375" name="月 374">
          <a:extLst>
            <a:ext uri="{FF2B5EF4-FFF2-40B4-BE49-F238E27FC236}">
              <a16:creationId xmlns:a16="http://schemas.microsoft.com/office/drawing/2014/main" id="{00000000-0008-0000-0300-000079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376" name="太陽 375">
          <a:extLst>
            <a:ext uri="{FF2B5EF4-FFF2-40B4-BE49-F238E27FC236}">
              <a16:creationId xmlns:a16="http://schemas.microsoft.com/office/drawing/2014/main" id="{00000000-0008-0000-0300-00007A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377" name="月 376">
          <a:extLst>
            <a:ext uri="{FF2B5EF4-FFF2-40B4-BE49-F238E27FC236}">
              <a16:creationId xmlns:a16="http://schemas.microsoft.com/office/drawing/2014/main" id="{00000000-0008-0000-0300-00007B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378" name="太陽 377">
          <a:extLst>
            <a:ext uri="{FF2B5EF4-FFF2-40B4-BE49-F238E27FC236}">
              <a16:creationId xmlns:a16="http://schemas.microsoft.com/office/drawing/2014/main" id="{00000000-0008-0000-0300-00007C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379" name="月 378">
          <a:extLst>
            <a:ext uri="{FF2B5EF4-FFF2-40B4-BE49-F238E27FC236}">
              <a16:creationId xmlns:a16="http://schemas.microsoft.com/office/drawing/2014/main" id="{00000000-0008-0000-0300-00007D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380" name="太陽 379">
          <a:extLst>
            <a:ext uri="{FF2B5EF4-FFF2-40B4-BE49-F238E27FC236}">
              <a16:creationId xmlns:a16="http://schemas.microsoft.com/office/drawing/2014/main" id="{00000000-0008-0000-0300-00007E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381" name="月 380">
          <a:extLst>
            <a:ext uri="{FF2B5EF4-FFF2-40B4-BE49-F238E27FC236}">
              <a16:creationId xmlns:a16="http://schemas.microsoft.com/office/drawing/2014/main" id="{00000000-0008-0000-0300-00007F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2" name="太陽 381">
          <a:extLst>
            <a:ext uri="{FF2B5EF4-FFF2-40B4-BE49-F238E27FC236}">
              <a16:creationId xmlns:a16="http://schemas.microsoft.com/office/drawing/2014/main" id="{00000000-0008-0000-0300-000080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3" name="月 382">
          <a:extLst>
            <a:ext uri="{FF2B5EF4-FFF2-40B4-BE49-F238E27FC236}">
              <a16:creationId xmlns:a16="http://schemas.microsoft.com/office/drawing/2014/main" id="{00000000-0008-0000-0300-000081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384" name="太陽 383">
          <a:extLst>
            <a:ext uri="{FF2B5EF4-FFF2-40B4-BE49-F238E27FC236}">
              <a16:creationId xmlns:a16="http://schemas.microsoft.com/office/drawing/2014/main" id="{00000000-0008-0000-0300-000082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385" name="月 384">
          <a:extLst>
            <a:ext uri="{FF2B5EF4-FFF2-40B4-BE49-F238E27FC236}">
              <a16:creationId xmlns:a16="http://schemas.microsoft.com/office/drawing/2014/main" id="{00000000-0008-0000-0300-000083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386" name="太陽 385">
          <a:extLst>
            <a:ext uri="{FF2B5EF4-FFF2-40B4-BE49-F238E27FC236}">
              <a16:creationId xmlns:a16="http://schemas.microsoft.com/office/drawing/2014/main" id="{00000000-0008-0000-0300-000084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387" name="月 386">
          <a:extLst>
            <a:ext uri="{FF2B5EF4-FFF2-40B4-BE49-F238E27FC236}">
              <a16:creationId xmlns:a16="http://schemas.microsoft.com/office/drawing/2014/main" id="{00000000-0008-0000-0300-000085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388" name="太陽 387">
          <a:extLst>
            <a:ext uri="{FF2B5EF4-FFF2-40B4-BE49-F238E27FC236}">
              <a16:creationId xmlns:a16="http://schemas.microsoft.com/office/drawing/2014/main" id="{00000000-0008-0000-0300-000086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389" name="月 388">
          <a:extLst>
            <a:ext uri="{FF2B5EF4-FFF2-40B4-BE49-F238E27FC236}">
              <a16:creationId xmlns:a16="http://schemas.microsoft.com/office/drawing/2014/main" id="{00000000-0008-0000-0300-000087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390" name="太陽 389">
          <a:extLst>
            <a:ext uri="{FF2B5EF4-FFF2-40B4-BE49-F238E27FC236}">
              <a16:creationId xmlns:a16="http://schemas.microsoft.com/office/drawing/2014/main" id="{00000000-0008-0000-0300-000088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391" name="月 390">
          <a:extLst>
            <a:ext uri="{FF2B5EF4-FFF2-40B4-BE49-F238E27FC236}">
              <a16:creationId xmlns:a16="http://schemas.microsoft.com/office/drawing/2014/main" id="{00000000-0008-0000-0300-000089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392" name="太陽 391">
          <a:extLst>
            <a:ext uri="{FF2B5EF4-FFF2-40B4-BE49-F238E27FC236}">
              <a16:creationId xmlns:a16="http://schemas.microsoft.com/office/drawing/2014/main" id="{00000000-0008-0000-0300-00008A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393" name="月 392">
          <a:extLst>
            <a:ext uri="{FF2B5EF4-FFF2-40B4-BE49-F238E27FC236}">
              <a16:creationId xmlns:a16="http://schemas.microsoft.com/office/drawing/2014/main" id="{00000000-0008-0000-0300-00008B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394" name="太陽 393">
          <a:extLst>
            <a:ext uri="{FF2B5EF4-FFF2-40B4-BE49-F238E27FC236}">
              <a16:creationId xmlns:a16="http://schemas.microsoft.com/office/drawing/2014/main" id="{00000000-0008-0000-0300-00008C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395" name="月 394">
          <a:extLst>
            <a:ext uri="{FF2B5EF4-FFF2-40B4-BE49-F238E27FC236}">
              <a16:creationId xmlns:a16="http://schemas.microsoft.com/office/drawing/2014/main" id="{00000000-0008-0000-0300-00008D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396" name="太陽 395">
          <a:extLst>
            <a:ext uri="{FF2B5EF4-FFF2-40B4-BE49-F238E27FC236}">
              <a16:creationId xmlns:a16="http://schemas.microsoft.com/office/drawing/2014/main" id="{00000000-0008-0000-0300-00008E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397" name="月 396">
          <a:extLst>
            <a:ext uri="{FF2B5EF4-FFF2-40B4-BE49-F238E27FC236}">
              <a16:creationId xmlns:a16="http://schemas.microsoft.com/office/drawing/2014/main" id="{00000000-0008-0000-0300-00008F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398" name="太陽 397">
          <a:extLst>
            <a:ext uri="{FF2B5EF4-FFF2-40B4-BE49-F238E27FC236}">
              <a16:creationId xmlns:a16="http://schemas.microsoft.com/office/drawing/2014/main" id="{00000000-0008-0000-0300-000090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399" name="月 398">
          <a:extLst>
            <a:ext uri="{FF2B5EF4-FFF2-40B4-BE49-F238E27FC236}">
              <a16:creationId xmlns:a16="http://schemas.microsoft.com/office/drawing/2014/main" id="{00000000-0008-0000-0300-000091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00" name="太陽 399">
          <a:extLst>
            <a:ext uri="{FF2B5EF4-FFF2-40B4-BE49-F238E27FC236}">
              <a16:creationId xmlns:a16="http://schemas.microsoft.com/office/drawing/2014/main" id="{00000000-0008-0000-0300-000092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01" name="月 400">
          <a:extLst>
            <a:ext uri="{FF2B5EF4-FFF2-40B4-BE49-F238E27FC236}">
              <a16:creationId xmlns:a16="http://schemas.microsoft.com/office/drawing/2014/main" id="{00000000-0008-0000-0300-000093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02" name="太陽 401">
          <a:extLst>
            <a:ext uri="{FF2B5EF4-FFF2-40B4-BE49-F238E27FC236}">
              <a16:creationId xmlns:a16="http://schemas.microsoft.com/office/drawing/2014/main" id="{00000000-0008-0000-0300-000094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03" name="月 402">
          <a:extLst>
            <a:ext uri="{FF2B5EF4-FFF2-40B4-BE49-F238E27FC236}">
              <a16:creationId xmlns:a16="http://schemas.microsoft.com/office/drawing/2014/main" id="{00000000-0008-0000-0300-000095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4" name="太陽 403">
          <a:extLst>
            <a:ext uri="{FF2B5EF4-FFF2-40B4-BE49-F238E27FC236}">
              <a16:creationId xmlns:a16="http://schemas.microsoft.com/office/drawing/2014/main" id="{00000000-0008-0000-0300-000096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5" name="月 404">
          <a:extLst>
            <a:ext uri="{FF2B5EF4-FFF2-40B4-BE49-F238E27FC236}">
              <a16:creationId xmlns:a16="http://schemas.microsoft.com/office/drawing/2014/main" id="{00000000-0008-0000-0300-000097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06" name="太陽 405">
          <a:extLst>
            <a:ext uri="{FF2B5EF4-FFF2-40B4-BE49-F238E27FC236}">
              <a16:creationId xmlns:a16="http://schemas.microsoft.com/office/drawing/2014/main" id="{00000000-0008-0000-0300-000098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07" name="月 406">
          <a:extLst>
            <a:ext uri="{FF2B5EF4-FFF2-40B4-BE49-F238E27FC236}">
              <a16:creationId xmlns:a16="http://schemas.microsoft.com/office/drawing/2014/main" id="{00000000-0008-0000-0300-000099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08" name="太陽 407">
          <a:extLst>
            <a:ext uri="{FF2B5EF4-FFF2-40B4-BE49-F238E27FC236}">
              <a16:creationId xmlns:a16="http://schemas.microsoft.com/office/drawing/2014/main" id="{00000000-0008-0000-0300-00009A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09" name="月 408">
          <a:extLst>
            <a:ext uri="{FF2B5EF4-FFF2-40B4-BE49-F238E27FC236}">
              <a16:creationId xmlns:a16="http://schemas.microsoft.com/office/drawing/2014/main" id="{00000000-0008-0000-0300-00009B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10" name="太陽 409">
          <a:extLst>
            <a:ext uri="{FF2B5EF4-FFF2-40B4-BE49-F238E27FC236}">
              <a16:creationId xmlns:a16="http://schemas.microsoft.com/office/drawing/2014/main" id="{00000000-0008-0000-0300-00009C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11" name="月 410">
          <a:extLst>
            <a:ext uri="{FF2B5EF4-FFF2-40B4-BE49-F238E27FC236}">
              <a16:creationId xmlns:a16="http://schemas.microsoft.com/office/drawing/2014/main" id="{00000000-0008-0000-0300-00009D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12" name="太陽 411">
          <a:extLst>
            <a:ext uri="{FF2B5EF4-FFF2-40B4-BE49-F238E27FC236}">
              <a16:creationId xmlns:a16="http://schemas.microsoft.com/office/drawing/2014/main" id="{00000000-0008-0000-0300-00009E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13" name="月 412">
          <a:extLst>
            <a:ext uri="{FF2B5EF4-FFF2-40B4-BE49-F238E27FC236}">
              <a16:creationId xmlns:a16="http://schemas.microsoft.com/office/drawing/2014/main" id="{00000000-0008-0000-0300-00009F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14" name="太陽 413">
          <a:extLst>
            <a:ext uri="{FF2B5EF4-FFF2-40B4-BE49-F238E27FC236}">
              <a16:creationId xmlns:a16="http://schemas.microsoft.com/office/drawing/2014/main" id="{00000000-0008-0000-0300-0000A0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15" name="月 414">
          <a:extLst>
            <a:ext uri="{FF2B5EF4-FFF2-40B4-BE49-F238E27FC236}">
              <a16:creationId xmlns:a16="http://schemas.microsoft.com/office/drawing/2014/main" id="{00000000-0008-0000-0300-0000A1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16" name="太陽 415">
          <a:extLst>
            <a:ext uri="{FF2B5EF4-FFF2-40B4-BE49-F238E27FC236}">
              <a16:creationId xmlns:a16="http://schemas.microsoft.com/office/drawing/2014/main" id="{00000000-0008-0000-0300-0000A2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17" name="月 416">
          <a:extLst>
            <a:ext uri="{FF2B5EF4-FFF2-40B4-BE49-F238E27FC236}">
              <a16:creationId xmlns:a16="http://schemas.microsoft.com/office/drawing/2014/main" id="{00000000-0008-0000-0300-0000A3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18" name="太陽 417">
          <a:extLst>
            <a:ext uri="{FF2B5EF4-FFF2-40B4-BE49-F238E27FC236}">
              <a16:creationId xmlns:a16="http://schemas.microsoft.com/office/drawing/2014/main" id="{00000000-0008-0000-0300-0000A4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19" name="月 418">
          <a:extLst>
            <a:ext uri="{FF2B5EF4-FFF2-40B4-BE49-F238E27FC236}">
              <a16:creationId xmlns:a16="http://schemas.microsoft.com/office/drawing/2014/main" id="{00000000-0008-0000-0300-0000A5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20" name="太陽 419">
          <a:extLst>
            <a:ext uri="{FF2B5EF4-FFF2-40B4-BE49-F238E27FC236}">
              <a16:creationId xmlns:a16="http://schemas.microsoft.com/office/drawing/2014/main" id="{00000000-0008-0000-0300-0000A6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21" name="月 420">
          <a:extLst>
            <a:ext uri="{FF2B5EF4-FFF2-40B4-BE49-F238E27FC236}">
              <a16:creationId xmlns:a16="http://schemas.microsoft.com/office/drawing/2014/main" id="{00000000-0008-0000-0300-0000A7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22" name="太陽 421">
          <a:extLst>
            <a:ext uri="{FF2B5EF4-FFF2-40B4-BE49-F238E27FC236}">
              <a16:creationId xmlns:a16="http://schemas.microsoft.com/office/drawing/2014/main" id="{00000000-0008-0000-0300-0000A8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23" name="月 422">
          <a:extLst>
            <a:ext uri="{FF2B5EF4-FFF2-40B4-BE49-F238E27FC236}">
              <a16:creationId xmlns:a16="http://schemas.microsoft.com/office/drawing/2014/main" id="{00000000-0008-0000-0300-0000A9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24" name="太陽 423">
          <a:extLst>
            <a:ext uri="{FF2B5EF4-FFF2-40B4-BE49-F238E27FC236}">
              <a16:creationId xmlns:a16="http://schemas.microsoft.com/office/drawing/2014/main" id="{00000000-0008-0000-0300-0000AA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25" name="月 424">
          <a:extLst>
            <a:ext uri="{FF2B5EF4-FFF2-40B4-BE49-F238E27FC236}">
              <a16:creationId xmlns:a16="http://schemas.microsoft.com/office/drawing/2014/main" id="{00000000-0008-0000-0300-0000AB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6" name="太陽 425">
          <a:extLst>
            <a:ext uri="{FF2B5EF4-FFF2-40B4-BE49-F238E27FC236}">
              <a16:creationId xmlns:a16="http://schemas.microsoft.com/office/drawing/2014/main" id="{00000000-0008-0000-0300-0000AC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7" name="月 426">
          <a:extLst>
            <a:ext uri="{FF2B5EF4-FFF2-40B4-BE49-F238E27FC236}">
              <a16:creationId xmlns:a16="http://schemas.microsoft.com/office/drawing/2014/main" id="{00000000-0008-0000-0300-0000AD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28" name="太陽 427">
          <a:extLst>
            <a:ext uri="{FF2B5EF4-FFF2-40B4-BE49-F238E27FC236}">
              <a16:creationId xmlns:a16="http://schemas.microsoft.com/office/drawing/2014/main" id="{00000000-0008-0000-0300-0000AE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29" name="月 428">
          <a:extLst>
            <a:ext uri="{FF2B5EF4-FFF2-40B4-BE49-F238E27FC236}">
              <a16:creationId xmlns:a16="http://schemas.microsoft.com/office/drawing/2014/main" id="{00000000-0008-0000-0300-0000AF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30" name="太陽 429">
          <a:extLst>
            <a:ext uri="{FF2B5EF4-FFF2-40B4-BE49-F238E27FC236}">
              <a16:creationId xmlns:a16="http://schemas.microsoft.com/office/drawing/2014/main" id="{00000000-0008-0000-0300-0000B0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31" name="月 430">
          <a:extLst>
            <a:ext uri="{FF2B5EF4-FFF2-40B4-BE49-F238E27FC236}">
              <a16:creationId xmlns:a16="http://schemas.microsoft.com/office/drawing/2014/main" id="{00000000-0008-0000-0300-0000B1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32" name="太陽 431">
          <a:extLst>
            <a:ext uri="{FF2B5EF4-FFF2-40B4-BE49-F238E27FC236}">
              <a16:creationId xmlns:a16="http://schemas.microsoft.com/office/drawing/2014/main" id="{00000000-0008-0000-0300-0000B2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33" name="月 432">
          <a:extLst>
            <a:ext uri="{FF2B5EF4-FFF2-40B4-BE49-F238E27FC236}">
              <a16:creationId xmlns:a16="http://schemas.microsoft.com/office/drawing/2014/main" id="{00000000-0008-0000-0300-0000B3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34" name="太陽 433">
          <a:extLst>
            <a:ext uri="{FF2B5EF4-FFF2-40B4-BE49-F238E27FC236}">
              <a16:creationId xmlns:a16="http://schemas.microsoft.com/office/drawing/2014/main" id="{00000000-0008-0000-0300-0000B4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35" name="月 434">
          <a:extLst>
            <a:ext uri="{FF2B5EF4-FFF2-40B4-BE49-F238E27FC236}">
              <a16:creationId xmlns:a16="http://schemas.microsoft.com/office/drawing/2014/main" id="{00000000-0008-0000-0300-0000B5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36" name="太陽 435">
          <a:extLst>
            <a:ext uri="{FF2B5EF4-FFF2-40B4-BE49-F238E27FC236}">
              <a16:creationId xmlns:a16="http://schemas.microsoft.com/office/drawing/2014/main" id="{00000000-0008-0000-0300-0000B6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37" name="月 436">
          <a:extLst>
            <a:ext uri="{FF2B5EF4-FFF2-40B4-BE49-F238E27FC236}">
              <a16:creationId xmlns:a16="http://schemas.microsoft.com/office/drawing/2014/main" id="{00000000-0008-0000-0300-0000B7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38" name="太陽 437">
          <a:extLst>
            <a:ext uri="{FF2B5EF4-FFF2-40B4-BE49-F238E27FC236}">
              <a16:creationId xmlns:a16="http://schemas.microsoft.com/office/drawing/2014/main" id="{00000000-0008-0000-0300-0000B8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39" name="月 438">
          <a:extLst>
            <a:ext uri="{FF2B5EF4-FFF2-40B4-BE49-F238E27FC236}">
              <a16:creationId xmlns:a16="http://schemas.microsoft.com/office/drawing/2014/main" id="{00000000-0008-0000-0300-0000B9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40" name="太陽 439">
          <a:extLst>
            <a:ext uri="{FF2B5EF4-FFF2-40B4-BE49-F238E27FC236}">
              <a16:creationId xmlns:a16="http://schemas.microsoft.com/office/drawing/2014/main" id="{00000000-0008-0000-0300-0000BA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41" name="月 440">
          <a:extLst>
            <a:ext uri="{FF2B5EF4-FFF2-40B4-BE49-F238E27FC236}">
              <a16:creationId xmlns:a16="http://schemas.microsoft.com/office/drawing/2014/main" id="{00000000-0008-0000-0300-0000BB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42" name="太陽 441">
          <a:extLst>
            <a:ext uri="{FF2B5EF4-FFF2-40B4-BE49-F238E27FC236}">
              <a16:creationId xmlns:a16="http://schemas.microsoft.com/office/drawing/2014/main" id="{00000000-0008-0000-0300-0000BC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43" name="月 442">
          <a:extLst>
            <a:ext uri="{FF2B5EF4-FFF2-40B4-BE49-F238E27FC236}">
              <a16:creationId xmlns:a16="http://schemas.microsoft.com/office/drawing/2014/main" id="{00000000-0008-0000-0300-0000BD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44" name="太陽 443">
          <a:extLst>
            <a:ext uri="{FF2B5EF4-FFF2-40B4-BE49-F238E27FC236}">
              <a16:creationId xmlns:a16="http://schemas.microsoft.com/office/drawing/2014/main" id="{00000000-0008-0000-0300-0000BE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45" name="月 444">
          <a:extLst>
            <a:ext uri="{FF2B5EF4-FFF2-40B4-BE49-F238E27FC236}">
              <a16:creationId xmlns:a16="http://schemas.microsoft.com/office/drawing/2014/main" id="{00000000-0008-0000-0300-0000BF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46" name="太陽 445">
          <a:extLst>
            <a:ext uri="{FF2B5EF4-FFF2-40B4-BE49-F238E27FC236}">
              <a16:creationId xmlns:a16="http://schemas.microsoft.com/office/drawing/2014/main" id="{00000000-0008-0000-0300-0000C0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47" name="月 446">
          <a:extLst>
            <a:ext uri="{FF2B5EF4-FFF2-40B4-BE49-F238E27FC236}">
              <a16:creationId xmlns:a16="http://schemas.microsoft.com/office/drawing/2014/main" id="{00000000-0008-0000-0300-0000C1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48" name="太陽 447">
          <a:extLst>
            <a:ext uri="{FF2B5EF4-FFF2-40B4-BE49-F238E27FC236}">
              <a16:creationId xmlns:a16="http://schemas.microsoft.com/office/drawing/2014/main" id="{00000000-0008-0000-0300-0000C2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49" name="月 448">
          <a:extLst>
            <a:ext uri="{FF2B5EF4-FFF2-40B4-BE49-F238E27FC236}">
              <a16:creationId xmlns:a16="http://schemas.microsoft.com/office/drawing/2014/main" id="{00000000-0008-0000-0300-0000C3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50" name="太陽 449">
          <a:extLst>
            <a:ext uri="{FF2B5EF4-FFF2-40B4-BE49-F238E27FC236}">
              <a16:creationId xmlns:a16="http://schemas.microsoft.com/office/drawing/2014/main" id="{00000000-0008-0000-0300-0000C4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51" name="月 450">
          <a:extLst>
            <a:ext uri="{FF2B5EF4-FFF2-40B4-BE49-F238E27FC236}">
              <a16:creationId xmlns:a16="http://schemas.microsoft.com/office/drawing/2014/main" id="{00000000-0008-0000-0300-0000C5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52" name="太陽 451">
          <a:extLst>
            <a:ext uri="{FF2B5EF4-FFF2-40B4-BE49-F238E27FC236}">
              <a16:creationId xmlns:a16="http://schemas.microsoft.com/office/drawing/2014/main" id="{00000000-0008-0000-0300-0000C6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53" name="月 452">
          <a:extLst>
            <a:ext uri="{FF2B5EF4-FFF2-40B4-BE49-F238E27FC236}">
              <a16:creationId xmlns:a16="http://schemas.microsoft.com/office/drawing/2014/main" id="{00000000-0008-0000-0300-0000C7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54" name="太陽 453">
          <a:extLst>
            <a:ext uri="{FF2B5EF4-FFF2-40B4-BE49-F238E27FC236}">
              <a16:creationId xmlns:a16="http://schemas.microsoft.com/office/drawing/2014/main" id="{00000000-0008-0000-0300-0000C8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55" name="月 454">
          <a:extLst>
            <a:ext uri="{FF2B5EF4-FFF2-40B4-BE49-F238E27FC236}">
              <a16:creationId xmlns:a16="http://schemas.microsoft.com/office/drawing/2014/main" id="{00000000-0008-0000-0300-0000C9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456" name="太陽 455">
          <a:extLst>
            <a:ext uri="{FF2B5EF4-FFF2-40B4-BE49-F238E27FC236}">
              <a16:creationId xmlns:a16="http://schemas.microsoft.com/office/drawing/2014/main" id="{00000000-0008-0000-0300-0000CA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457" name="月 456">
          <a:extLst>
            <a:ext uri="{FF2B5EF4-FFF2-40B4-BE49-F238E27FC236}">
              <a16:creationId xmlns:a16="http://schemas.microsoft.com/office/drawing/2014/main" id="{00000000-0008-0000-0300-0000CB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458" name="太陽 457">
          <a:extLst>
            <a:ext uri="{FF2B5EF4-FFF2-40B4-BE49-F238E27FC236}">
              <a16:creationId xmlns:a16="http://schemas.microsoft.com/office/drawing/2014/main" id="{00000000-0008-0000-0300-0000CC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459" name="月 458">
          <a:extLst>
            <a:ext uri="{FF2B5EF4-FFF2-40B4-BE49-F238E27FC236}">
              <a16:creationId xmlns:a16="http://schemas.microsoft.com/office/drawing/2014/main" id="{00000000-0008-0000-0300-0000CD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460" name="太陽 459">
          <a:extLst>
            <a:ext uri="{FF2B5EF4-FFF2-40B4-BE49-F238E27FC236}">
              <a16:creationId xmlns:a16="http://schemas.microsoft.com/office/drawing/2014/main" id="{00000000-0008-0000-0300-0000CE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461" name="月 460">
          <a:extLst>
            <a:ext uri="{FF2B5EF4-FFF2-40B4-BE49-F238E27FC236}">
              <a16:creationId xmlns:a16="http://schemas.microsoft.com/office/drawing/2014/main" id="{00000000-0008-0000-0300-0000CF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462" name="太陽 461">
          <a:extLst>
            <a:ext uri="{FF2B5EF4-FFF2-40B4-BE49-F238E27FC236}">
              <a16:creationId xmlns:a16="http://schemas.microsoft.com/office/drawing/2014/main" id="{00000000-0008-0000-0300-0000D0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463" name="月 462">
          <a:extLst>
            <a:ext uri="{FF2B5EF4-FFF2-40B4-BE49-F238E27FC236}">
              <a16:creationId xmlns:a16="http://schemas.microsoft.com/office/drawing/2014/main" id="{00000000-0008-0000-0300-0000D1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464" name="太陽 463">
          <a:extLst>
            <a:ext uri="{FF2B5EF4-FFF2-40B4-BE49-F238E27FC236}">
              <a16:creationId xmlns:a16="http://schemas.microsoft.com/office/drawing/2014/main" id="{00000000-0008-0000-0300-0000D2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465" name="月 464">
          <a:extLst>
            <a:ext uri="{FF2B5EF4-FFF2-40B4-BE49-F238E27FC236}">
              <a16:creationId xmlns:a16="http://schemas.microsoft.com/office/drawing/2014/main" id="{00000000-0008-0000-0300-0000D3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466" name="太陽 465">
          <a:extLst>
            <a:ext uri="{FF2B5EF4-FFF2-40B4-BE49-F238E27FC236}">
              <a16:creationId xmlns:a16="http://schemas.microsoft.com/office/drawing/2014/main" id="{00000000-0008-0000-0300-0000D401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467" name="月 466">
          <a:extLst>
            <a:ext uri="{FF2B5EF4-FFF2-40B4-BE49-F238E27FC236}">
              <a16:creationId xmlns:a16="http://schemas.microsoft.com/office/drawing/2014/main" id="{00000000-0008-0000-0300-0000D501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468" name="太陽 467">
          <a:extLst>
            <a:ext uri="{FF2B5EF4-FFF2-40B4-BE49-F238E27FC236}">
              <a16:creationId xmlns:a16="http://schemas.microsoft.com/office/drawing/2014/main" id="{00000000-0008-0000-0300-0000D601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469" name="月 468">
          <a:extLst>
            <a:ext uri="{FF2B5EF4-FFF2-40B4-BE49-F238E27FC236}">
              <a16:creationId xmlns:a16="http://schemas.microsoft.com/office/drawing/2014/main" id="{00000000-0008-0000-0300-0000D701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0" name="太陽 469">
          <a:extLst>
            <a:ext uri="{FF2B5EF4-FFF2-40B4-BE49-F238E27FC236}">
              <a16:creationId xmlns:a16="http://schemas.microsoft.com/office/drawing/2014/main" id="{00000000-0008-0000-0300-0000D8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1" name="月 470">
          <a:extLst>
            <a:ext uri="{FF2B5EF4-FFF2-40B4-BE49-F238E27FC236}">
              <a16:creationId xmlns:a16="http://schemas.microsoft.com/office/drawing/2014/main" id="{00000000-0008-0000-0300-0000D9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472" name="太陽 471">
          <a:extLst>
            <a:ext uri="{FF2B5EF4-FFF2-40B4-BE49-F238E27FC236}">
              <a16:creationId xmlns:a16="http://schemas.microsoft.com/office/drawing/2014/main" id="{00000000-0008-0000-0300-0000DA01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473" name="月 472">
          <a:extLst>
            <a:ext uri="{FF2B5EF4-FFF2-40B4-BE49-F238E27FC236}">
              <a16:creationId xmlns:a16="http://schemas.microsoft.com/office/drawing/2014/main" id="{00000000-0008-0000-0300-0000DB01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474" name="太陽 473">
          <a:extLst>
            <a:ext uri="{FF2B5EF4-FFF2-40B4-BE49-F238E27FC236}">
              <a16:creationId xmlns:a16="http://schemas.microsoft.com/office/drawing/2014/main" id="{00000000-0008-0000-0300-0000DC01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475" name="月 474">
          <a:extLst>
            <a:ext uri="{FF2B5EF4-FFF2-40B4-BE49-F238E27FC236}">
              <a16:creationId xmlns:a16="http://schemas.microsoft.com/office/drawing/2014/main" id="{00000000-0008-0000-0300-0000DD01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476" name="太陽 475">
          <a:extLst>
            <a:ext uri="{FF2B5EF4-FFF2-40B4-BE49-F238E27FC236}">
              <a16:creationId xmlns:a16="http://schemas.microsoft.com/office/drawing/2014/main" id="{00000000-0008-0000-0300-0000DE01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477" name="月 476">
          <a:extLst>
            <a:ext uri="{FF2B5EF4-FFF2-40B4-BE49-F238E27FC236}">
              <a16:creationId xmlns:a16="http://schemas.microsoft.com/office/drawing/2014/main" id="{00000000-0008-0000-0300-0000DF01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478" name="太陽 477">
          <a:extLst>
            <a:ext uri="{FF2B5EF4-FFF2-40B4-BE49-F238E27FC236}">
              <a16:creationId xmlns:a16="http://schemas.microsoft.com/office/drawing/2014/main" id="{00000000-0008-0000-0300-0000E001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479" name="月 478">
          <a:extLst>
            <a:ext uri="{FF2B5EF4-FFF2-40B4-BE49-F238E27FC236}">
              <a16:creationId xmlns:a16="http://schemas.microsoft.com/office/drawing/2014/main" id="{00000000-0008-0000-0300-0000E101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480" name="太陽 479">
          <a:extLst>
            <a:ext uri="{FF2B5EF4-FFF2-40B4-BE49-F238E27FC236}">
              <a16:creationId xmlns:a16="http://schemas.microsoft.com/office/drawing/2014/main" id="{00000000-0008-0000-0300-0000E201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481" name="月 480">
          <a:extLst>
            <a:ext uri="{FF2B5EF4-FFF2-40B4-BE49-F238E27FC236}">
              <a16:creationId xmlns:a16="http://schemas.microsoft.com/office/drawing/2014/main" id="{00000000-0008-0000-0300-0000E301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482" name="太陽 481">
          <a:extLst>
            <a:ext uri="{FF2B5EF4-FFF2-40B4-BE49-F238E27FC236}">
              <a16:creationId xmlns:a16="http://schemas.microsoft.com/office/drawing/2014/main" id="{00000000-0008-0000-0300-0000E401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483" name="月 482">
          <a:extLst>
            <a:ext uri="{FF2B5EF4-FFF2-40B4-BE49-F238E27FC236}">
              <a16:creationId xmlns:a16="http://schemas.microsoft.com/office/drawing/2014/main" id="{00000000-0008-0000-0300-0000E501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484" name="太陽 483">
          <a:extLst>
            <a:ext uri="{FF2B5EF4-FFF2-40B4-BE49-F238E27FC236}">
              <a16:creationId xmlns:a16="http://schemas.microsoft.com/office/drawing/2014/main" id="{00000000-0008-0000-0300-0000E601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485" name="月 484">
          <a:extLst>
            <a:ext uri="{FF2B5EF4-FFF2-40B4-BE49-F238E27FC236}">
              <a16:creationId xmlns:a16="http://schemas.microsoft.com/office/drawing/2014/main" id="{00000000-0008-0000-0300-0000E701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486" name="太陽 485">
          <a:extLst>
            <a:ext uri="{FF2B5EF4-FFF2-40B4-BE49-F238E27FC236}">
              <a16:creationId xmlns:a16="http://schemas.microsoft.com/office/drawing/2014/main" id="{00000000-0008-0000-0300-0000E801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487" name="月 486">
          <a:extLst>
            <a:ext uri="{FF2B5EF4-FFF2-40B4-BE49-F238E27FC236}">
              <a16:creationId xmlns:a16="http://schemas.microsoft.com/office/drawing/2014/main" id="{00000000-0008-0000-0300-0000E901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488" name="太陽 487">
          <a:extLst>
            <a:ext uri="{FF2B5EF4-FFF2-40B4-BE49-F238E27FC236}">
              <a16:creationId xmlns:a16="http://schemas.microsoft.com/office/drawing/2014/main" id="{00000000-0008-0000-0300-0000EA01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489" name="月 488">
          <a:extLst>
            <a:ext uri="{FF2B5EF4-FFF2-40B4-BE49-F238E27FC236}">
              <a16:creationId xmlns:a16="http://schemas.microsoft.com/office/drawing/2014/main" id="{00000000-0008-0000-0300-0000EB01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490" name="太陽 489">
          <a:extLst>
            <a:ext uri="{FF2B5EF4-FFF2-40B4-BE49-F238E27FC236}">
              <a16:creationId xmlns:a16="http://schemas.microsoft.com/office/drawing/2014/main" id="{00000000-0008-0000-0300-0000EC01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491" name="月 490">
          <a:extLst>
            <a:ext uri="{FF2B5EF4-FFF2-40B4-BE49-F238E27FC236}">
              <a16:creationId xmlns:a16="http://schemas.microsoft.com/office/drawing/2014/main" id="{00000000-0008-0000-0300-0000ED01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2" name="太陽 491">
          <a:extLst>
            <a:ext uri="{FF2B5EF4-FFF2-40B4-BE49-F238E27FC236}">
              <a16:creationId xmlns:a16="http://schemas.microsoft.com/office/drawing/2014/main" id="{00000000-0008-0000-0300-0000EE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3" name="月 492">
          <a:extLst>
            <a:ext uri="{FF2B5EF4-FFF2-40B4-BE49-F238E27FC236}">
              <a16:creationId xmlns:a16="http://schemas.microsoft.com/office/drawing/2014/main" id="{00000000-0008-0000-0300-0000EF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494" name="太陽 493">
          <a:extLst>
            <a:ext uri="{FF2B5EF4-FFF2-40B4-BE49-F238E27FC236}">
              <a16:creationId xmlns:a16="http://schemas.microsoft.com/office/drawing/2014/main" id="{00000000-0008-0000-0300-0000F001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495" name="月 494">
          <a:extLst>
            <a:ext uri="{FF2B5EF4-FFF2-40B4-BE49-F238E27FC236}">
              <a16:creationId xmlns:a16="http://schemas.microsoft.com/office/drawing/2014/main" id="{00000000-0008-0000-0300-0000F101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496" name="太陽 495">
          <a:extLst>
            <a:ext uri="{FF2B5EF4-FFF2-40B4-BE49-F238E27FC236}">
              <a16:creationId xmlns:a16="http://schemas.microsoft.com/office/drawing/2014/main" id="{00000000-0008-0000-0300-0000F201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497" name="月 496">
          <a:extLst>
            <a:ext uri="{FF2B5EF4-FFF2-40B4-BE49-F238E27FC236}">
              <a16:creationId xmlns:a16="http://schemas.microsoft.com/office/drawing/2014/main" id="{00000000-0008-0000-0300-0000F301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498" name="太陽 497">
          <a:extLst>
            <a:ext uri="{FF2B5EF4-FFF2-40B4-BE49-F238E27FC236}">
              <a16:creationId xmlns:a16="http://schemas.microsoft.com/office/drawing/2014/main" id="{00000000-0008-0000-0300-0000F401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499" name="月 498">
          <a:extLst>
            <a:ext uri="{FF2B5EF4-FFF2-40B4-BE49-F238E27FC236}">
              <a16:creationId xmlns:a16="http://schemas.microsoft.com/office/drawing/2014/main" id="{00000000-0008-0000-0300-0000F501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00" name="太陽 499">
          <a:extLst>
            <a:ext uri="{FF2B5EF4-FFF2-40B4-BE49-F238E27FC236}">
              <a16:creationId xmlns:a16="http://schemas.microsoft.com/office/drawing/2014/main" id="{00000000-0008-0000-0300-0000F601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01" name="月 500">
          <a:extLst>
            <a:ext uri="{FF2B5EF4-FFF2-40B4-BE49-F238E27FC236}">
              <a16:creationId xmlns:a16="http://schemas.microsoft.com/office/drawing/2014/main" id="{00000000-0008-0000-0300-0000F701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02" name="太陽 501">
          <a:extLst>
            <a:ext uri="{FF2B5EF4-FFF2-40B4-BE49-F238E27FC236}">
              <a16:creationId xmlns:a16="http://schemas.microsoft.com/office/drawing/2014/main" id="{00000000-0008-0000-0300-0000F801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03" name="月 502">
          <a:extLst>
            <a:ext uri="{FF2B5EF4-FFF2-40B4-BE49-F238E27FC236}">
              <a16:creationId xmlns:a16="http://schemas.microsoft.com/office/drawing/2014/main" id="{00000000-0008-0000-0300-0000F901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04" name="太陽 503">
          <a:extLst>
            <a:ext uri="{FF2B5EF4-FFF2-40B4-BE49-F238E27FC236}">
              <a16:creationId xmlns:a16="http://schemas.microsoft.com/office/drawing/2014/main" id="{00000000-0008-0000-0300-0000FA01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05" name="月 504">
          <a:extLst>
            <a:ext uri="{FF2B5EF4-FFF2-40B4-BE49-F238E27FC236}">
              <a16:creationId xmlns:a16="http://schemas.microsoft.com/office/drawing/2014/main" id="{00000000-0008-0000-0300-0000FB01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06" name="太陽 505">
          <a:extLst>
            <a:ext uri="{FF2B5EF4-FFF2-40B4-BE49-F238E27FC236}">
              <a16:creationId xmlns:a16="http://schemas.microsoft.com/office/drawing/2014/main" id="{00000000-0008-0000-0300-0000FC01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07" name="月 506">
          <a:extLst>
            <a:ext uri="{FF2B5EF4-FFF2-40B4-BE49-F238E27FC236}">
              <a16:creationId xmlns:a16="http://schemas.microsoft.com/office/drawing/2014/main" id="{00000000-0008-0000-0300-0000FD01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08" name="太陽 507">
          <a:extLst>
            <a:ext uri="{FF2B5EF4-FFF2-40B4-BE49-F238E27FC236}">
              <a16:creationId xmlns:a16="http://schemas.microsoft.com/office/drawing/2014/main" id="{00000000-0008-0000-0300-0000FE01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09" name="月 508">
          <a:extLst>
            <a:ext uri="{FF2B5EF4-FFF2-40B4-BE49-F238E27FC236}">
              <a16:creationId xmlns:a16="http://schemas.microsoft.com/office/drawing/2014/main" id="{00000000-0008-0000-0300-0000FF01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10" name="太陽 509">
          <a:extLst>
            <a:ext uri="{FF2B5EF4-FFF2-40B4-BE49-F238E27FC236}">
              <a16:creationId xmlns:a16="http://schemas.microsoft.com/office/drawing/2014/main" id="{00000000-0008-0000-0300-000000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11" name="月 510">
          <a:extLst>
            <a:ext uri="{FF2B5EF4-FFF2-40B4-BE49-F238E27FC236}">
              <a16:creationId xmlns:a16="http://schemas.microsoft.com/office/drawing/2014/main" id="{00000000-0008-0000-0300-000001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12" name="太陽 511">
          <a:extLst>
            <a:ext uri="{FF2B5EF4-FFF2-40B4-BE49-F238E27FC236}">
              <a16:creationId xmlns:a16="http://schemas.microsoft.com/office/drawing/2014/main" id="{00000000-0008-0000-0300-000002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13" name="月 512">
          <a:extLst>
            <a:ext uri="{FF2B5EF4-FFF2-40B4-BE49-F238E27FC236}">
              <a16:creationId xmlns:a16="http://schemas.microsoft.com/office/drawing/2014/main" id="{00000000-0008-0000-0300-000003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4" name="太陽 513">
          <a:extLst>
            <a:ext uri="{FF2B5EF4-FFF2-40B4-BE49-F238E27FC236}">
              <a16:creationId xmlns:a16="http://schemas.microsoft.com/office/drawing/2014/main" id="{00000000-0008-0000-0300-000004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5" name="月 514">
          <a:extLst>
            <a:ext uri="{FF2B5EF4-FFF2-40B4-BE49-F238E27FC236}">
              <a16:creationId xmlns:a16="http://schemas.microsoft.com/office/drawing/2014/main" id="{00000000-0008-0000-0300-000005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16" name="太陽 515">
          <a:extLst>
            <a:ext uri="{FF2B5EF4-FFF2-40B4-BE49-F238E27FC236}">
              <a16:creationId xmlns:a16="http://schemas.microsoft.com/office/drawing/2014/main" id="{00000000-0008-0000-0300-000006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17" name="月 516">
          <a:extLst>
            <a:ext uri="{FF2B5EF4-FFF2-40B4-BE49-F238E27FC236}">
              <a16:creationId xmlns:a16="http://schemas.microsoft.com/office/drawing/2014/main" id="{00000000-0008-0000-0300-000007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18" name="太陽 517">
          <a:extLst>
            <a:ext uri="{FF2B5EF4-FFF2-40B4-BE49-F238E27FC236}">
              <a16:creationId xmlns:a16="http://schemas.microsoft.com/office/drawing/2014/main" id="{00000000-0008-0000-0300-000008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19" name="月 518">
          <a:extLst>
            <a:ext uri="{FF2B5EF4-FFF2-40B4-BE49-F238E27FC236}">
              <a16:creationId xmlns:a16="http://schemas.microsoft.com/office/drawing/2014/main" id="{00000000-0008-0000-0300-000009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20" name="太陽 519">
          <a:extLst>
            <a:ext uri="{FF2B5EF4-FFF2-40B4-BE49-F238E27FC236}">
              <a16:creationId xmlns:a16="http://schemas.microsoft.com/office/drawing/2014/main" id="{00000000-0008-0000-0300-00000A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21" name="月 520">
          <a:extLst>
            <a:ext uri="{FF2B5EF4-FFF2-40B4-BE49-F238E27FC236}">
              <a16:creationId xmlns:a16="http://schemas.microsoft.com/office/drawing/2014/main" id="{00000000-0008-0000-0300-00000B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22" name="太陽 521">
          <a:extLst>
            <a:ext uri="{FF2B5EF4-FFF2-40B4-BE49-F238E27FC236}">
              <a16:creationId xmlns:a16="http://schemas.microsoft.com/office/drawing/2014/main" id="{00000000-0008-0000-0300-00000C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23" name="月 522">
          <a:extLst>
            <a:ext uri="{FF2B5EF4-FFF2-40B4-BE49-F238E27FC236}">
              <a16:creationId xmlns:a16="http://schemas.microsoft.com/office/drawing/2014/main" id="{00000000-0008-0000-0300-00000D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24" name="太陽 523">
          <a:extLst>
            <a:ext uri="{FF2B5EF4-FFF2-40B4-BE49-F238E27FC236}">
              <a16:creationId xmlns:a16="http://schemas.microsoft.com/office/drawing/2014/main" id="{00000000-0008-0000-0300-00000E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25" name="月 524">
          <a:extLst>
            <a:ext uri="{FF2B5EF4-FFF2-40B4-BE49-F238E27FC236}">
              <a16:creationId xmlns:a16="http://schemas.microsoft.com/office/drawing/2014/main" id="{00000000-0008-0000-0300-00000F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26" name="太陽 525">
          <a:extLst>
            <a:ext uri="{FF2B5EF4-FFF2-40B4-BE49-F238E27FC236}">
              <a16:creationId xmlns:a16="http://schemas.microsoft.com/office/drawing/2014/main" id="{00000000-0008-0000-0300-000010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27" name="月 526">
          <a:extLst>
            <a:ext uri="{FF2B5EF4-FFF2-40B4-BE49-F238E27FC236}">
              <a16:creationId xmlns:a16="http://schemas.microsoft.com/office/drawing/2014/main" id="{00000000-0008-0000-0300-000011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28" name="太陽 527">
          <a:extLst>
            <a:ext uri="{FF2B5EF4-FFF2-40B4-BE49-F238E27FC236}">
              <a16:creationId xmlns:a16="http://schemas.microsoft.com/office/drawing/2014/main" id="{00000000-0008-0000-0300-000012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29" name="月 528">
          <a:extLst>
            <a:ext uri="{FF2B5EF4-FFF2-40B4-BE49-F238E27FC236}">
              <a16:creationId xmlns:a16="http://schemas.microsoft.com/office/drawing/2014/main" id="{00000000-0008-0000-0300-000013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30" name="太陽 529">
          <a:extLst>
            <a:ext uri="{FF2B5EF4-FFF2-40B4-BE49-F238E27FC236}">
              <a16:creationId xmlns:a16="http://schemas.microsoft.com/office/drawing/2014/main" id="{00000000-0008-0000-0300-000014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31" name="月 530">
          <a:extLst>
            <a:ext uri="{FF2B5EF4-FFF2-40B4-BE49-F238E27FC236}">
              <a16:creationId xmlns:a16="http://schemas.microsoft.com/office/drawing/2014/main" id="{00000000-0008-0000-0300-000015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32" name="太陽 531">
          <a:extLst>
            <a:ext uri="{FF2B5EF4-FFF2-40B4-BE49-F238E27FC236}">
              <a16:creationId xmlns:a16="http://schemas.microsoft.com/office/drawing/2014/main" id="{00000000-0008-0000-0300-000016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33" name="月 532">
          <a:extLst>
            <a:ext uri="{FF2B5EF4-FFF2-40B4-BE49-F238E27FC236}">
              <a16:creationId xmlns:a16="http://schemas.microsoft.com/office/drawing/2014/main" id="{00000000-0008-0000-0300-000017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34" name="太陽 533">
          <a:extLst>
            <a:ext uri="{FF2B5EF4-FFF2-40B4-BE49-F238E27FC236}">
              <a16:creationId xmlns:a16="http://schemas.microsoft.com/office/drawing/2014/main" id="{00000000-0008-0000-0300-000018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35" name="月 534">
          <a:extLst>
            <a:ext uri="{FF2B5EF4-FFF2-40B4-BE49-F238E27FC236}">
              <a16:creationId xmlns:a16="http://schemas.microsoft.com/office/drawing/2014/main" id="{00000000-0008-0000-0300-000019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6" name="太陽 535">
          <a:extLst>
            <a:ext uri="{FF2B5EF4-FFF2-40B4-BE49-F238E27FC236}">
              <a16:creationId xmlns:a16="http://schemas.microsoft.com/office/drawing/2014/main" id="{00000000-0008-0000-0300-00001A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7" name="月 536">
          <a:extLst>
            <a:ext uri="{FF2B5EF4-FFF2-40B4-BE49-F238E27FC236}">
              <a16:creationId xmlns:a16="http://schemas.microsoft.com/office/drawing/2014/main" id="{00000000-0008-0000-0300-00001B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38" name="太陽 537">
          <a:extLst>
            <a:ext uri="{FF2B5EF4-FFF2-40B4-BE49-F238E27FC236}">
              <a16:creationId xmlns:a16="http://schemas.microsoft.com/office/drawing/2014/main" id="{00000000-0008-0000-0300-00001C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39" name="月 538">
          <a:extLst>
            <a:ext uri="{FF2B5EF4-FFF2-40B4-BE49-F238E27FC236}">
              <a16:creationId xmlns:a16="http://schemas.microsoft.com/office/drawing/2014/main" id="{00000000-0008-0000-0300-00001D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40" name="太陽 539">
          <a:extLst>
            <a:ext uri="{FF2B5EF4-FFF2-40B4-BE49-F238E27FC236}">
              <a16:creationId xmlns:a16="http://schemas.microsoft.com/office/drawing/2014/main" id="{00000000-0008-0000-0300-00001E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41" name="月 540">
          <a:extLst>
            <a:ext uri="{FF2B5EF4-FFF2-40B4-BE49-F238E27FC236}">
              <a16:creationId xmlns:a16="http://schemas.microsoft.com/office/drawing/2014/main" id="{00000000-0008-0000-0300-00001F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42" name="太陽 541">
          <a:extLst>
            <a:ext uri="{FF2B5EF4-FFF2-40B4-BE49-F238E27FC236}">
              <a16:creationId xmlns:a16="http://schemas.microsoft.com/office/drawing/2014/main" id="{00000000-0008-0000-0300-000020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43" name="月 542">
          <a:extLst>
            <a:ext uri="{FF2B5EF4-FFF2-40B4-BE49-F238E27FC236}">
              <a16:creationId xmlns:a16="http://schemas.microsoft.com/office/drawing/2014/main" id="{00000000-0008-0000-0300-000021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44" name="太陽 543">
          <a:extLst>
            <a:ext uri="{FF2B5EF4-FFF2-40B4-BE49-F238E27FC236}">
              <a16:creationId xmlns:a16="http://schemas.microsoft.com/office/drawing/2014/main" id="{00000000-0008-0000-0300-000022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45" name="月 544">
          <a:extLst>
            <a:ext uri="{FF2B5EF4-FFF2-40B4-BE49-F238E27FC236}">
              <a16:creationId xmlns:a16="http://schemas.microsoft.com/office/drawing/2014/main" id="{00000000-0008-0000-0300-000023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46" name="太陽 545">
          <a:extLst>
            <a:ext uri="{FF2B5EF4-FFF2-40B4-BE49-F238E27FC236}">
              <a16:creationId xmlns:a16="http://schemas.microsoft.com/office/drawing/2014/main" id="{00000000-0008-0000-0300-000024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47" name="月 546">
          <a:extLst>
            <a:ext uri="{FF2B5EF4-FFF2-40B4-BE49-F238E27FC236}">
              <a16:creationId xmlns:a16="http://schemas.microsoft.com/office/drawing/2014/main" id="{00000000-0008-0000-0300-000025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48" name="太陽 547">
          <a:extLst>
            <a:ext uri="{FF2B5EF4-FFF2-40B4-BE49-F238E27FC236}">
              <a16:creationId xmlns:a16="http://schemas.microsoft.com/office/drawing/2014/main" id="{00000000-0008-0000-0300-000026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49" name="月 548">
          <a:extLst>
            <a:ext uri="{FF2B5EF4-FFF2-40B4-BE49-F238E27FC236}">
              <a16:creationId xmlns:a16="http://schemas.microsoft.com/office/drawing/2014/main" id="{00000000-0008-0000-0300-000027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50" name="太陽 549">
          <a:extLst>
            <a:ext uri="{FF2B5EF4-FFF2-40B4-BE49-F238E27FC236}">
              <a16:creationId xmlns:a16="http://schemas.microsoft.com/office/drawing/2014/main" id="{00000000-0008-0000-0300-000028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51" name="月 550">
          <a:extLst>
            <a:ext uri="{FF2B5EF4-FFF2-40B4-BE49-F238E27FC236}">
              <a16:creationId xmlns:a16="http://schemas.microsoft.com/office/drawing/2014/main" id="{00000000-0008-0000-0300-000029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52" name="太陽 551">
          <a:extLst>
            <a:ext uri="{FF2B5EF4-FFF2-40B4-BE49-F238E27FC236}">
              <a16:creationId xmlns:a16="http://schemas.microsoft.com/office/drawing/2014/main" id="{00000000-0008-0000-0300-00002A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53" name="月 552">
          <a:extLst>
            <a:ext uri="{FF2B5EF4-FFF2-40B4-BE49-F238E27FC236}">
              <a16:creationId xmlns:a16="http://schemas.microsoft.com/office/drawing/2014/main" id="{00000000-0008-0000-0300-00002B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54" name="太陽 553">
          <a:extLst>
            <a:ext uri="{FF2B5EF4-FFF2-40B4-BE49-F238E27FC236}">
              <a16:creationId xmlns:a16="http://schemas.microsoft.com/office/drawing/2014/main" id="{00000000-0008-0000-0300-00002C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55" name="月 554">
          <a:extLst>
            <a:ext uri="{FF2B5EF4-FFF2-40B4-BE49-F238E27FC236}">
              <a16:creationId xmlns:a16="http://schemas.microsoft.com/office/drawing/2014/main" id="{00000000-0008-0000-0300-00002D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556" name="太陽 555">
          <a:extLst>
            <a:ext uri="{FF2B5EF4-FFF2-40B4-BE49-F238E27FC236}">
              <a16:creationId xmlns:a16="http://schemas.microsoft.com/office/drawing/2014/main" id="{00000000-0008-0000-0300-00002E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557" name="月 556">
          <a:extLst>
            <a:ext uri="{FF2B5EF4-FFF2-40B4-BE49-F238E27FC236}">
              <a16:creationId xmlns:a16="http://schemas.microsoft.com/office/drawing/2014/main" id="{00000000-0008-0000-0300-00002F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58" name="太陽 557">
          <a:extLst>
            <a:ext uri="{FF2B5EF4-FFF2-40B4-BE49-F238E27FC236}">
              <a16:creationId xmlns:a16="http://schemas.microsoft.com/office/drawing/2014/main" id="{00000000-0008-0000-0300-000030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59" name="月 558">
          <a:extLst>
            <a:ext uri="{FF2B5EF4-FFF2-40B4-BE49-F238E27FC236}">
              <a16:creationId xmlns:a16="http://schemas.microsoft.com/office/drawing/2014/main" id="{00000000-0008-0000-0300-000031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560" name="太陽 559">
          <a:extLst>
            <a:ext uri="{FF2B5EF4-FFF2-40B4-BE49-F238E27FC236}">
              <a16:creationId xmlns:a16="http://schemas.microsoft.com/office/drawing/2014/main" id="{00000000-0008-0000-0300-000032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561" name="月 560">
          <a:extLst>
            <a:ext uri="{FF2B5EF4-FFF2-40B4-BE49-F238E27FC236}">
              <a16:creationId xmlns:a16="http://schemas.microsoft.com/office/drawing/2014/main" id="{00000000-0008-0000-0300-000033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562" name="太陽 561">
          <a:extLst>
            <a:ext uri="{FF2B5EF4-FFF2-40B4-BE49-F238E27FC236}">
              <a16:creationId xmlns:a16="http://schemas.microsoft.com/office/drawing/2014/main" id="{00000000-0008-0000-0300-000034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563" name="月 562">
          <a:extLst>
            <a:ext uri="{FF2B5EF4-FFF2-40B4-BE49-F238E27FC236}">
              <a16:creationId xmlns:a16="http://schemas.microsoft.com/office/drawing/2014/main" id="{00000000-0008-0000-0300-000035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564" name="太陽 563">
          <a:extLst>
            <a:ext uri="{FF2B5EF4-FFF2-40B4-BE49-F238E27FC236}">
              <a16:creationId xmlns:a16="http://schemas.microsoft.com/office/drawing/2014/main" id="{00000000-0008-0000-0300-000036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565" name="月 564">
          <a:extLst>
            <a:ext uri="{FF2B5EF4-FFF2-40B4-BE49-F238E27FC236}">
              <a16:creationId xmlns:a16="http://schemas.microsoft.com/office/drawing/2014/main" id="{00000000-0008-0000-0300-000037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566" name="太陽 565">
          <a:extLst>
            <a:ext uri="{FF2B5EF4-FFF2-40B4-BE49-F238E27FC236}">
              <a16:creationId xmlns:a16="http://schemas.microsoft.com/office/drawing/2014/main" id="{00000000-0008-0000-0300-000038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567" name="月 566">
          <a:extLst>
            <a:ext uri="{FF2B5EF4-FFF2-40B4-BE49-F238E27FC236}">
              <a16:creationId xmlns:a16="http://schemas.microsoft.com/office/drawing/2014/main" id="{00000000-0008-0000-0300-000039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568" name="太陽 567">
          <a:extLst>
            <a:ext uri="{FF2B5EF4-FFF2-40B4-BE49-F238E27FC236}">
              <a16:creationId xmlns:a16="http://schemas.microsoft.com/office/drawing/2014/main" id="{00000000-0008-0000-0300-00003A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569" name="月 568">
          <a:extLst>
            <a:ext uri="{FF2B5EF4-FFF2-40B4-BE49-F238E27FC236}">
              <a16:creationId xmlns:a16="http://schemas.microsoft.com/office/drawing/2014/main" id="{00000000-0008-0000-0300-00003B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570" name="太陽 569">
          <a:extLst>
            <a:ext uri="{FF2B5EF4-FFF2-40B4-BE49-F238E27FC236}">
              <a16:creationId xmlns:a16="http://schemas.microsoft.com/office/drawing/2014/main" id="{00000000-0008-0000-0300-00003C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571" name="月 570">
          <a:extLst>
            <a:ext uri="{FF2B5EF4-FFF2-40B4-BE49-F238E27FC236}">
              <a16:creationId xmlns:a16="http://schemas.microsoft.com/office/drawing/2014/main" id="{00000000-0008-0000-0300-00003D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572" name="太陽 571">
          <a:extLst>
            <a:ext uri="{FF2B5EF4-FFF2-40B4-BE49-F238E27FC236}">
              <a16:creationId xmlns:a16="http://schemas.microsoft.com/office/drawing/2014/main" id="{00000000-0008-0000-0300-00003E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573" name="月 572">
          <a:extLst>
            <a:ext uri="{FF2B5EF4-FFF2-40B4-BE49-F238E27FC236}">
              <a16:creationId xmlns:a16="http://schemas.microsoft.com/office/drawing/2014/main" id="{00000000-0008-0000-0300-00003F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83</xdr:row>
      <xdr:rowOff>23653</xdr:rowOff>
    </xdr:from>
    <xdr:to>
      <xdr:col>7</xdr:col>
      <xdr:colOff>375890</xdr:colOff>
      <xdr:row>83</xdr:row>
      <xdr:rowOff>139714</xdr:rowOff>
    </xdr:to>
    <xdr:sp macro="" textlink="">
      <xdr:nvSpPr>
        <xdr:cNvPr id="574" name="太陽 573">
          <a:extLst>
            <a:ext uri="{FF2B5EF4-FFF2-40B4-BE49-F238E27FC236}">
              <a16:creationId xmlns:a16="http://schemas.microsoft.com/office/drawing/2014/main" id="{00000000-0008-0000-0300-000040020000}"/>
            </a:ext>
          </a:extLst>
        </xdr:cNvPr>
        <xdr:cNvSpPr/>
      </xdr:nvSpPr>
      <xdr:spPr>
        <a:xfrm>
          <a:off x="4344379" y="1393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84</xdr:row>
      <xdr:rowOff>31493</xdr:rowOff>
    </xdr:from>
    <xdr:to>
      <xdr:col>7</xdr:col>
      <xdr:colOff>359597</xdr:colOff>
      <xdr:row>84</xdr:row>
      <xdr:rowOff>136893</xdr:rowOff>
    </xdr:to>
    <xdr:sp macro="" textlink="">
      <xdr:nvSpPr>
        <xdr:cNvPr id="575" name="月 574">
          <a:extLst>
            <a:ext uri="{FF2B5EF4-FFF2-40B4-BE49-F238E27FC236}">
              <a16:creationId xmlns:a16="http://schemas.microsoft.com/office/drawing/2014/main" id="{00000000-0008-0000-0300-000041020000}"/>
            </a:ext>
          </a:extLst>
        </xdr:cNvPr>
        <xdr:cNvSpPr/>
      </xdr:nvSpPr>
      <xdr:spPr>
        <a:xfrm rot="13320000">
          <a:off x="4383597" y="1409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86</xdr:row>
      <xdr:rowOff>23653</xdr:rowOff>
    </xdr:from>
    <xdr:to>
      <xdr:col>7</xdr:col>
      <xdr:colOff>375890</xdr:colOff>
      <xdr:row>86</xdr:row>
      <xdr:rowOff>139714</xdr:rowOff>
    </xdr:to>
    <xdr:sp macro="" textlink="">
      <xdr:nvSpPr>
        <xdr:cNvPr id="576" name="太陽 575">
          <a:extLst>
            <a:ext uri="{FF2B5EF4-FFF2-40B4-BE49-F238E27FC236}">
              <a16:creationId xmlns:a16="http://schemas.microsoft.com/office/drawing/2014/main" id="{00000000-0008-0000-0300-000042020000}"/>
            </a:ext>
          </a:extLst>
        </xdr:cNvPr>
        <xdr:cNvSpPr/>
      </xdr:nvSpPr>
      <xdr:spPr>
        <a:xfrm>
          <a:off x="4344379" y="1439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87</xdr:row>
      <xdr:rowOff>31493</xdr:rowOff>
    </xdr:from>
    <xdr:to>
      <xdr:col>7</xdr:col>
      <xdr:colOff>359597</xdr:colOff>
      <xdr:row>87</xdr:row>
      <xdr:rowOff>136893</xdr:rowOff>
    </xdr:to>
    <xdr:sp macro="" textlink="">
      <xdr:nvSpPr>
        <xdr:cNvPr id="577" name="月 576">
          <a:extLst>
            <a:ext uri="{FF2B5EF4-FFF2-40B4-BE49-F238E27FC236}">
              <a16:creationId xmlns:a16="http://schemas.microsoft.com/office/drawing/2014/main" id="{00000000-0008-0000-0300-000043020000}"/>
            </a:ext>
          </a:extLst>
        </xdr:cNvPr>
        <xdr:cNvSpPr/>
      </xdr:nvSpPr>
      <xdr:spPr>
        <a:xfrm rot="13320000">
          <a:off x="4383597" y="1455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89</xdr:row>
      <xdr:rowOff>23653</xdr:rowOff>
    </xdr:from>
    <xdr:to>
      <xdr:col>7</xdr:col>
      <xdr:colOff>375890</xdr:colOff>
      <xdr:row>89</xdr:row>
      <xdr:rowOff>139714</xdr:rowOff>
    </xdr:to>
    <xdr:sp macro="" textlink="">
      <xdr:nvSpPr>
        <xdr:cNvPr id="578" name="太陽 577">
          <a:extLst>
            <a:ext uri="{FF2B5EF4-FFF2-40B4-BE49-F238E27FC236}">
              <a16:creationId xmlns:a16="http://schemas.microsoft.com/office/drawing/2014/main" id="{00000000-0008-0000-0300-000044020000}"/>
            </a:ext>
          </a:extLst>
        </xdr:cNvPr>
        <xdr:cNvSpPr/>
      </xdr:nvSpPr>
      <xdr:spPr>
        <a:xfrm>
          <a:off x="4344379" y="1485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90</xdr:row>
      <xdr:rowOff>31493</xdr:rowOff>
    </xdr:from>
    <xdr:to>
      <xdr:col>7</xdr:col>
      <xdr:colOff>359597</xdr:colOff>
      <xdr:row>90</xdr:row>
      <xdr:rowOff>136893</xdr:rowOff>
    </xdr:to>
    <xdr:sp macro="" textlink="">
      <xdr:nvSpPr>
        <xdr:cNvPr id="579" name="月 578">
          <a:extLst>
            <a:ext uri="{FF2B5EF4-FFF2-40B4-BE49-F238E27FC236}">
              <a16:creationId xmlns:a16="http://schemas.microsoft.com/office/drawing/2014/main" id="{00000000-0008-0000-0300-000045020000}"/>
            </a:ext>
          </a:extLst>
        </xdr:cNvPr>
        <xdr:cNvSpPr/>
      </xdr:nvSpPr>
      <xdr:spPr>
        <a:xfrm rot="13320000">
          <a:off x="4383597" y="1501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0" name="太陽 579">
          <a:extLst>
            <a:ext uri="{FF2B5EF4-FFF2-40B4-BE49-F238E27FC236}">
              <a16:creationId xmlns:a16="http://schemas.microsoft.com/office/drawing/2014/main" id="{00000000-0008-0000-0300-000046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1" name="月 580">
          <a:extLst>
            <a:ext uri="{FF2B5EF4-FFF2-40B4-BE49-F238E27FC236}">
              <a16:creationId xmlns:a16="http://schemas.microsoft.com/office/drawing/2014/main" id="{00000000-0008-0000-0300-000047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92</xdr:row>
      <xdr:rowOff>23653</xdr:rowOff>
    </xdr:from>
    <xdr:to>
      <xdr:col>7</xdr:col>
      <xdr:colOff>375890</xdr:colOff>
      <xdr:row>92</xdr:row>
      <xdr:rowOff>139714</xdr:rowOff>
    </xdr:to>
    <xdr:sp macro="" textlink="">
      <xdr:nvSpPr>
        <xdr:cNvPr id="582" name="太陽 581">
          <a:extLst>
            <a:ext uri="{FF2B5EF4-FFF2-40B4-BE49-F238E27FC236}">
              <a16:creationId xmlns:a16="http://schemas.microsoft.com/office/drawing/2014/main" id="{00000000-0008-0000-0300-000048020000}"/>
            </a:ext>
          </a:extLst>
        </xdr:cNvPr>
        <xdr:cNvSpPr/>
      </xdr:nvSpPr>
      <xdr:spPr>
        <a:xfrm>
          <a:off x="4344379" y="1531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93</xdr:row>
      <xdr:rowOff>31493</xdr:rowOff>
    </xdr:from>
    <xdr:to>
      <xdr:col>7</xdr:col>
      <xdr:colOff>359597</xdr:colOff>
      <xdr:row>93</xdr:row>
      <xdr:rowOff>136893</xdr:rowOff>
    </xdr:to>
    <xdr:sp macro="" textlink="">
      <xdr:nvSpPr>
        <xdr:cNvPr id="583" name="月 582">
          <a:extLst>
            <a:ext uri="{FF2B5EF4-FFF2-40B4-BE49-F238E27FC236}">
              <a16:creationId xmlns:a16="http://schemas.microsoft.com/office/drawing/2014/main" id="{00000000-0008-0000-0300-000049020000}"/>
            </a:ext>
          </a:extLst>
        </xdr:cNvPr>
        <xdr:cNvSpPr/>
      </xdr:nvSpPr>
      <xdr:spPr>
        <a:xfrm rot="13320000">
          <a:off x="4383597" y="1547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95</xdr:row>
      <xdr:rowOff>23653</xdr:rowOff>
    </xdr:from>
    <xdr:to>
      <xdr:col>7</xdr:col>
      <xdr:colOff>375890</xdr:colOff>
      <xdr:row>95</xdr:row>
      <xdr:rowOff>139714</xdr:rowOff>
    </xdr:to>
    <xdr:sp macro="" textlink="">
      <xdr:nvSpPr>
        <xdr:cNvPr id="584" name="太陽 583">
          <a:extLst>
            <a:ext uri="{FF2B5EF4-FFF2-40B4-BE49-F238E27FC236}">
              <a16:creationId xmlns:a16="http://schemas.microsoft.com/office/drawing/2014/main" id="{00000000-0008-0000-0300-00004A020000}"/>
            </a:ext>
          </a:extLst>
        </xdr:cNvPr>
        <xdr:cNvSpPr/>
      </xdr:nvSpPr>
      <xdr:spPr>
        <a:xfrm>
          <a:off x="4344379" y="1576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96</xdr:row>
      <xdr:rowOff>31493</xdr:rowOff>
    </xdr:from>
    <xdr:to>
      <xdr:col>7</xdr:col>
      <xdr:colOff>359597</xdr:colOff>
      <xdr:row>96</xdr:row>
      <xdr:rowOff>136893</xdr:rowOff>
    </xdr:to>
    <xdr:sp macro="" textlink="">
      <xdr:nvSpPr>
        <xdr:cNvPr id="585" name="月 584">
          <a:extLst>
            <a:ext uri="{FF2B5EF4-FFF2-40B4-BE49-F238E27FC236}">
              <a16:creationId xmlns:a16="http://schemas.microsoft.com/office/drawing/2014/main" id="{00000000-0008-0000-0300-00004B020000}"/>
            </a:ext>
          </a:extLst>
        </xdr:cNvPr>
        <xdr:cNvSpPr/>
      </xdr:nvSpPr>
      <xdr:spPr>
        <a:xfrm rot="13320000">
          <a:off x="4383597" y="1592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98</xdr:row>
      <xdr:rowOff>23653</xdr:rowOff>
    </xdr:from>
    <xdr:to>
      <xdr:col>7</xdr:col>
      <xdr:colOff>375890</xdr:colOff>
      <xdr:row>98</xdr:row>
      <xdr:rowOff>139714</xdr:rowOff>
    </xdr:to>
    <xdr:sp macro="" textlink="">
      <xdr:nvSpPr>
        <xdr:cNvPr id="586" name="太陽 585">
          <a:extLst>
            <a:ext uri="{FF2B5EF4-FFF2-40B4-BE49-F238E27FC236}">
              <a16:creationId xmlns:a16="http://schemas.microsoft.com/office/drawing/2014/main" id="{00000000-0008-0000-0300-00004C020000}"/>
            </a:ext>
          </a:extLst>
        </xdr:cNvPr>
        <xdr:cNvSpPr/>
      </xdr:nvSpPr>
      <xdr:spPr>
        <a:xfrm>
          <a:off x="4344379" y="1622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99</xdr:row>
      <xdr:rowOff>31493</xdr:rowOff>
    </xdr:from>
    <xdr:to>
      <xdr:col>7</xdr:col>
      <xdr:colOff>359597</xdr:colOff>
      <xdr:row>99</xdr:row>
      <xdr:rowOff>136893</xdr:rowOff>
    </xdr:to>
    <xdr:sp macro="" textlink="">
      <xdr:nvSpPr>
        <xdr:cNvPr id="587" name="月 586">
          <a:extLst>
            <a:ext uri="{FF2B5EF4-FFF2-40B4-BE49-F238E27FC236}">
              <a16:creationId xmlns:a16="http://schemas.microsoft.com/office/drawing/2014/main" id="{00000000-0008-0000-0300-00004D020000}"/>
            </a:ext>
          </a:extLst>
        </xdr:cNvPr>
        <xdr:cNvSpPr/>
      </xdr:nvSpPr>
      <xdr:spPr>
        <a:xfrm rot="13320000">
          <a:off x="4383597" y="1638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101</xdr:row>
      <xdr:rowOff>23653</xdr:rowOff>
    </xdr:from>
    <xdr:to>
      <xdr:col>7</xdr:col>
      <xdr:colOff>375890</xdr:colOff>
      <xdr:row>101</xdr:row>
      <xdr:rowOff>139714</xdr:rowOff>
    </xdr:to>
    <xdr:sp macro="" textlink="">
      <xdr:nvSpPr>
        <xdr:cNvPr id="588" name="太陽 587">
          <a:extLst>
            <a:ext uri="{FF2B5EF4-FFF2-40B4-BE49-F238E27FC236}">
              <a16:creationId xmlns:a16="http://schemas.microsoft.com/office/drawing/2014/main" id="{00000000-0008-0000-0300-00004E020000}"/>
            </a:ext>
          </a:extLst>
        </xdr:cNvPr>
        <xdr:cNvSpPr/>
      </xdr:nvSpPr>
      <xdr:spPr>
        <a:xfrm>
          <a:off x="4344379" y="1668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102</xdr:row>
      <xdr:rowOff>31493</xdr:rowOff>
    </xdr:from>
    <xdr:to>
      <xdr:col>7</xdr:col>
      <xdr:colOff>359597</xdr:colOff>
      <xdr:row>102</xdr:row>
      <xdr:rowOff>136893</xdr:rowOff>
    </xdr:to>
    <xdr:sp macro="" textlink="">
      <xdr:nvSpPr>
        <xdr:cNvPr id="589" name="月 588">
          <a:extLst>
            <a:ext uri="{FF2B5EF4-FFF2-40B4-BE49-F238E27FC236}">
              <a16:creationId xmlns:a16="http://schemas.microsoft.com/office/drawing/2014/main" id="{00000000-0008-0000-0300-00004F020000}"/>
            </a:ext>
          </a:extLst>
        </xdr:cNvPr>
        <xdr:cNvSpPr/>
      </xdr:nvSpPr>
      <xdr:spPr>
        <a:xfrm rot="13320000">
          <a:off x="4383597" y="1684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104</xdr:row>
      <xdr:rowOff>23653</xdr:rowOff>
    </xdr:from>
    <xdr:to>
      <xdr:col>7</xdr:col>
      <xdr:colOff>375890</xdr:colOff>
      <xdr:row>104</xdr:row>
      <xdr:rowOff>139714</xdr:rowOff>
    </xdr:to>
    <xdr:sp macro="" textlink="">
      <xdr:nvSpPr>
        <xdr:cNvPr id="590" name="太陽 589">
          <a:extLst>
            <a:ext uri="{FF2B5EF4-FFF2-40B4-BE49-F238E27FC236}">
              <a16:creationId xmlns:a16="http://schemas.microsoft.com/office/drawing/2014/main" id="{00000000-0008-0000-0300-000050020000}"/>
            </a:ext>
          </a:extLst>
        </xdr:cNvPr>
        <xdr:cNvSpPr/>
      </xdr:nvSpPr>
      <xdr:spPr>
        <a:xfrm>
          <a:off x="4344379" y="1714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105</xdr:row>
      <xdr:rowOff>31493</xdr:rowOff>
    </xdr:from>
    <xdr:to>
      <xdr:col>7</xdr:col>
      <xdr:colOff>359597</xdr:colOff>
      <xdr:row>105</xdr:row>
      <xdr:rowOff>136893</xdr:rowOff>
    </xdr:to>
    <xdr:sp macro="" textlink="">
      <xdr:nvSpPr>
        <xdr:cNvPr id="591" name="月 590">
          <a:extLst>
            <a:ext uri="{FF2B5EF4-FFF2-40B4-BE49-F238E27FC236}">
              <a16:creationId xmlns:a16="http://schemas.microsoft.com/office/drawing/2014/main" id="{00000000-0008-0000-0300-000051020000}"/>
            </a:ext>
          </a:extLst>
        </xdr:cNvPr>
        <xdr:cNvSpPr/>
      </xdr:nvSpPr>
      <xdr:spPr>
        <a:xfrm rot="13320000">
          <a:off x="4383597" y="1730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107</xdr:row>
      <xdr:rowOff>23653</xdr:rowOff>
    </xdr:from>
    <xdr:to>
      <xdr:col>7</xdr:col>
      <xdr:colOff>375890</xdr:colOff>
      <xdr:row>107</xdr:row>
      <xdr:rowOff>139714</xdr:rowOff>
    </xdr:to>
    <xdr:sp macro="" textlink="">
      <xdr:nvSpPr>
        <xdr:cNvPr id="592" name="太陽 591">
          <a:extLst>
            <a:ext uri="{FF2B5EF4-FFF2-40B4-BE49-F238E27FC236}">
              <a16:creationId xmlns:a16="http://schemas.microsoft.com/office/drawing/2014/main" id="{00000000-0008-0000-0300-000052020000}"/>
            </a:ext>
          </a:extLst>
        </xdr:cNvPr>
        <xdr:cNvSpPr/>
      </xdr:nvSpPr>
      <xdr:spPr>
        <a:xfrm>
          <a:off x="4344379" y="1759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108</xdr:row>
      <xdr:rowOff>31493</xdr:rowOff>
    </xdr:from>
    <xdr:to>
      <xdr:col>7</xdr:col>
      <xdr:colOff>359597</xdr:colOff>
      <xdr:row>108</xdr:row>
      <xdr:rowOff>136893</xdr:rowOff>
    </xdr:to>
    <xdr:sp macro="" textlink="">
      <xdr:nvSpPr>
        <xdr:cNvPr id="593" name="月 592">
          <a:extLst>
            <a:ext uri="{FF2B5EF4-FFF2-40B4-BE49-F238E27FC236}">
              <a16:creationId xmlns:a16="http://schemas.microsoft.com/office/drawing/2014/main" id="{00000000-0008-0000-0300-000053020000}"/>
            </a:ext>
          </a:extLst>
        </xdr:cNvPr>
        <xdr:cNvSpPr/>
      </xdr:nvSpPr>
      <xdr:spPr>
        <a:xfrm rot="13320000">
          <a:off x="4383597" y="1775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110</xdr:row>
      <xdr:rowOff>23653</xdr:rowOff>
    </xdr:from>
    <xdr:to>
      <xdr:col>7</xdr:col>
      <xdr:colOff>375890</xdr:colOff>
      <xdr:row>110</xdr:row>
      <xdr:rowOff>139714</xdr:rowOff>
    </xdr:to>
    <xdr:sp macro="" textlink="">
      <xdr:nvSpPr>
        <xdr:cNvPr id="594" name="太陽 593">
          <a:extLst>
            <a:ext uri="{FF2B5EF4-FFF2-40B4-BE49-F238E27FC236}">
              <a16:creationId xmlns:a16="http://schemas.microsoft.com/office/drawing/2014/main" id="{00000000-0008-0000-0300-000054020000}"/>
            </a:ext>
          </a:extLst>
        </xdr:cNvPr>
        <xdr:cNvSpPr/>
      </xdr:nvSpPr>
      <xdr:spPr>
        <a:xfrm>
          <a:off x="4344379" y="1805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111</xdr:row>
      <xdr:rowOff>31493</xdr:rowOff>
    </xdr:from>
    <xdr:to>
      <xdr:col>7</xdr:col>
      <xdr:colOff>359597</xdr:colOff>
      <xdr:row>111</xdr:row>
      <xdr:rowOff>136893</xdr:rowOff>
    </xdr:to>
    <xdr:sp macro="" textlink="">
      <xdr:nvSpPr>
        <xdr:cNvPr id="595" name="月 594">
          <a:extLst>
            <a:ext uri="{FF2B5EF4-FFF2-40B4-BE49-F238E27FC236}">
              <a16:creationId xmlns:a16="http://schemas.microsoft.com/office/drawing/2014/main" id="{00000000-0008-0000-0300-000055020000}"/>
            </a:ext>
          </a:extLst>
        </xdr:cNvPr>
        <xdr:cNvSpPr/>
      </xdr:nvSpPr>
      <xdr:spPr>
        <a:xfrm rot="13320000">
          <a:off x="4383597" y="1821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113</xdr:row>
      <xdr:rowOff>23653</xdr:rowOff>
    </xdr:from>
    <xdr:to>
      <xdr:col>7</xdr:col>
      <xdr:colOff>375890</xdr:colOff>
      <xdr:row>113</xdr:row>
      <xdr:rowOff>139714</xdr:rowOff>
    </xdr:to>
    <xdr:sp macro="" textlink="">
      <xdr:nvSpPr>
        <xdr:cNvPr id="596" name="太陽 595">
          <a:extLst>
            <a:ext uri="{FF2B5EF4-FFF2-40B4-BE49-F238E27FC236}">
              <a16:creationId xmlns:a16="http://schemas.microsoft.com/office/drawing/2014/main" id="{00000000-0008-0000-0300-000056020000}"/>
            </a:ext>
          </a:extLst>
        </xdr:cNvPr>
        <xdr:cNvSpPr/>
      </xdr:nvSpPr>
      <xdr:spPr>
        <a:xfrm>
          <a:off x="4344379" y="1851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114</xdr:row>
      <xdr:rowOff>31493</xdr:rowOff>
    </xdr:from>
    <xdr:to>
      <xdr:col>7</xdr:col>
      <xdr:colOff>359597</xdr:colOff>
      <xdr:row>114</xdr:row>
      <xdr:rowOff>136893</xdr:rowOff>
    </xdr:to>
    <xdr:sp macro="" textlink="">
      <xdr:nvSpPr>
        <xdr:cNvPr id="597" name="月 596">
          <a:extLst>
            <a:ext uri="{FF2B5EF4-FFF2-40B4-BE49-F238E27FC236}">
              <a16:creationId xmlns:a16="http://schemas.microsoft.com/office/drawing/2014/main" id="{00000000-0008-0000-0300-000057020000}"/>
            </a:ext>
          </a:extLst>
        </xdr:cNvPr>
        <xdr:cNvSpPr/>
      </xdr:nvSpPr>
      <xdr:spPr>
        <a:xfrm rot="13320000">
          <a:off x="4383597" y="1867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116</xdr:row>
      <xdr:rowOff>23653</xdr:rowOff>
    </xdr:from>
    <xdr:to>
      <xdr:col>7</xdr:col>
      <xdr:colOff>375890</xdr:colOff>
      <xdr:row>116</xdr:row>
      <xdr:rowOff>139714</xdr:rowOff>
    </xdr:to>
    <xdr:sp macro="" textlink="">
      <xdr:nvSpPr>
        <xdr:cNvPr id="598" name="太陽 597">
          <a:extLst>
            <a:ext uri="{FF2B5EF4-FFF2-40B4-BE49-F238E27FC236}">
              <a16:creationId xmlns:a16="http://schemas.microsoft.com/office/drawing/2014/main" id="{00000000-0008-0000-0300-000058020000}"/>
            </a:ext>
          </a:extLst>
        </xdr:cNvPr>
        <xdr:cNvSpPr/>
      </xdr:nvSpPr>
      <xdr:spPr>
        <a:xfrm>
          <a:off x="4344379" y="1896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117</xdr:row>
      <xdr:rowOff>31493</xdr:rowOff>
    </xdr:from>
    <xdr:to>
      <xdr:col>7</xdr:col>
      <xdr:colOff>359597</xdr:colOff>
      <xdr:row>117</xdr:row>
      <xdr:rowOff>136893</xdr:rowOff>
    </xdr:to>
    <xdr:sp macro="" textlink="">
      <xdr:nvSpPr>
        <xdr:cNvPr id="599" name="月 598">
          <a:extLst>
            <a:ext uri="{FF2B5EF4-FFF2-40B4-BE49-F238E27FC236}">
              <a16:creationId xmlns:a16="http://schemas.microsoft.com/office/drawing/2014/main" id="{00000000-0008-0000-0300-000059020000}"/>
            </a:ext>
          </a:extLst>
        </xdr:cNvPr>
        <xdr:cNvSpPr/>
      </xdr:nvSpPr>
      <xdr:spPr>
        <a:xfrm rot="13320000">
          <a:off x="4383597" y="1912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119</xdr:row>
      <xdr:rowOff>23653</xdr:rowOff>
    </xdr:from>
    <xdr:to>
      <xdr:col>7</xdr:col>
      <xdr:colOff>375890</xdr:colOff>
      <xdr:row>119</xdr:row>
      <xdr:rowOff>139714</xdr:rowOff>
    </xdr:to>
    <xdr:sp macro="" textlink="">
      <xdr:nvSpPr>
        <xdr:cNvPr id="600" name="太陽 599">
          <a:extLst>
            <a:ext uri="{FF2B5EF4-FFF2-40B4-BE49-F238E27FC236}">
              <a16:creationId xmlns:a16="http://schemas.microsoft.com/office/drawing/2014/main" id="{00000000-0008-0000-0300-00005A020000}"/>
            </a:ext>
          </a:extLst>
        </xdr:cNvPr>
        <xdr:cNvSpPr/>
      </xdr:nvSpPr>
      <xdr:spPr>
        <a:xfrm>
          <a:off x="4344379" y="1942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120</xdr:row>
      <xdr:rowOff>31493</xdr:rowOff>
    </xdr:from>
    <xdr:to>
      <xdr:col>7</xdr:col>
      <xdr:colOff>359597</xdr:colOff>
      <xdr:row>120</xdr:row>
      <xdr:rowOff>136893</xdr:rowOff>
    </xdr:to>
    <xdr:sp macro="" textlink="">
      <xdr:nvSpPr>
        <xdr:cNvPr id="601" name="月 600">
          <a:extLst>
            <a:ext uri="{FF2B5EF4-FFF2-40B4-BE49-F238E27FC236}">
              <a16:creationId xmlns:a16="http://schemas.microsoft.com/office/drawing/2014/main" id="{00000000-0008-0000-0300-00005B020000}"/>
            </a:ext>
          </a:extLst>
        </xdr:cNvPr>
        <xdr:cNvSpPr/>
      </xdr:nvSpPr>
      <xdr:spPr>
        <a:xfrm rot="13320000">
          <a:off x="4383597" y="1958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2" name="太陽 601">
          <a:extLst>
            <a:ext uri="{FF2B5EF4-FFF2-40B4-BE49-F238E27FC236}">
              <a16:creationId xmlns:a16="http://schemas.microsoft.com/office/drawing/2014/main" id="{00000000-0008-0000-0300-00005C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3" name="月 602">
          <a:extLst>
            <a:ext uri="{FF2B5EF4-FFF2-40B4-BE49-F238E27FC236}">
              <a16:creationId xmlns:a16="http://schemas.microsoft.com/office/drawing/2014/main" id="{00000000-0008-0000-0300-00005D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122</xdr:row>
      <xdr:rowOff>23653</xdr:rowOff>
    </xdr:from>
    <xdr:to>
      <xdr:col>7</xdr:col>
      <xdr:colOff>375890</xdr:colOff>
      <xdr:row>122</xdr:row>
      <xdr:rowOff>139714</xdr:rowOff>
    </xdr:to>
    <xdr:sp macro="" textlink="">
      <xdr:nvSpPr>
        <xdr:cNvPr id="604" name="太陽 603">
          <a:extLst>
            <a:ext uri="{FF2B5EF4-FFF2-40B4-BE49-F238E27FC236}">
              <a16:creationId xmlns:a16="http://schemas.microsoft.com/office/drawing/2014/main" id="{00000000-0008-0000-0300-00005E020000}"/>
            </a:ext>
          </a:extLst>
        </xdr:cNvPr>
        <xdr:cNvSpPr/>
      </xdr:nvSpPr>
      <xdr:spPr>
        <a:xfrm>
          <a:off x="4344379" y="1988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123</xdr:row>
      <xdr:rowOff>31493</xdr:rowOff>
    </xdr:from>
    <xdr:to>
      <xdr:col>7</xdr:col>
      <xdr:colOff>359597</xdr:colOff>
      <xdr:row>123</xdr:row>
      <xdr:rowOff>136893</xdr:rowOff>
    </xdr:to>
    <xdr:sp macro="" textlink="">
      <xdr:nvSpPr>
        <xdr:cNvPr id="605" name="月 604">
          <a:extLst>
            <a:ext uri="{FF2B5EF4-FFF2-40B4-BE49-F238E27FC236}">
              <a16:creationId xmlns:a16="http://schemas.microsoft.com/office/drawing/2014/main" id="{00000000-0008-0000-0300-00005F020000}"/>
            </a:ext>
          </a:extLst>
        </xdr:cNvPr>
        <xdr:cNvSpPr/>
      </xdr:nvSpPr>
      <xdr:spPr>
        <a:xfrm rot="13320000">
          <a:off x="4383597" y="2004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125</xdr:row>
      <xdr:rowOff>23653</xdr:rowOff>
    </xdr:from>
    <xdr:to>
      <xdr:col>7</xdr:col>
      <xdr:colOff>375890</xdr:colOff>
      <xdr:row>125</xdr:row>
      <xdr:rowOff>139714</xdr:rowOff>
    </xdr:to>
    <xdr:sp macro="" textlink="">
      <xdr:nvSpPr>
        <xdr:cNvPr id="606" name="太陽 605">
          <a:extLst>
            <a:ext uri="{FF2B5EF4-FFF2-40B4-BE49-F238E27FC236}">
              <a16:creationId xmlns:a16="http://schemas.microsoft.com/office/drawing/2014/main" id="{00000000-0008-0000-0300-000060020000}"/>
            </a:ext>
          </a:extLst>
        </xdr:cNvPr>
        <xdr:cNvSpPr/>
      </xdr:nvSpPr>
      <xdr:spPr>
        <a:xfrm>
          <a:off x="4344379" y="2034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126</xdr:row>
      <xdr:rowOff>31493</xdr:rowOff>
    </xdr:from>
    <xdr:to>
      <xdr:col>7</xdr:col>
      <xdr:colOff>359597</xdr:colOff>
      <xdr:row>126</xdr:row>
      <xdr:rowOff>136893</xdr:rowOff>
    </xdr:to>
    <xdr:sp macro="" textlink="">
      <xdr:nvSpPr>
        <xdr:cNvPr id="607" name="月 606">
          <a:extLst>
            <a:ext uri="{FF2B5EF4-FFF2-40B4-BE49-F238E27FC236}">
              <a16:creationId xmlns:a16="http://schemas.microsoft.com/office/drawing/2014/main" id="{00000000-0008-0000-0300-000061020000}"/>
            </a:ext>
          </a:extLst>
        </xdr:cNvPr>
        <xdr:cNvSpPr/>
      </xdr:nvSpPr>
      <xdr:spPr>
        <a:xfrm rot="13320000">
          <a:off x="4383597" y="2050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128</xdr:row>
      <xdr:rowOff>23653</xdr:rowOff>
    </xdr:from>
    <xdr:to>
      <xdr:col>7</xdr:col>
      <xdr:colOff>375890</xdr:colOff>
      <xdr:row>128</xdr:row>
      <xdr:rowOff>139714</xdr:rowOff>
    </xdr:to>
    <xdr:sp macro="" textlink="">
      <xdr:nvSpPr>
        <xdr:cNvPr id="608" name="太陽 607">
          <a:extLst>
            <a:ext uri="{FF2B5EF4-FFF2-40B4-BE49-F238E27FC236}">
              <a16:creationId xmlns:a16="http://schemas.microsoft.com/office/drawing/2014/main" id="{00000000-0008-0000-0300-000062020000}"/>
            </a:ext>
          </a:extLst>
        </xdr:cNvPr>
        <xdr:cNvSpPr/>
      </xdr:nvSpPr>
      <xdr:spPr>
        <a:xfrm>
          <a:off x="4344379" y="2079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129</xdr:row>
      <xdr:rowOff>31493</xdr:rowOff>
    </xdr:from>
    <xdr:to>
      <xdr:col>7</xdr:col>
      <xdr:colOff>359597</xdr:colOff>
      <xdr:row>129</xdr:row>
      <xdr:rowOff>136893</xdr:rowOff>
    </xdr:to>
    <xdr:sp macro="" textlink="">
      <xdr:nvSpPr>
        <xdr:cNvPr id="609" name="月 608">
          <a:extLst>
            <a:ext uri="{FF2B5EF4-FFF2-40B4-BE49-F238E27FC236}">
              <a16:creationId xmlns:a16="http://schemas.microsoft.com/office/drawing/2014/main" id="{00000000-0008-0000-0300-000063020000}"/>
            </a:ext>
          </a:extLst>
        </xdr:cNvPr>
        <xdr:cNvSpPr/>
      </xdr:nvSpPr>
      <xdr:spPr>
        <a:xfrm rot="13320000">
          <a:off x="4383597" y="2095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131</xdr:row>
      <xdr:rowOff>23653</xdr:rowOff>
    </xdr:from>
    <xdr:to>
      <xdr:col>7</xdr:col>
      <xdr:colOff>375890</xdr:colOff>
      <xdr:row>131</xdr:row>
      <xdr:rowOff>139714</xdr:rowOff>
    </xdr:to>
    <xdr:sp macro="" textlink="">
      <xdr:nvSpPr>
        <xdr:cNvPr id="610" name="太陽 609">
          <a:extLst>
            <a:ext uri="{FF2B5EF4-FFF2-40B4-BE49-F238E27FC236}">
              <a16:creationId xmlns:a16="http://schemas.microsoft.com/office/drawing/2014/main" id="{00000000-0008-0000-0300-000064020000}"/>
            </a:ext>
          </a:extLst>
        </xdr:cNvPr>
        <xdr:cNvSpPr/>
      </xdr:nvSpPr>
      <xdr:spPr>
        <a:xfrm>
          <a:off x="4344379" y="2125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132</xdr:row>
      <xdr:rowOff>31493</xdr:rowOff>
    </xdr:from>
    <xdr:to>
      <xdr:col>7</xdr:col>
      <xdr:colOff>359597</xdr:colOff>
      <xdr:row>132</xdr:row>
      <xdr:rowOff>136893</xdr:rowOff>
    </xdr:to>
    <xdr:sp macro="" textlink="">
      <xdr:nvSpPr>
        <xdr:cNvPr id="611" name="月 610">
          <a:extLst>
            <a:ext uri="{FF2B5EF4-FFF2-40B4-BE49-F238E27FC236}">
              <a16:creationId xmlns:a16="http://schemas.microsoft.com/office/drawing/2014/main" id="{00000000-0008-0000-0300-000065020000}"/>
            </a:ext>
          </a:extLst>
        </xdr:cNvPr>
        <xdr:cNvSpPr/>
      </xdr:nvSpPr>
      <xdr:spPr>
        <a:xfrm rot="13320000">
          <a:off x="4383597" y="2141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134</xdr:row>
      <xdr:rowOff>23653</xdr:rowOff>
    </xdr:from>
    <xdr:to>
      <xdr:col>7</xdr:col>
      <xdr:colOff>375890</xdr:colOff>
      <xdr:row>134</xdr:row>
      <xdr:rowOff>139714</xdr:rowOff>
    </xdr:to>
    <xdr:sp macro="" textlink="">
      <xdr:nvSpPr>
        <xdr:cNvPr id="612" name="太陽 611">
          <a:extLst>
            <a:ext uri="{FF2B5EF4-FFF2-40B4-BE49-F238E27FC236}">
              <a16:creationId xmlns:a16="http://schemas.microsoft.com/office/drawing/2014/main" id="{00000000-0008-0000-0300-000066020000}"/>
            </a:ext>
          </a:extLst>
        </xdr:cNvPr>
        <xdr:cNvSpPr/>
      </xdr:nvSpPr>
      <xdr:spPr>
        <a:xfrm>
          <a:off x="4344379" y="2171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135</xdr:row>
      <xdr:rowOff>31493</xdr:rowOff>
    </xdr:from>
    <xdr:to>
      <xdr:col>7</xdr:col>
      <xdr:colOff>359597</xdr:colOff>
      <xdr:row>135</xdr:row>
      <xdr:rowOff>136893</xdr:rowOff>
    </xdr:to>
    <xdr:sp macro="" textlink="">
      <xdr:nvSpPr>
        <xdr:cNvPr id="613" name="月 612">
          <a:extLst>
            <a:ext uri="{FF2B5EF4-FFF2-40B4-BE49-F238E27FC236}">
              <a16:creationId xmlns:a16="http://schemas.microsoft.com/office/drawing/2014/main" id="{00000000-0008-0000-0300-000067020000}"/>
            </a:ext>
          </a:extLst>
        </xdr:cNvPr>
        <xdr:cNvSpPr/>
      </xdr:nvSpPr>
      <xdr:spPr>
        <a:xfrm rot="13320000">
          <a:off x="4383597" y="2187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137</xdr:row>
      <xdr:rowOff>23653</xdr:rowOff>
    </xdr:from>
    <xdr:to>
      <xdr:col>7</xdr:col>
      <xdr:colOff>375890</xdr:colOff>
      <xdr:row>137</xdr:row>
      <xdr:rowOff>139714</xdr:rowOff>
    </xdr:to>
    <xdr:sp macro="" textlink="">
      <xdr:nvSpPr>
        <xdr:cNvPr id="614" name="太陽 613">
          <a:extLst>
            <a:ext uri="{FF2B5EF4-FFF2-40B4-BE49-F238E27FC236}">
              <a16:creationId xmlns:a16="http://schemas.microsoft.com/office/drawing/2014/main" id="{00000000-0008-0000-0300-000068020000}"/>
            </a:ext>
          </a:extLst>
        </xdr:cNvPr>
        <xdr:cNvSpPr/>
      </xdr:nvSpPr>
      <xdr:spPr>
        <a:xfrm>
          <a:off x="4344379" y="2216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138</xdr:row>
      <xdr:rowOff>31493</xdr:rowOff>
    </xdr:from>
    <xdr:to>
      <xdr:col>7</xdr:col>
      <xdr:colOff>359597</xdr:colOff>
      <xdr:row>138</xdr:row>
      <xdr:rowOff>136893</xdr:rowOff>
    </xdr:to>
    <xdr:sp macro="" textlink="">
      <xdr:nvSpPr>
        <xdr:cNvPr id="615" name="月 614">
          <a:extLst>
            <a:ext uri="{FF2B5EF4-FFF2-40B4-BE49-F238E27FC236}">
              <a16:creationId xmlns:a16="http://schemas.microsoft.com/office/drawing/2014/main" id="{00000000-0008-0000-0300-000069020000}"/>
            </a:ext>
          </a:extLst>
        </xdr:cNvPr>
        <xdr:cNvSpPr/>
      </xdr:nvSpPr>
      <xdr:spPr>
        <a:xfrm rot="13320000">
          <a:off x="4383597" y="2232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140</xdr:row>
      <xdr:rowOff>23653</xdr:rowOff>
    </xdr:from>
    <xdr:to>
      <xdr:col>7</xdr:col>
      <xdr:colOff>375890</xdr:colOff>
      <xdr:row>140</xdr:row>
      <xdr:rowOff>139714</xdr:rowOff>
    </xdr:to>
    <xdr:sp macro="" textlink="">
      <xdr:nvSpPr>
        <xdr:cNvPr id="616" name="太陽 615">
          <a:extLst>
            <a:ext uri="{FF2B5EF4-FFF2-40B4-BE49-F238E27FC236}">
              <a16:creationId xmlns:a16="http://schemas.microsoft.com/office/drawing/2014/main" id="{00000000-0008-0000-0300-00006A020000}"/>
            </a:ext>
          </a:extLst>
        </xdr:cNvPr>
        <xdr:cNvSpPr/>
      </xdr:nvSpPr>
      <xdr:spPr>
        <a:xfrm>
          <a:off x="4344379" y="2262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141</xdr:row>
      <xdr:rowOff>31493</xdr:rowOff>
    </xdr:from>
    <xdr:to>
      <xdr:col>7</xdr:col>
      <xdr:colOff>359597</xdr:colOff>
      <xdr:row>141</xdr:row>
      <xdr:rowOff>136893</xdr:rowOff>
    </xdr:to>
    <xdr:sp macro="" textlink="">
      <xdr:nvSpPr>
        <xdr:cNvPr id="617" name="月 616">
          <a:extLst>
            <a:ext uri="{FF2B5EF4-FFF2-40B4-BE49-F238E27FC236}">
              <a16:creationId xmlns:a16="http://schemas.microsoft.com/office/drawing/2014/main" id="{00000000-0008-0000-0300-00006B020000}"/>
            </a:ext>
          </a:extLst>
        </xdr:cNvPr>
        <xdr:cNvSpPr/>
      </xdr:nvSpPr>
      <xdr:spPr>
        <a:xfrm rot="13320000">
          <a:off x="4383597" y="2278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18" name="太陽 617">
          <a:extLst>
            <a:ext uri="{FF2B5EF4-FFF2-40B4-BE49-F238E27FC236}">
              <a16:creationId xmlns:a16="http://schemas.microsoft.com/office/drawing/2014/main" id="{00000000-0008-0000-0300-00006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19" name="月 618">
          <a:extLst>
            <a:ext uri="{FF2B5EF4-FFF2-40B4-BE49-F238E27FC236}">
              <a16:creationId xmlns:a16="http://schemas.microsoft.com/office/drawing/2014/main" id="{00000000-0008-0000-0300-00006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20" name="太陽 619">
          <a:extLst>
            <a:ext uri="{FF2B5EF4-FFF2-40B4-BE49-F238E27FC236}">
              <a16:creationId xmlns:a16="http://schemas.microsoft.com/office/drawing/2014/main" id="{00000000-0008-0000-0300-00006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21" name="月 620">
          <a:extLst>
            <a:ext uri="{FF2B5EF4-FFF2-40B4-BE49-F238E27FC236}">
              <a16:creationId xmlns:a16="http://schemas.microsoft.com/office/drawing/2014/main" id="{00000000-0008-0000-0300-00006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22" name="太陽 621">
          <a:extLst>
            <a:ext uri="{FF2B5EF4-FFF2-40B4-BE49-F238E27FC236}">
              <a16:creationId xmlns:a16="http://schemas.microsoft.com/office/drawing/2014/main" id="{00000000-0008-0000-0300-00007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23" name="月 622">
          <a:extLst>
            <a:ext uri="{FF2B5EF4-FFF2-40B4-BE49-F238E27FC236}">
              <a16:creationId xmlns:a16="http://schemas.microsoft.com/office/drawing/2014/main" id="{00000000-0008-0000-0300-00007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24" name="太陽 623">
          <a:extLst>
            <a:ext uri="{FF2B5EF4-FFF2-40B4-BE49-F238E27FC236}">
              <a16:creationId xmlns:a16="http://schemas.microsoft.com/office/drawing/2014/main" id="{00000000-0008-0000-0300-00007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25" name="月 624">
          <a:extLst>
            <a:ext uri="{FF2B5EF4-FFF2-40B4-BE49-F238E27FC236}">
              <a16:creationId xmlns:a16="http://schemas.microsoft.com/office/drawing/2014/main" id="{00000000-0008-0000-0300-00007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6" name="太陽 625">
          <a:extLst>
            <a:ext uri="{FF2B5EF4-FFF2-40B4-BE49-F238E27FC236}">
              <a16:creationId xmlns:a16="http://schemas.microsoft.com/office/drawing/2014/main" id="{00000000-0008-0000-0300-00007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7" name="月 626">
          <a:extLst>
            <a:ext uri="{FF2B5EF4-FFF2-40B4-BE49-F238E27FC236}">
              <a16:creationId xmlns:a16="http://schemas.microsoft.com/office/drawing/2014/main" id="{00000000-0008-0000-0300-00007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28" name="太陽 627">
          <a:extLst>
            <a:ext uri="{FF2B5EF4-FFF2-40B4-BE49-F238E27FC236}">
              <a16:creationId xmlns:a16="http://schemas.microsoft.com/office/drawing/2014/main" id="{00000000-0008-0000-0300-00007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29" name="月 628">
          <a:extLst>
            <a:ext uri="{FF2B5EF4-FFF2-40B4-BE49-F238E27FC236}">
              <a16:creationId xmlns:a16="http://schemas.microsoft.com/office/drawing/2014/main" id="{00000000-0008-0000-0300-00007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30" name="太陽 629">
          <a:extLst>
            <a:ext uri="{FF2B5EF4-FFF2-40B4-BE49-F238E27FC236}">
              <a16:creationId xmlns:a16="http://schemas.microsoft.com/office/drawing/2014/main" id="{00000000-0008-0000-0300-00007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31" name="月 630">
          <a:extLst>
            <a:ext uri="{FF2B5EF4-FFF2-40B4-BE49-F238E27FC236}">
              <a16:creationId xmlns:a16="http://schemas.microsoft.com/office/drawing/2014/main" id="{00000000-0008-0000-0300-00007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32" name="太陽 631">
          <a:extLst>
            <a:ext uri="{FF2B5EF4-FFF2-40B4-BE49-F238E27FC236}">
              <a16:creationId xmlns:a16="http://schemas.microsoft.com/office/drawing/2014/main" id="{00000000-0008-0000-0300-00007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33" name="月 632">
          <a:extLst>
            <a:ext uri="{FF2B5EF4-FFF2-40B4-BE49-F238E27FC236}">
              <a16:creationId xmlns:a16="http://schemas.microsoft.com/office/drawing/2014/main" id="{00000000-0008-0000-0300-00007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34" name="太陽 633">
          <a:extLst>
            <a:ext uri="{FF2B5EF4-FFF2-40B4-BE49-F238E27FC236}">
              <a16:creationId xmlns:a16="http://schemas.microsoft.com/office/drawing/2014/main" id="{00000000-0008-0000-0300-00007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35" name="月 634">
          <a:extLst>
            <a:ext uri="{FF2B5EF4-FFF2-40B4-BE49-F238E27FC236}">
              <a16:creationId xmlns:a16="http://schemas.microsoft.com/office/drawing/2014/main" id="{00000000-0008-0000-0300-00007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36" name="太陽 635">
          <a:extLst>
            <a:ext uri="{FF2B5EF4-FFF2-40B4-BE49-F238E27FC236}">
              <a16:creationId xmlns:a16="http://schemas.microsoft.com/office/drawing/2014/main" id="{00000000-0008-0000-0300-00007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37" name="月 636">
          <a:extLst>
            <a:ext uri="{FF2B5EF4-FFF2-40B4-BE49-F238E27FC236}">
              <a16:creationId xmlns:a16="http://schemas.microsoft.com/office/drawing/2014/main" id="{00000000-0008-0000-0300-00007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38" name="太陽 637">
          <a:extLst>
            <a:ext uri="{FF2B5EF4-FFF2-40B4-BE49-F238E27FC236}">
              <a16:creationId xmlns:a16="http://schemas.microsoft.com/office/drawing/2014/main" id="{00000000-0008-0000-0300-00008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39" name="月 638">
          <a:extLst>
            <a:ext uri="{FF2B5EF4-FFF2-40B4-BE49-F238E27FC236}">
              <a16:creationId xmlns:a16="http://schemas.microsoft.com/office/drawing/2014/main" id="{00000000-0008-0000-0300-00008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40" name="太陽 639">
          <a:extLst>
            <a:ext uri="{FF2B5EF4-FFF2-40B4-BE49-F238E27FC236}">
              <a16:creationId xmlns:a16="http://schemas.microsoft.com/office/drawing/2014/main" id="{00000000-0008-0000-0300-00008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41" name="月 640">
          <a:extLst>
            <a:ext uri="{FF2B5EF4-FFF2-40B4-BE49-F238E27FC236}">
              <a16:creationId xmlns:a16="http://schemas.microsoft.com/office/drawing/2014/main" id="{00000000-0008-0000-0300-00008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42" name="太陽 641">
          <a:extLst>
            <a:ext uri="{FF2B5EF4-FFF2-40B4-BE49-F238E27FC236}">
              <a16:creationId xmlns:a16="http://schemas.microsoft.com/office/drawing/2014/main" id="{00000000-0008-0000-0300-00008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43" name="月 642">
          <a:extLst>
            <a:ext uri="{FF2B5EF4-FFF2-40B4-BE49-F238E27FC236}">
              <a16:creationId xmlns:a16="http://schemas.microsoft.com/office/drawing/2014/main" id="{00000000-0008-0000-0300-00008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44" name="太陽 643">
          <a:extLst>
            <a:ext uri="{FF2B5EF4-FFF2-40B4-BE49-F238E27FC236}">
              <a16:creationId xmlns:a16="http://schemas.microsoft.com/office/drawing/2014/main" id="{00000000-0008-0000-0300-00008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45" name="月 644">
          <a:extLst>
            <a:ext uri="{FF2B5EF4-FFF2-40B4-BE49-F238E27FC236}">
              <a16:creationId xmlns:a16="http://schemas.microsoft.com/office/drawing/2014/main" id="{00000000-0008-0000-0300-00008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46" name="太陽 645">
          <a:extLst>
            <a:ext uri="{FF2B5EF4-FFF2-40B4-BE49-F238E27FC236}">
              <a16:creationId xmlns:a16="http://schemas.microsoft.com/office/drawing/2014/main" id="{00000000-0008-0000-0300-00008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47" name="月 646">
          <a:extLst>
            <a:ext uri="{FF2B5EF4-FFF2-40B4-BE49-F238E27FC236}">
              <a16:creationId xmlns:a16="http://schemas.microsoft.com/office/drawing/2014/main" id="{00000000-0008-0000-0300-00008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48" name="太陽 647">
          <a:extLst>
            <a:ext uri="{FF2B5EF4-FFF2-40B4-BE49-F238E27FC236}">
              <a16:creationId xmlns:a16="http://schemas.microsoft.com/office/drawing/2014/main" id="{00000000-0008-0000-0300-00008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49" name="月 648">
          <a:extLst>
            <a:ext uri="{FF2B5EF4-FFF2-40B4-BE49-F238E27FC236}">
              <a16:creationId xmlns:a16="http://schemas.microsoft.com/office/drawing/2014/main" id="{00000000-0008-0000-0300-00008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0" name="太陽 649">
          <a:extLst>
            <a:ext uri="{FF2B5EF4-FFF2-40B4-BE49-F238E27FC236}">
              <a16:creationId xmlns:a16="http://schemas.microsoft.com/office/drawing/2014/main" id="{00000000-0008-0000-0300-00008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1" name="月 650">
          <a:extLst>
            <a:ext uri="{FF2B5EF4-FFF2-40B4-BE49-F238E27FC236}">
              <a16:creationId xmlns:a16="http://schemas.microsoft.com/office/drawing/2014/main" id="{00000000-0008-0000-0300-00008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52" name="太陽 651">
          <a:extLst>
            <a:ext uri="{FF2B5EF4-FFF2-40B4-BE49-F238E27FC236}">
              <a16:creationId xmlns:a16="http://schemas.microsoft.com/office/drawing/2014/main" id="{00000000-0008-0000-0300-00008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53" name="月 652">
          <a:extLst>
            <a:ext uri="{FF2B5EF4-FFF2-40B4-BE49-F238E27FC236}">
              <a16:creationId xmlns:a16="http://schemas.microsoft.com/office/drawing/2014/main" id="{00000000-0008-0000-0300-00008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54" name="太陽 653">
          <a:extLst>
            <a:ext uri="{FF2B5EF4-FFF2-40B4-BE49-F238E27FC236}">
              <a16:creationId xmlns:a16="http://schemas.microsoft.com/office/drawing/2014/main" id="{00000000-0008-0000-0300-00009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55" name="月 654">
          <a:extLst>
            <a:ext uri="{FF2B5EF4-FFF2-40B4-BE49-F238E27FC236}">
              <a16:creationId xmlns:a16="http://schemas.microsoft.com/office/drawing/2014/main" id="{00000000-0008-0000-0300-00009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56" name="太陽 655">
          <a:extLst>
            <a:ext uri="{FF2B5EF4-FFF2-40B4-BE49-F238E27FC236}">
              <a16:creationId xmlns:a16="http://schemas.microsoft.com/office/drawing/2014/main" id="{00000000-0008-0000-0300-00009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57" name="月 656">
          <a:extLst>
            <a:ext uri="{FF2B5EF4-FFF2-40B4-BE49-F238E27FC236}">
              <a16:creationId xmlns:a16="http://schemas.microsoft.com/office/drawing/2014/main" id="{00000000-0008-0000-0300-00009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58" name="太陽 657">
          <a:extLst>
            <a:ext uri="{FF2B5EF4-FFF2-40B4-BE49-F238E27FC236}">
              <a16:creationId xmlns:a16="http://schemas.microsoft.com/office/drawing/2014/main" id="{00000000-0008-0000-0300-00009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59" name="月 658">
          <a:extLst>
            <a:ext uri="{FF2B5EF4-FFF2-40B4-BE49-F238E27FC236}">
              <a16:creationId xmlns:a16="http://schemas.microsoft.com/office/drawing/2014/main" id="{00000000-0008-0000-0300-00009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60" name="太陽 659">
          <a:extLst>
            <a:ext uri="{FF2B5EF4-FFF2-40B4-BE49-F238E27FC236}">
              <a16:creationId xmlns:a16="http://schemas.microsoft.com/office/drawing/2014/main" id="{00000000-0008-0000-0300-00009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61" name="月 660">
          <a:extLst>
            <a:ext uri="{FF2B5EF4-FFF2-40B4-BE49-F238E27FC236}">
              <a16:creationId xmlns:a16="http://schemas.microsoft.com/office/drawing/2014/main" id="{00000000-0008-0000-0300-00009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62" name="太陽 661">
          <a:extLst>
            <a:ext uri="{FF2B5EF4-FFF2-40B4-BE49-F238E27FC236}">
              <a16:creationId xmlns:a16="http://schemas.microsoft.com/office/drawing/2014/main" id="{00000000-0008-0000-0300-00009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63" name="月 662">
          <a:extLst>
            <a:ext uri="{FF2B5EF4-FFF2-40B4-BE49-F238E27FC236}">
              <a16:creationId xmlns:a16="http://schemas.microsoft.com/office/drawing/2014/main" id="{00000000-0008-0000-0300-00009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64" name="太陽 663">
          <a:extLst>
            <a:ext uri="{FF2B5EF4-FFF2-40B4-BE49-F238E27FC236}">
              <a16:creationId xmlns:a16="http://schemas.microsoft.com/office/drawing/2014/main" id="{00000000-0008-0000-0300-00009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65" name="月 664">
          <a:extLst>
            <a:ext uri="{FF2B5EF4-FFF2-40B4-BE49-F238E27FC236}">
              <a16:creationId xmlns:a16="http://schemas.microsoft.com/office/drawing/2014/main" id="{00000000-0008-0000-0300-00009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66" name="太陽 665">
          <a:extLst>
            <a:ext uri="{FF2B5EF4-FFF2-40B4-BE49-F238E27FC236}">
              <a16:creationId xmlns:a16="http://schemas.microsoft.com/office/drawing/2014/main" id="{00000000-0008-0000-0300-00009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67" name="月 666">
          <a:extLst>
            <a:ext uri="{FF2B5EF4-FFF2-40B4-BE49-F238E27FC236}">
              <a16:creationId xmlns:a16="http://schemas.microsoft.com/office/drawing/2014/main" id="{00000000-0008-0000-0300-00009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68" name="太陽 667">
          <a:extLst>
            <a:ext uri="{FF2B5EF4-FFF2-40B4-BE49-F238E27FC236}">
              <a16:creationId xmlns:a16="http://schemas.microsoft.com/office/drawing/2014/main" id="{00000000-0008-0000-0300-00009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69" name="月 668">
          <a:extLst>
            <a:ext uri="{FF2B5EF4-FFF2-40B4-BE49-F238E27FC236}">
              <a16:creationId xmlns:a16="http://schemas.microsoft.com/office/drawing/2014/main" id="{00000000-0008-0000-0300-00009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70" name="太陽 669">
          <a:extLst>
            <a:ext uri="{FF2B5EF4-FFF2-40B4-BE49-F238E27FC236}">
              <a16:creationId xmlns:a16="http://schemas.microsoft.com/office/drawing/2014/main" id="{00000000-0008-0000-0300-0000A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71" name="月 670">
          <a:extLst>
            <a:ext uri="{FF2B5EF4-FFF2-40B4-BE49-F238E27FC236}">
              <a16:creationId xmlns:a16="http://schemas.microsoft.com/office/drawing/2014/main" id="{00000000-0008-0000-0300-0000A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72" name="太陽 671">
          <a:extLst>
            <a:ext uri="{FF2B5EF4-FFF2-40B4-BE49-F238E27FC236}">
              <a16:creationId xmlns:a16="http://schemas.microsoft.com/office/drawing/2014/main" id="{00000000-0008-0000-0300-0000A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73" name="月 672">
          <a:extLst>
            <a:ext uri="{FF2B5EF4-FFF2-40B4-BE49-F238E27FC236}">
              <a16:creationId xmlns:a16="http://schemas.microsoft.com/office/drawing/2014/main" id="{00000000-0008-0000-0300-0000A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4" name="太陽 673">
          <a:extLst>
            <a:ext uri="{FF2B5EF4-FFF2-40B4-BE49-F238E27FC236}">
              <a16:creationId xmlns:a16="http://schemas.microsoft.com/office/drawing/2014/main" id="{00000000-0008-0000-0300-0000A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5" name="月 674">
          <a:extLst>
            <a:ext uri="{FF2B5EF4-FFF2-40B4-BE49-F238E27FC236}">
              <a16:creationId xmlns:a16="http://schemas.microsoft.com/office/drawing/2014/main" id="{00000000-0008-0000-0300-0000A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76" name="太陽 675">
          <a:extLst>
            <a:ext uri="{FF2B5EF4-FFF2-40B4-BE49-F238E27FC236}">
              <a16:creationId xmlns:a16="http://schemas.microsoft.com/office/drawing/2014/main" id="{00000000-0008-0000-0300-0000A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77" name="月 676">
          <a:extLst>
            <a:ext uri="{FF2B5EF4-FFF2-40B4-BE49-F238E27FC236}">
              <a16:creationId xmlns:a16="http://schemas.microsoft.com/office/drawing/2014/main" id="{00000000-0008-0000-0300-0000A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678" name="太陽 677">
          <a:extLst>
            <a:ext uri="{FF2B5EF4-FFF2-40B4-BE49-F238E27FC236}">
              <a16:creationId xmlns:a16="http://schemas.microsoft.com/office/drawing/2014/main" id="{00000000-0008-0000-0300-0000A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679" name="月 678">
          <a:extLst>
            <a:ext uri="{FF2B5EF4-FFF2-40B4-BE49-F238E27FC236}">
              <a16:creationId xmlns:a16="http://schemas.microsoft.com/office/drawing/2014/main" id="{00000000-0008-0000-0300-0000A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680" name="太陽 679">
          <a:extLst>
            <a:ext uri="{FF2B5EF4-FFF2-40B4-BE49-F238E27FC236}">
              <a16:creationId xmlns:a16="http://schemas.microsoft.com/office/drawing/2014/main" id="{00000000-0008-0000-0300-0000A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681" name="月 680">
          <a:extLst>
            <a:ext uri="{FF2B5EF4-FFF2-40B4-BE49-F238E27FC236}">
              <a16:creationId xmlns:a16="http://schemas.microsoft.com/office/drawing/2014/main" id="{00000000-0008-0000-0300-0000A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682" name="太陽 681">
          <a:extLst>
            <a:ext uri="{FF2B5EF4-FFF2-40B4-BE49-F238E27FC236}">
              <a16:creationId xmlns:a16="http://schemas.microsoft.com/office/drawing/2014/main" id="{00000000-0008-0000-0300-0000A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683" name="月 682">
          <a:extLst>
            <a:ext uri="{FF2B5EF4-FFF2-40B4-BE49-F238E27FC236}">
              <a16:creationId xmlns:a16="http://schemas.microsoft.com/office/drawing/2014/main" id="{00000000-0008-0000-0300-0000A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684" name="太陽 683">
          <a:extLst>
            <a:ext uri="{FF2B5EF4-FFF2-40B4-BE49-F238E27FC236}">
              <a16:creationId xmlns:a16="http://schemas.microsoft.com/office/drawing/2014/main" id="{00000000-0008-0000-0300-0000A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685" name="月 684">
          <a:extLst>
            <a:ext uri="{FF2B5EF4-FFF2-40B4-BE49-F238E27FC236}">
              <a16:creationId xmlns:a16="http://schemas.microsoft.com/office/drawing/2014/main" id="{00000000-0008-0000-0300-0000A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686" name="太陽 685">
          <a:extLst>
            <a:ext uri="{FF2B5EF4-FFF2-40B4-BE49-F238E27FC236}">
              <a16:creationId xmlns:a16="http://schemas.microsoft.com/office/drawing/2014/main" id="{00000000-0008-0000-0300-0000B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687" name="月 686">
          <a:extLst>
            <a:ext uri="{FF2B5EF4-FFF2-40B4-BE49-F238E27FC236}">
              <a16:creationId xmlns:a16="http://schemas.microsoft.com/office/drawing/2014/main" id="{00000000-0008-0000-0300-0000B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688" name="太陽 687">
          <a:extLst>
            <a:ext uri="{FF2B5EF4-FFF2-40B4-BE49-F238E27FC236}">
              <a16:creationId xmlns:a16="http://schemas.microsoft.com/office/drawing/2014/main" id="{00000000-0008-0000-0300-0000B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689" name="月 688">
          <a:extLst>
            <a:ext uri="{FF2B5EF4-FFF2-40B4-BE49-F238E27FC236}">
              <a16:creationId xmlns:a16="http://schemas.microsoft.com/office/drawing/2014/main" id="{00000000-0008-0000-0300-0000B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690" name="太陽 689">
          <a:extLst>
            <a:ext uri="{FF2B5EF4-FFF2-40B4-BE49-F238E27FC236}">
              <a16:creationId xmlns:a16="http://schemas.microsoft.com/office/drawing/2014/main" id="{00000000-0008-0000-0300-0000B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691" name="月 690">
          <a:extLst>
            <a:ext uri="{FF2B5EF4-FFF2-40B4-BE49-F238E27FC236}">
              <a16:creationId xmlns:a16="http://schemas.microsoft.com/office/drawing/2014/main" id="{00000000-0008-0000-0300-0000B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692" name="太陽 691">
          <a:extLst>
            <a:ext uri="{FF2B5EF4-FFF2-40B4-BE49-F238E27FC236}">
              <a16:creationId xmlns:a16="http://schemas.microsoft.com/office/drawing/2014/main" id="{00000000-0008-0000-0300-0000B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693" name="月 692">
          <a:extLst>
            <a:ext uri="{FF2B5EF4-FFF2-40B4-BE49-F238E27FC236}">
              <a16:creationId xmlns:a16="http://schemas.microsoft.com/office/drawing/2014/main" id="{00000000-0008-0000-0300-0000B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694" name="太陽 693">
          <a:extLst>
            <a:ext uri="{FF2B5EF4-FFF2-40B4-BE49-F238E27FC236}">
              <a16:creationId xmlns:a16="http://schemas.microsoft.com/office/drawing/2014/main" id="{00000000-0008-0000-0300-0000B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695" name="月 694">
          <a:extLst>
            <a:ext uri="{FF2B5EF4-FFF2-40B4-BE49-F238E27FC236}">
              <a16:creationId xmlns:a16="http://schemas.microsoft.com/office/drawing/2014/main" id="{00000000-0008-0000-0300-0000B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696" name="太陽 695">
          <a:extLst>
            <a:ext uri="{FF2B5EF4-FFF2-40B4-BE49-F238E27FC236}">
              <a16:creationId xmlns:a16="http://schemas.microsoft.com/office/drawing/2014/main" id="{00000000-0008-0000-0300-0000B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697" name="月 696">
          <a:extLst>
            <a:ext uri="{FF2B5EF4-FFF2-40B4-BE49-F238E27FC236}">
              <a16:creationId xmlns:a16="http://schemas.microsoft.com/office/drawing/2014/main" id="{00000000-0008-0000-0300-0000B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698" name="太陽 697">
          <a:extLst>
            <a:ext uri="{FF2B5EF4-FFF2-40B4-BE49-F238E27FC236}">
              <a16:creationId xmlns:a16="http://schemas.microsoft.com/office/drawing/2014/main" id="{00000000-0008-0000-0300-0000B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699" name="月 698">
          <a:extLst>
            <a:ext uri="{FF2B5EF4-FFF2-40B4-BE49-F238E27FC236}">
              <a16:creationId xmlns:a16="http://schemas.microsoft.com/office/drawing/2014/main" id="{00000000-0008-0000-0300-0000B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00" name="太陽 699">
          <a:extLst>
            <a:ext uri="{FF2B5EF4-FFF2-40B4-BE49-F238E27FC236}">
              <a16:creationId xmlns:a16="http://schemas.microsoft.com/office/drawing/2014/main" id="{00000000-0008-0000-0300-0000B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01" name="月 700">
          <a:extLst>
            <a:ext uri="{FF2B5EF4-FFF2-40B4-BE49-F238E27FC236}">
              <a16:creationId xmlns:a16="http://schemas.microsoft.com/office/drawing/2014/main" id="{00000000-0008-0000-0300-0000B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02" name="太陽 701">
          <a:extLst>
            <a:ext uri="{FF2B5EF4-FFF2-40B4-BE49-F238E27FC236}">
              <a16:creationId xmlns:a16="http://schemas.microsoft.com/office/drawing/2014/main" id="{00000000-0008-0000-0300-0000C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03" name="月 702">
          <a:extLst>
            <a:ext uri="{FF2B5EF4-FFF2-40B4-BE49-F238E27FC236}">
              <a16:creationId xmlns:a16="http://schemas.microsoft.com/office/drawing/2014/main" id="{00000000-0008-0000-0300-0000C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04" name="太陽 703">
          <a:extLst>
            <a:ext uri="{FF2B5EF4-FFF2-40B4-BE49-F238E27FC236}">
              <a16:creationId xmlns:a16="http://schemas.microsoft.com/office/drawing/2014/main" id="{00000000-0008-0000-0300-0000C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05" name="月 704">
          <a:extLst>
            <a:ext uri="{FF2B5EF4-FFF2-40B4-BE49-F238E27FC236}">
              <a16:creationId xmlns:a16="http://schemas.microsoft.com/office/drawing/2014/main" id="{00000000-0008-0000-0300-0000C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06" name="太陽 705">
          <a:extLst>
            <a:ext uri="{FF2B5EF4-FFF2-40B4-BE49-F238E27FC236}">
              <a16:creationId xmlns:a16="http://schemas.microsoft.com/office/drawing/2014/main" id="{00000000-0008-0000-0300-0000C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07" name="月 706">
          <a:extLst>
            <a:ext uri="{FF2B5EF4-FFF2-40B4-BE49-F238E27FC236}">
              <a16:creationId xmlns:a16="http://schemas.microsoft.com/office/drawing/2014/main" id="{00000000-0008-0000-0300-0000C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08" name="太陽 707">
          <a:extLst>
            <a:ext uri="{FF2B5EF4-FFF2-40B4-BE49-F238E27FC236}">
              <a16:creationId xmlns:a16="http://schemas.microsoft.com/office/drawing/2014/main" id="{00000000-0008-0000-0300-0000C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09" name="月 708">
          <a:extLst>
            <a:ext uri="{FF2B5EF4-FFF2-40B4-BE49-F238E27FC236}">
              <a16:creationId xmlns:a16="http://schemas.microsoft.com/office/drawing/2014/main" id="{00000000-0008-0000-0300-0000C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10" name="太陽 709">
          <a:extLst>
            <a:ext uri="{FF2B5EF4-FFF2-40B4-BE49-F238E27FC236}">
              <a16:creationId xmlns:a16="http://schemas.microsoft.com/office/drawing/2014/main" id="{00000000-0008-0000-0300-0000C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11" name="月 710">
          <a:extLst>
            <a:ext uri="{FF2B5EF4-FFF2-40B4-BE49-F238E27FC236}">
              <a16:creationId xmlns:a16="http://schemas.microsoft.com/office/drawing/2014/main" id="{00000000-0008-0000-0300-0000C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12" name="太陽 711">
          <a:extLst>
            <a:ext uri="{FF2B5EF4-FFF2-40B4-BE49-F238E27FC236}">
              <a16:creationId xmlns:a16="http://schemas.microsoft.com/office/drawing/2014/main" id="{00000000-0008-0000-0300-0000C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13" name="月 712">
          <a:extLst>
            <a:ext uri="{FF2B5EF4-FFF2-40B4-BE49-F238E27FC236}">
              <a16:creationId xmlns:a16="http://schemas.microsoft.com/office/drawing/2014/main" id="{00000000-0008-0000-0300-0000C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14" name="太陽 713">
          <a:extLst>
            <a:ext uri="{FF2B5EF4-FFF2-40B4-BE49-F238E27FC236}">
              <a16:creationId xmlns:a16="http://schemas.microsoft.com/office/drawing/2014/main" id="{00000000-0008-0000-0300-0000C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15" name="月 714">
          <a:extLst>
            <a:ext uri="{FF2B5EF4-FFF2-40B4-BE49-F238E27FC236}">
              <a16:creationId xmlns:a16="http://schemas.microsoft.com/office/drawing/2014/main" id="{00000000-0008-0000-0300-0000C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16" name="太陽 715">
          <a:extLst>
            <a:ext uri="{FF2B5EF4-FFF2-40B4-BE49-F238E27FC236}">
              <a16:creationId xmlns:a16="http://schemas.microsoft.com/office/drawing/2014/main" id="{00000000-0008-0000-0300-0000C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17" name="月 716">
          <a:extLst>
            <a:ext uri="{FF2B5EF4-FFF2-40B4-BE49-F238E27FC236}">
              <a16:creationId xmlns:a16="http://schemas.microsoft.com/office/drawing/2014/main" id="{00000000-0008-0000-0300-0000C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18" name="太陽 717">
          <a:extLst>
            <a:ext uri="{FF2B5EF4-FFF2-40B4-BE49-F238E27FC236}">
              <a16:creationId xmlns:a16="http://schemas.microsoft.com/office/drawing/2014/main" id="{00000000-0008-0000-0300-0000D0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19" name="月 718">
          <a:extLst>
            <a:ext uri="{FF2B5EF4-FFF2-40B4-BE49-F238E27FC236}">
              <a16:creationId xmlns:a16="http://schemas.microsoft.com/office/drawing/2014/main" id="{00000000-0008-0000-0300-0000D1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20" name="太陽 719">
          <a:extLst>
            <a:ext uri="{FF2B5EF4-FFF2-40B4-BE49-F238E27FC236}">
              <a16:creationId xmlns:a16="http://schemas.microsoft.com/office/drawing/2014/main" id="{00000000-0008-0000-0300-0000D2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21" name="月 720">
          <a:extLst>
            <a:ext uri="{FF2B5EF4-FFF2-40B4-BE49-F238E27FC236}">
              <a16:creationId xmlns:a16="http://schemas.microsoft.com/office/drawing/2014/main" id="{00000000-0008-0000-0300-0000D3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2" name="太陽 721">
          <a:extLst>
            <a:ext uri="{FF2B5EF4-FFF2-40B4-BE49-F238E27FC236}">
              <a16:creationId xmlns:a16="http://schemas.microsoft.com/office/drawing/2014/main" id="{00000000-0008-0000-0300-0000D4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3" name="月 722">
          <a:extLst>
            <a:ext uri="{FF2B5EF4-FFF2-40B4-BE49-F238E27FC236}">
              <a16:creationId xmlns:a16="http://schemas.microsoft.com/office/drawing/2014/main" id="{00000000-0008-0000-0300-0000D5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24" name="太陽 723">
          <a:extLst>
            <a:ext uri="{FF2B5EF4-FFF2-40B4-BE49-F238E27FC236}">
              <a16:creationId xmlns:a16="http://schemas.microsoft.com/office/drawing/2014/main" id="{00000000-0008-0000-0300-0000D6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25" name="月 724">
          <a:extLst>
            <a:ext uri="{FF2B5EF4-FFF2-40B4-BE49-F238E27FC236}">
              <a16:creationId xmlns:a16="http://schemas.microsoft.com/office/drawing/2014/main" id="{00000000-0008-0000-0300-0000D7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26" name="太陽 725">
          <a:extLst>
            <a:ext uri="{FF2B5EF4-FFF2-40B4-BE49-F238E27FC236}">
              <a16:creationId xmlns:a16="http://schemas.microsoft.com/office/drawing/2014/main" id="{00000000-0008-0000-0300-0000D8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27" name="月 726">
          <a:extLst>
            <a:ext uri="{FF2B5EF4-FFF2-40B4-BE49-F238E27FC236}">
              <a16:creationId xmlns:a16="http://schemas.microsoft.com/office/drawing/2014/main" id="{00000000-0008-0000-0300-0000D9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28" name="太陽 727">
          <a:extLst>
            <a:ext uri="{FF2B5EF4-FFF2-40B4-BE49-F238E27FC236}">
              <a16:creationId xmlns:a16="http://schemas.microsoft.com/office/drawing/2014/main" id="{00000000-0008-0000-0300-0000DA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29" name="月 728">
          <a:extLst>
            <a:ext uri="{FF2B5EF4-FFF2-40B4-BE49-F238E27FC236}">
              <a16:creationId xmlns:a16="http://schemas.microsoft.com/office/drawing/2014/main" id="{00000000-0008-0000-0300-0000DB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30" name="太陽 729">
          <a:extLst>
            <a:ext uri="{FF2B5EF4-FFF2-40B4-BE49-F238E27FC236}">
              <a16:creationId xmlns:a16="http://schemas.microsoft.com/office/drawing/2014/main" id="{00000000-0008-0000-0300-0000DC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31" name="月 730">
          <a:extLst>
            <a:ext uri="{FF2B5EF4-FFF2-40B4-BE49-F238E27FC236}">
              <a16:creationId xmlns:a16="http://schemas.microsoft.com/office/drawing/2014/main" id="{00000000-0008-0000-0300-0000DD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32" name="太陽 731">
          <a:extLst>
            <a:ext uri="{FF2B5EF4-FFF2-40B4-BE49-F238E27FC236}">
              <a16:creationId xmlns:a16="http://schemas.microsoft.com/office/drawing/2014/main" id="{00000000-0008-0000-0300-0000DE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33" name="月 732">
          <a:extLst>
            <a:ext uri="{FF2B5EF4-FFF2-40B4-BE49-F238E27FC236}">
              <a16:creationId xmlns:a16="http://schemas.microsoft.com/office/drawing/2014/main" id="{00000000-0008-0000-0300-0000DF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34" name="太陽 733">
          <a:extLst>
            <a:ext uri="{FF2B5EF4-FFF2-40B4-BE49-F238E27FC236}">
              <a16:creationId xmlns:a16="http://schemas.microsoft.com/office/drawing/2014/main" id="{00000000-0008-0000-0300-0000E0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35" name="月 734">
          <a:extLst>
            <a:ext uri="{FF2B5EF4-FFF2-40B4-BE49-F238E27FC236}">
              <a16:creationId xmlns:a16="http://schemas.microsoft.com/office/drawing/2014/main" id="{00000000-0008-0000-0300-0000E1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36" name="太陽 735">
          <a:extLst>
            <a:ext uri="{FF2B5EF4-FFF2-40B4-BE49-F238E27FC236}">
              <a16:creationId xmlns:a16="http://schemas.microsoft.com/office/drawing/2014/main" id="{00000000-0008-0000-0300-0000E2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37" name="月 736">
          <a:extLst>
            <a:ext uri="{FF2B5EF4-FFF2-40B4-BE49-F238E27FC236}">
              <a16:creationId xmlns:a16="http://schemas.microsoft.com/office/drawing/2014/main" id="{00000000-0008-0000-0300-0000E3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38" name="太陽 737">
          <a:extLst>
            <a:ext uri="{FF2B5EF4-FFF2-40B4-BE49-F238E27FC236}">
              <a16:creationId xmlns:a16="http://schemas.microsoft.com/office/drawing/2014/main" id="{00000000-0008-0000-0300-0000E4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39" name="月 738">
          <a:extLst>
            <a:ext uri="{FF2B5EF4-FFF2-40B4-BE49-F238E27FC236}">
              <a16:creationId xmlns:a16="http://schemas.microsoft.com/office/drawing/2014/main" id="{00000000-0008-0000-0300-0000E5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40" name="太陽 739">
          <a:extLst>
            <a:ext uri="{FF2B5EF4-FFF2-40B4-BE49-F238E27FC236}">
              <a16:creationId xmlns:a16="http://schemas.microsoft.com/office/drawing/2014/main" id="{00000000-0008-0000-0300-0000E6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41" name="月 740">
          <a:extLst>
            <a:ext uri="{FF2B5EF4-FFF2-40B4-BE49-F238E27FC236}">
              <a16:creationId xmlns:a16="http://schemas.microsoft.com/office/drawing/2014/main" id="{00000000-0008-0000-0300-0000E7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42" name="太陽 741">
          <a:extLst>
            <a:ext uri="{FF2B5EF4-FFF2-40B4-BE49-F238E27FC236}">
              <a16:creationId xmlns:a16="http://schemas.microsoft.com/office/drawing/2014/main" id="{00000000-0008-0000-0300-0000E802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43" name="月 742">
          <a:extLst>
            <a:ext uri="{FF2B5EF4-FFF2-40B4-BE49-F238E27FC236}">
              <a16:creationId xmlns:a16="http://schemas.microsoft.com/office/drawing/2014/main" id="{00000000-0008-0000-0300-0000E902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44" name="太陽 743">
          <a:extLst>
            <a:ext uri="{FF2B5EF4-FFF2-40B4-BE49-F238E27FC236}">
              <a16:creationId xmlns:a16="http://schemas.microsoft.com/office/drawing/2014/main" id="{00000000-0008-0000-0300-0000EA02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45" name="月 744">
          <a:extLst>
            <a:ext uri="{FF2B5EF4-FFF2-40B4-BE49-F238E27FC236}">
              <a16:creationId xmlns:a16="http://schemas.microsoft.com/office/drawing/2014/main" id="{00000000-0008-0000-0300-0000EB02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6" name="太陽 745">
          <a:extLst>
            <a:ext uri="{FF2B5EF4-FFF2-40B4-BE49-F238E27FC236}">
              <a16:creationId xmlns:a16="http://schemas.microsoft.com/office/drawing/2014/main" id="{00000000-0008-0000-0300-0000EC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7" name="月 746">
          <a:extLst>
            <a:ext uri="{FF2B5EF4-FFF2-40B4-BE49-F238E27FC236}">
              <a16:creationId xmlns:a16="http://schemas.microsoft.com/office/drawing/2014/main" id="{00000000-0008-0000-0300-0000ED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48" name="太陽 747">
          <a:extLst>
            <a:ext uri="{FF2B5EF4-FFF2-40B4-BE49-F238E27FC236}">
              <a16:creationId xmlns:a16="http://schemas.microsoft.com/office/drawing/2014/main" id="{00000000-0008-0000-0300-0000EE02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49" name="月 748">
          <a:extLst>
            <a:ext uri="{FF2B5EF4-FFF2-40B4-BE49-F238E27FC236}">
              <a16:creationId xmlns:a16="http://schemas.microsoft.com/office/drawing/2014/main" id="{00000000-0008-0000-0300-0000EF02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50" name="太陽 749">
          <a:extLst>
            <a:ext uri="{FF2B5EF4-FFF2-40B4-BE49-F238E27FC236}">
              <a16:creationId xmlns:a16="http://schemas.microsoft.com/office/drawing/2014/main" id="{00000000-0008-0000-0300-0000F002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51" name="月 750">
          <a:extLst>
            <a:ext uri="{FF2B5EF4-FFF2-40B4-BE49-F238E27FC236}">
              <a16:creationId xmlns:a16="http://schemas.microsoft.com/office/drawing/2014/main" id="{00000000-0008-0000-0300-0000F102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52" name="太陽 751">
          <a:extLst>
            <a:ext uri="{FF2B5EF4-FFF2-40B4-BE49-F238E27FC236}">
              <a16:creationId xmlns:a16="http://schemas.microsoft.com/office/drawing/2014/main" id="{00000000-0008-0000-0300-0000F202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53" name="月 752">
          <a:extLst>
            <a:ext uri="{FF2B5EF4-FFF2-40B4-BE49-F238E27FC236}">
              <a16:creationId xmlns:a16="http://schemas.microsoft.com/office/drawing/2014/main" id="{00000000-0008-0000-0300-0000F302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54" name="太陽 753">
          <a:extLst>
            <a:ext uri="{FF2B5EF4-FFF2-40B4-BE49-F238E27FC236}">
              <a16:creationId xmlns:a16="http://schemas.microsoft.com/office/drawing/2014/main" id="{00000000-0008-0000-0300-0000F402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55" name="月 754">
          <a:extLst>
            <a:ext uri="{FF2B5EF4-FFF2-40B4-BE49-F238E27FC236}">
              <a16:creationId xmlns:a16="http://schemas.microsoft.com/office/drawing/2014/main" id="{00000000-0008-0000-0300-0000F502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56" name="太陽 755">
          <a:extLst>
            <a:ext uri="{FF2B5EF4-FFF2-40B4-BE49-F238E27FC236}">
              <a16:creationId xmlns:a16="http://schemas.microsoft.com/office/drawing/2014/main" id="{00000000-0008-0000-0300-0000F602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57" name="月 756">
          <a:extLst>
            <a:ext uri="{FF2B5EF4-FFF2-40B4-BE49-F238E27FC236}">
              <a16:creationId xmlns:a16="http://schemas.microsoft.com/office/drawing/2014/main" id="{00000000-0008-0000-0300-0000F702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58" name="太陽 757">
          <a:extLst>
            <a:ext uri="{FF2B5EF4-FFF2-40B4-BE49-F238E27FC236}">
              <a16:creationId xmlns:a16="http://schemas.microsoft.com/office/drawing/2014/main" id="{00000000-0008-0000-0300-0000F802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59" name="月 758">
          <a:extLst>
            <a:ext uri="{FF2B5EF4-FFF2-40B4-BE49-F238E27FC236}">
              <a16:creationId xmlns:a16="http://schemas.microsoft.com/office/drawing/2014/main" id="{00000000-0008-0000-0300-0000F902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60" name="太陽 759">
          <a:extLst>
            <a:ext uri="{FF2B5EF4-FFF2-40B4-BE49-F238E27FC236}">
              <a16:creationId xmlns:a16="http://schemas.microsoft.com/office/drawing/2014/main" id="{00000000-0008-0000-0300-0000FA02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61" name="月 760">
          <a:extLst>
            <a:ext uri="{FF2B5EF4-FFF2-40B4-BE49-F238E27FC236}">
              <a16:creationId xmlns:a16="http://schemas.microsoft.com/office/drawing/2014/main" id="{00000000-0008-0000-0300-0000FB02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143</xdr:row>
      <xdr:rowOff>23653</xdr:rowOff>
    </xdr:from>
    <xdr:to>
      <xdr:col>7</xdr:col>
      <xdr:colOff>375890</xdr:colOff>
      <xdr:row>143</xdr:row>
      <xdr:rowOff>139714</xdr:rowOff>
    </xdr:to>
    <xdr:sp macro="" textlink="">
      <xdr:nvSpPr>
        <xdr:cNvPr id="762" name="太陽 761">
          <a:extLst>
            <a:ext uri="{FF2B5EF4-FFF2-40B4-BE49-F238E27FC236}">
              <a16:creationId xmlns:a16="http://schemas.microsoft.com/office/drawing/2014/main" id="{00000000-0008-0000-0300-0000FC020000}"/>
            </a:ext>
          </a:extLst>
        </xdr:cNvPr>
        <xdr:cNvSpPr/>
      </xdr:nvSpPr>
      <xdr:spPr>
        <a:xfrm>
          <a:off x="4344379" y="2308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144</xdr:row>
      <xdr:rowOff>31493</xdr:rowOff>
    </xdr:from>
    <xdr:to>
      <xdr:col>7</xdr:col>
      <xdr:colOff>359597</xdr:colOff>
      <xdr:row>144</xdr:row>
      <xdr:rowOff>136893</xdr:rowOff>
    </xdr:to>
    <xdr:sp macro="" textlink="">
      <xdr:nvSpPr>
        <xdr:cNvPr id="763" name="月 762">
          <a:extLst>
            <a:ext uri="{FF2B5EF4-FFF2-40B4-BE49-F238E27FC236}">
              <a16:creationId xmlns:a16="http://schemas.microsoft.com/office/drawing/2014/main" id="{00000000-0008-0000-0300-0000FD020000}"/>
            </a:ext>
          </a:extLst>
        </xdr:cNvPr>
        <xdr:cNvSpPr/>
      </xdr:nvSpPr>
      <xdr:spPr>
        <a:xfrm rot="13320000">
          <a:off x="4383597" y="2324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146</xdr:row>
      <xdr:rowOff>23653</xdr:rowOff>
    </xdr:from>
    <xdr:to>
      <xdr:col>7</xdr:col>
      <xdr:colOff>375890</xdr:colOff>
      <xdr:row>146</xdr:row>
      <xdr:rowOff>139714</xdr:rowOff>
    </xdr:to>
    <xdr:sp macro="" textlink="">
      <xdr:nvSpPr>
        <xdr:cNvPr id="764" name="太陽 763">
          <a:extLst>
            <a:ext uri="{FF2B5EF4-FFF2-40B4-BE49-F238E27FC236}">
              <a16:creationId xmlns:a16="http://schemas.microsoft.com/office/drawing/2014/main" id="{00000000-0008-0000-0300-0000FE020000}"/>
            </a:ext>
          </a:extLst>
        </xdr:cNvPr>
        <xdr:cNvSpPr/>
      </xdr:nvSpPr>
      <xdr:spPr>
        <a:xfrm>
          <a:off x="4344379" y="2354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147</xdr:row>
      <xdr:rowOff>31493</xdr:rowOff>
    </xdr:from>
    <xdr:to>
      <xdr:col>7</xdr:col>
      <xdr:colOff>359597</xdr:colOff>
      <xdr:row>147</xdr:row>
      <xdr:rowOff>136893</xdr:rowOff>
    </xdr:to>
    <xdr:sp macro="" textlink="">
      <xdr:nvSpPr>
        <xdr:cNvPr id="765" name="月 764">
          <a:extLst>
            <a:ext uri="{FF2B5EF4-FFF2-40B4-BE49-F238E27FC236}">
              <a16:creationId xmlns:a16="http://schemas.microsoft.com/office/drawing/2014/main" id="{00000000-0008-0000-0300-0000FF020000}"/>
            </a:ext>
          </a:extLst>
        </xdr:cNvPr>
        <xdr:cNvSpPr/>
      </xdr:nvSpPr>
      <xdr:spPr>
        <a:xfrm rot="13320000">
          <a:off x="4383597" y="2370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149</xdr:row>
      <xdr:rowOff>23653</xdr:rowOff>
    </xdr:from>
    <xdr:to>
      <xdr:col>7</xdr:col>
      <xdr:colOff>375890</xdr:colOff>
      <xdr:row>149</xdr:row>
      <xdr:rowOff>139714</xdr:rowOff>
    </xdr:to>
    <xdr:sp macro="" textlink="">
      <xdr:nvSpPr>
        <xdr:cNvPr id="766" name="太陽 765">
          <a:extLst>
            <a:ext uri="{FF2B5EF4-FFF2-40B4-BE49-F238E27FC236}">
              <a16:creationId xmlns:a16="http://schemas.microsoft.com/office/drawing/2014/main" id="{00000000-0008-0000-0300-000000030000}"/>
            </a:ext>
          </a:extLst>
        </xdr:cNvPr>
        <xdr:cNvSpPr/>
      </xdr:nvSpPr>
      <xdr:spPr>
        <a:xfrm>
          <a:off x="4344379" y="2399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150</xdr:row>
      <xdr:rowOff>31493</xdr:rowOff>
    </xdr:from>
    <xdr:to>
      <xdr:col>7</xdr:col>
      <xdr:colOff>359597</xdr:colOff>
      <xdr:row>150</xdr:row>
      <xdr:rowOff>136893</xdr:rowOff>
    </xdr:to>
    <xdr:sp macro="" textlink="">
      <xdr:nvSpPr>
        <xdr:cNvPr id="767" name="月 766">
          <a:extLst>
            <a:ext uri="{FF2B5EF4-FFF2-40B4-BE49-F238E27FC236}">
              <a16:creationId xmlns:a16="http://schemas.microsoft.com/office/drawing/2014/main" id="{00000000-0008-0000-0300-000001030000}"/>
            </a:ext>
          </a:extLst>
        </xdr:cNvPr>
        <xdr:cNvSpPr/>
      </xdr:nvSpPr>
      <xdr:spPr>
        <a:xfrm rot="13320000">
          <a:off x="4383597" y="2415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152</xdr:row>
      <xdr:rowOff>23653</xdr:rowOff>
    </xdr:from>
    <xdr:to>
      <xdr:col>7</xdr:col>
      <xdr:colOff>375890</xdr:colOff>
      <xdr:row>152</xdr:row>
      <xdr:rowOff>139714</xdr:rowOff>
    </xdr:to>
    <xdr:sp macro="" textlink="">
      <xdr:nvSpPr>
        <xdr:cNvPr id="768" name="太陽 767">
          <a:extLst>
            <a:ext uri="{FF2B5EF4-FFF2-40B4-BE49-F238E27FC236}">
              <a16:creationId xmlns:a16="http://schemas.microsoft.com/office/drawing/2014/main" id="{00000000-0008-0000-0300-000002030000}"/>
            </a:ext>
          </a:extLst>
        </xdr:cNvPr>
        <xdr:cNvSpPr/>
      </xdr:nvSpPr>
      <xdr:spPr>
        <a:xfrm>
          <a:off x="4344379" y="2445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153</xdr:row>
      <xdr:rowOff>31493</xdr:rowOff>
    </xdr:from>
    <xdr:to>
      <xdr:col>7</xdr:col>
      <xdr:colOff>359597</xdr:colOff>
      <xdr:row>153</xdr:row>
      <xdr:rowOff>136893</xdr:rowOff>
    </xdr:to>
    <xdr:sp macro="" textlink="">
      <xdr:nvSpPr>
        <xdr:cNvPr id="769" name="月 768">
          <a:extLst>
            <a:ext uri="{FF2B5EF4-FFF2-40B4-BE49-F238E27FC236}">
              <a16:creationId xmlns:a16="http://schemas.microsoft.com/office/drawing/2014/main" id="{00000000-0008-0000-0300-000003030000}"/>
            </a:ext>
          </a:extLst>
        </xdr:cNvPr>
        <xdr:cNvSpPr/>
      </xdr:nvSpPr>
      <xdr:spPr>
        <a:xfrm rot="13320000">
          <a:off x="4383597" y="2461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0" name="太陽 769">
          <a:extLst>
            <a:ext uri="{FF2B5EF4-FFF2-40B4-BE49-F238E27FC236}">
              <a16:creationId xmlns:a16="http://schemas.microsoft.com/office/drawing/2014/main" id="{00000000-0008-0000-0300-000004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1" name="月 770">
          <a:extLst>
            <a:ext uri="{FF2B5EF4-FFF2-40B4-BE49-F238E27FC236}">
              <a16:creationId xmlns:a16="http://schemas.microsoft.com/office/drawing/2014/main" id="{00000000-0008-0000-0300-000005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155</xdr:row>
      <xdr:rowOff>23653</xdr:rowOff>
    </xdr:from>
    <xdr:to>
      <xdr:col>7</xdr:col>
      <xdr:colOff>375890</xdr:colOff>
      <xdr:row>155</xdr:row>
      <xdr:rowOff>139714</xdr:rowOff>
    </xdr:to>
    <xdr:sp macro="" textlink="">
      <xdr:nvSpPr>
        <xdr:cNvPr id="772" name="太陽 771">
          <a:extLst>
            <a:ext uri="{FF2B5EF4-FFF2-40B4-BE49-F238E27FC236}">
              <a16:creationId xmlns:a16="http://schemas.microsoft.com/office/drawing/2014/main" id="{00000000-0008-0000-0300-000006030000}"/>
            </a:ext>
          </a:extLst>
        </xdr:cNvPr>
        <xdr:cNvSpPr/>
      </xdr:nvSpPr>
      <xdr:spPr>
        <a:xfrm>
          <a:off x="4344379" y="2491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156</xdr:row>
      <xdr:rowOff>31493</xdr:rowOff>
    </xdr:from>
    <xdr:to>
      <xdr:col>7</xdr:col>
      <xdr:colOff>359597</xdr:colOff>
      <xdr:row>156</xdr:row>
      <xdr:rowOff>136893</xdr:rowOff>
    </xdr:to>
    <xdr:sp macro="" textlink="">
      <xdr:nvSpPr>
        <xdr:cNvPr id="773" name="月 772">
          <a:extLst>
            <a:ext uri="{FF2B5EF4-FFF2-40B4-BE49-F238E27FC236}">
              <a16:creationId xmlns:a16="http://schemas.microsoft.com/office/drawing/2014/main" id="{00000000-0008-0000-0300-000007030000}"/>
            </a:ext>
          </a:extLst>
        </xdr:cNvPr>
        <xdr:cNvSpPr/>
      </xdr:nvSpPr>
      <xdr:spPr>
        <a:xfrm rot="13320000">
          <a:off x="4383597" y="2507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158</xdr:row>
      <xdr:rowOff>23653</xdr:rowOff>
    </xdr:from>
    <xdr:to>
      <xdr:col>7</xdr:col>
      <xdr:colOff>375890</xdr:colOff>
      <xdr:row>158</xdr:row>
      <xdr:rowOff>139714</xdr:rowOff>
    </xdr:to>
    <xdr:sp macro="" textlink="">
      <xdr:nvSpPr>
        <xdr:cNvPr id="774" name="太陽 773">
          <a:extLst>
            <a:ext uri="{FF2B5EF4-FFF2-40B4-BE49-F238E27FC236}">
              <a16:creationId xmlns:a16="http://schemas.microsoft.com/office/drawing/2014/main" id="{00000000-0008-0000-0300-000008030000}"/>
            </a:ext>
          </a:extLst>
        </xdr:cNvPr>
        <xdr:cNvSpPr/>
      </xdr:nvSpPr>
      <xdr:spPr>
        <a:xfrm>
          <a:off x="4344379" y="2536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159</xdr:row>
      <xdr:rowOff>31493</xdr:rowOff>
    </xdr:from>
    <xdr:to>
      <xdr:col>7</xdr:col>
      <xdr:colOff>359597</xdr:colOff>
      <xdr:row>159</xdr:row>
      <xdr:rowOff>136893</xdr:rowOff>
    </xdr:to>
    <xdr:sp macro="" textlink="">
      <xdr:nvSpPr>
        <xdr:cNvPr id="775" name="月 774">
          <a:extLst>
            <a:ext uri="{FF2B5EF4-FFF2-40B4-BE49-F238E27FC236}">
              <a16:creationId xmlns:a16="http://schemas.microsoft.com/office/drawing/2014/main" id="{00000000-0008-0000-0300-000009030000}"/>
            </a:ext>
          </a:extLst>
        </xdr:cNvPr>
        <xdr:cNvSpPr/>
      </xdr:nvSpPr>
      <xdr:spPr>
        <a:xfrm rot="13320000">
          <a:off x="4383597" y="2552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161</xdr:row>
      <xdr:rowOff>23653</xdr:rowOff>
    </xdr:from>
    <xdr:to>
      <xdr:col>7</xdr:col>
      <xdr:colOff>375890</xdr:colOff>
      <xdr:row>161</xdr:row>
      <xdr:rowOff>139714</xdr:rowOff>
    </xdr:to>
    <xdr:sp macro="" textlink="">
      <xdr:nvSpPr>
        <xdr:cNvPr id="776" name="太陽 775">
          <a:extLst>
            <a:ext uri="{FF2B5EF4-FFF2-40B4-BE49-F238E27FC236}">
              <a16:creationId xmlns:a16="http://schemas.microsoft.com/office/drawing/2014/main" id="{00000000-0008-0000-0300-00000A030000}"/>
            </a:ext>
          </a:extLst>
        </xdr:cNvPr>
        <xdr:cNvSpPr/>
      </xdr:nvSpPr>
      <xdr:spPr>
        <a:xfrm>
          <a:off x="4344379" y="2582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162</xdr:row>
      <xdr:rowOff>31493</xdr:rowOff>
    </xdr:from>
    <xdr:to>
      <xdr:col>7</xdr:col>
      <xdr:colOff>359597</xdr:colOff>
      <xdr:row>162</xdr:row>
      <xdr:rowOff>136893</xdr:rowOff>
    </xdr:to>
    <xdr:sp macro="" textlink="">
      <xdr:nvSpPr>
        <xdr:cNvPr id="777" name="月 776">
          <a:extLst>
            <a:ext uri="{FF2B5EF4-FFF2-40B4-BE49-F238E27FC236}">
              <a16:creationId xmlns:a16="http://schemas.microsoft.com/office/drawing/2014/main" id="{00000000-0008-0000-0300-00000B030000}"/>
            </a:ext>
          </a:extLst>
        </xdr:cNvPr>
        <xdr:cNvSpPr/>
      </xdr:nvSpPr>
      <xdr:spPr>
        <a:xfrm rot="13320000">
          <a:off x="4383597" y="2598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164</xdr:row>
      <xdr:rowOff>23653</xdr:rowOff>
    </xdr:from>
    <xdr:to>
      <xdr:col>7</xdr:col>
      <xdr:colOff>375890</xdr:colOff>
      <xdr:row>164</xdr:row>
      <xdr:rowOff>139714</xdr:rowOff>
    </xdr:to>
    <xdr:sp macro="" textlink="">
      <xdr:nvSpPr>
        <xdr:cNvPr id="778" name="太陽 777">
          <a:extLst>
            <a:ext uri="{FF2B5EF4-FFF2-40B4-BE49-F238E27FC236}">
              <a16:creationId xmlns:a16="http://schemas.microsoft.com/office/drawing/2014/main" id="{00000000-0008-0000-0300-00000C030000}"/>
            </a:ext>
          </a:extLst>
        </xdr:cNvPr>
        <xdr:cNvSpPr/>
      </xdr:nvSpPr>
      <xdr:spPr>
        <a:xfrm>
          <a:off x="4344379" y="2628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165</xdr:row>
      <xdr:rowOff>31493</xdr:rowOff>
    </xdr:from>
    <xdr:to>
      <xdr:col>7</xdr:col>
      <xdr:colOff>359597</xdr:colOff>
      <xdr:row>165</xdr:row>
      <xdr:rowOff>136893</xdr:rowOff>
    </xdr:to>
    <xdr:sp macro="" textlink="">
      <xdr:nvSpPr>
        <xdr:cNvPr id="779" name="月 778">
          <a:extLst>
            <a:ext uri="{FF2B5EF4-FFF2-40B4-BE49-F238E27FC236}">
              <a16:creationId xmlns:a16="http://schemas.microsoft.com/office/drawing/2014/main" id="{00000000-0008-0000-0300-00000D030000}"/>
            </a:ext>
          </a:extLst>
        </xdr:cNvPr>
        <xdr:cNvSpPr/>
      </xdr:nvSpPr>
      <xdr:spPr>
        <a:xfrm rot="13320000">
          <a:off x="4383597" y="2644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167</xdr:row>
      <xdr:rowOff>23653</xdr:rowOff>
    </xdr:from>
    <xdr:to>
      <xdr:col>7</xdr:col>
      <xdr:colOff>375890</xdr:colOff>
      <xdr:row>167</xdr:row>
      <xdr:rowOff>139714</xdr:rowOff>
    </xdr:to>
    <xdr:sp macro="" textlink="">
      <xdr:nvSpPr>
        <xdr:cNvPr id="780" name="太陽 779">
          <a:extLst>
            <a:ext uri="{FF2B5EF4-FFF2-40B4-BE49-F238E27FC236}">
              <a16:creationId xmlns:a16="http://schemas.microsoft.com/office/drawing/2014/main" id="{00000000-0008-0000-0300-00000E030000}"/>
            </a:ext>
          </a:extLst>
        </xdr:cNvPr>
        <xdr:cNvSpPr/>
      </xdr:nvSpPr>
      <xdr:spPr>
        <a:xfrm>
          <a:off x="4344379" y="2674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168</xdr:row>
      <xdr:rowOff>31493</xdr:rowOff>
    </xdr:from>
    <xdr:to>
      <xdr:col>7</xdr:col>
      <xdr:colOff>359597</xdr:colOff>
      <xdr:row>168</xdr:row>
      <xdr:rowOff>136893</xdr:rowOff>
    </xdr:to>
    <xdr:sp macro="" textlink="">
      <xdr:nvSpPr>
        <xdr:cNvPr id="781" name="月 780">
          <a:extLst>
            <a:ext uri="{FF2B5EF4-FFF2-40B4-BE49-F238E27FC236}">
              <a16:creationId xmlns:a16="http://schemas.microsoft.com/office/drawing/2014/main" id="{00000000-0008-0000-0300-00000F030000}"/>
            </a:ext>
          </a:extLst>
        </xdr:cNvPr>
        <xdr:cNvSpPr/>
      </xdr:nvSpPr>
      <xdr:spPr>
        <a:xfrm rot="13320000">
          <a:off x="4383597" y="2690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170</xdr:row>
      <xdr:rowOff>23653</xdr:rowOff>
    </xdr:from>
    <xdr:to>
      <xdr:col>7</xdr:col>
      <xdr:colOff>375890</xdr:colOff>
      <xdr:row>170</xdr:row>
      <xdr:rowOff>139714</xdr:rowOff>
    </xdr:to>
    <xdr:sp macro="" textlink="">
      <xdr:nvSpPr>
        <xdr:cNvPr id="782" name="太陽 781">
          <a:extLst>
            <a:ext uri="{FF2B5EF4-FFF2-40B4-BE49-F238E27FC236}">
              <a16:creationId xmlns:a16="http://schemas.microsoft.com/office/drawing/2014/main" id="{00000000-0008-0000-0300-000010030000}"/>
            </a:ext>
          </a:extLst>
        </xdr:cNvPr>
        <xdr:cNvSpPr/>
      </xdr:nvSpPr>
      <xdr:spPr>
        <a:xfrm>
          <a:off x="4344379" y="2719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171</xdr:row>
      <xdr:rowOff>31493</xdr:rowOff>
    </xdr:from>
    <xdr:to>
      <xdr:col>7</xdr:col>
      <xdr:colOff>359597</xdr:colOff>
      <xdr:row>171</xdr:row>
      <xdr:rowOff>136893</xdr:rowOff>
    </xdr:to>
    <xdr:sp macro="" textlink="">
      <xdr:nvSpPr>
        <xdr:cNvPr id="783" name="月 782">
          <a:extLst>
            <a:ext uri="{FF2B5EF4-FFF2-40B4-BE49-F238E27FC236}">
              <a16:creationId xmlns:a16="http://schemas.microsoft.com/office/drawing/2014/main" id="{00000000-0008-0000-0300-000011030000}"/>
            </a:ext>
          </a:extLst>
        </xdr:cNvPr>
        <xdr:cNvSpPr/>
      </xdr:nvSpPr>
      <xdr:spPr>
        <a:xfrm rot="13320000">
          <a:off x="4383597" y="2735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173</xdr:row>
      <xdr:rowOff>23653</xdr:rowOff>
    </xdr:from>
    <xdr:to>
      <xdr:col>7</xdr:col>
      <xdr:colOff>375890</xdr:colOff>
      <xdr:row>173</xdr:row>
      <xdr:rowOff>139714</xdr:rowOff>
    </xdr:to>
    <xdr:sp macro="" textlink="">
      <xdr:nvSpPr>
        <xdr:cNvPr id="784" name="太陽 783">
          <a:extLst>
            <a:ext uri="{FF2B5EF4-FFF2-40B4-BE49-F238E27FC236}">
              <a16:creationId xmlns:a16="http://schemas.microsoft.com/office/drawing/2014/main" id="{00000000-0008-0000-0300-000012030000}"/>
            </a:ext>
          </a:extLst>
        </xdr:cNvPr>
        <xdr:cNvSpPr/>
      </xdr:nvSpPr>
      <xdr:spPr>
        <a:xfrm>
          <a:off x="4344379" y="2765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174</xdr:row>
      <xdr:rowOff>31493</xdr:rowOff>
    </xdr:from>
    <xdr:to>
      <xdr:col>7</xdr:col>
      <xdr:colOff>359597</xdr:colOff>
      <xdr:row>174</xdr:row>
      <xdr:rowOff>136893</xdr:rowOff>
    </xdr:to>
    <xdr:sp macro="" textlink="">
      <xdr:nvSpPr>
        <xdr:cNvPr id="785" name="月 784">
          <a:extLst>
            <a:ext uri="{FF2B5EF4-FFF2-40B4-BE49-F238E27FC236}">
              <a16:creationId xmlns:a16="http://schemas.microsoft.com/office/drawing/2014/main" id="{00000000-0008-0000-0300-000013030000}"/>
            </a:ext>
          </a:extLst>
        </xdr:cNvPr>
        <xdr:cNvSpPr/>
      </xdr:nvSpPr>
      <xdr:spPr>
        <a:xfrm rot="13320000">
          <a:off x="4383597" y="2781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786" name="太陽 785">
          <a:extLst>
            <a:ext uri="{FF2B5EF4-FFF2-40B4-BE49-F238E27FC236}">
              <a16:creationId xmlns:a16="http://schemas.microsoft.com/office/drawing/2014/main" id="{00000000-0008-0000-0300-00001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787" name="月 786">
          <a:extLst>
            <a:ext uri="{FF2B5EF4-FFF2-40B4-BE49-F238E27FC236}">
              <a16:creationId xmlns:a16="http://schemas.microsoft.com/office/drawing/2014/main" id="{00000000-0008-0000-0300-00001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788" name="太陽 787">
          <a:extLst>
            <a:ext uri="{FF2B5EF4-FFF2-40B4-BE49-F238E27FC236}">
              <a16:creationId xmlns:a16="http://schemas.microsoft.com/office/drawing/2014/main" id="{00000000-0008-0000-0300-00001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789" name="月 788">
          <a:extLst>
            <a:ext uri="{FF2B5EF4-FFF2-40B4-BE49-F238E27FC236}">
              <a16:creationId xmlns:a16="http://schemas.microsoft.com/office/drawing/2014/main" id="{00000000-0008-0000-0300-00001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790" name="太陽 789">
          <a:extLst>
            <a:ext uri="{FF2B5EF4-FFF2-40B4-BE49-F238E27FC236}">
              <a16:creationId xmlns:a16="http://schemas.microsoft.com/office/drawing/2014/main" id="{00000000-0008-0000-0300-00001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791" name="月 790">
          <a:extLst>
            <a:ext uri="{FF2B5EF4-FFF2-40B4-BE49-F238E27FC236}">
              <a16:creationId xmlns:a16="http://schemas.microsoft.com/office/drawing/2014/main" id="{00000000-0008-0000-0300-00001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2" name="太陽 791">
          <a:extLst>
            <a:ext uri="{FF2B5EF4-FFF2-40B4-BE49-F238E27FC236}">
              <a16:creationId xmlns:a16="http://schemas.microsoft.com/office/drawing/2014/main" id="{00000000-0008-0000-0300-00001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3" name="月 792">
          <a:extLst>
            <a:ext uri="{FF2B5EF4-FFF2-40B4-BE49-F238E27FC236}">
              <a16:creationId xmlns:a16="http://schemas.microsoft.com/office/drawing/2014/main" id="{00000000-0008-0000-0300-00001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794" name="太陽 793">
          <a:extLst>
            <a:ext uri="{FF2B5EF4-FFF2-40B4-BE49-F238E27FC236}">
              <a16:creationId xmlns:a16="http://schemas.microsoft.com/office/drawing/2014/main" id="{00000000-0008-0000-0300-00001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795" name="月 794">
          <a:extLst>
            <a:ext uri="{FF2B5EF4-FFF2-40B4-BE49-F238E27FC236}">
              <a16:creationId xmlns:a16="http://schemas.microsoft.com/office/drawing/2014/main" id="{00000000-0008-0000-0300-00001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796" name="太陽 795">
          <a:extLst>
            <a:ext uri="{FF2B5EF4-FFF2-40B4-BE49-F238E27FC236}">
              <a16:creationId xmlns:a16="http://schemas.microsoft.com/office/drawing/2014/main" id="{00000000-0008-0000-0300-00001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797" name="月 796">
          <a:extLst>
            <a:ext uri="{FF2B5EF4-FFF2-40B4-BE49-F238E27FC236}">
              <a16:creationId xmlns:a16="http://schemas.microsoft.com/office/drawing/2014/main" id="{00000000-0008-0000-0300-00001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798" name="太陽 797">
          <a:extLst>
            <a:ext uri="{FF2B5EF4-FFF2-40B4-BE49-F238E27FC236}">
              <a16:creationId xmlns:a16="http://schemas.microsoft.com/office/drawing/2014/main" id="{00000000-0008-0000-0300-00002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799" name="月 798">
          <a:extLst>
            <a:ext uri="{FF2B5EF4-FFF2-40B4-BE49-F238E27FC236}">
              <a16:creationId xmlns:a16="http://schemas.microsoft.com/office/drawing/2014/main" id="{00000000-0008-0000-0300-00002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00" name="太陽 799">
          <a:extLst>
            <a:ext uri="{FF2B5EF4-FFF2-40B4-BE49-F238E27FC236}">
              <a16:creationId xmlns:a16="http://schemas.microsoft.com/office/drawing/2014/main" id="{00000000-0008-0000-0300-00002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01" name="月 800">
          <a:extLst>
            <a:ext uri="{FF2B5EF4-FFF2-40B4-BE49-F238E27FC236}">
              <a16:creationId xmlns:a16="http://schemas.microsoft.com/office/drawing/2014/main" id="{00000000-0008-0000-0300-00002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02" name="太陽 801">
          <a:extLst>
            <a:ext uri="{FF2B5EF4-FFF2-40B4-BE49-F238E27FC236}">
              <a16:creationId xmlns:a16="http://schemas.microsoft.com/office/drawing/2014/main" id="{00000000-0008-0000-0300-00002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03" name="月 802">
          <a:extLst>
            <a:ext uri="{FF2B5EF4-FFF2-40B4-BE49-F238E27FC236}">
              <a16:creationId xmlns:a16="http://schemas.microsoft.com/office/drawing/2014/main" id="{00000000-0008-0000-0300-00002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04" name="太陽 803">
          <a:extLst>
            <a:ext uri="{FF2B5EF4-FFF2-40B4-BE49-F238E27FC236}">
              <a16:creationId xmlns:a16="http://schemas.microsoft.com/office/drawing/2014/main" id="{00000000-0008-0000-0300-00002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05" name="月 804">
          <a:extLst>
            <a:ext uri="{FF2B5EF4-FFF2-40B4-BE49-F238E27FC236}">
              <a16:creationId xmlns:a16="http://schemas.microsoft.com/office/drawing/2014/main" id="{00000000-0008-0000-0300-00002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06" name="太陽 805">
          <a:extLst>
            <a:ext uri="{FF2B5EF4-FFF2-40B4-BE49-F238E27FC236}">
              <a16:creationId xmlns:a16="http://schemas.microsoft.com/office/drawing/2014/main" id="{00000000-0008-0000-0300-00002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07" name="月 806">
          <a:extLst>
            <a:ext uri="{FF2B5EF4-FFF2-40B4-BE49-F238E27FC236}">
              <a16:creationId xmlns:a16="http://schemas.microsoft.com/office/drawing/2014/main" id="{00000000-0008-0000-0300-00002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08" name="太陽 807">
          <a:extLst>
            <a:ext uri="{FF2B5EF4-FFF2-40B4-BE49-F238E27FC236}">
              <a16:creationId xmlns:a16="http://schemas.microsoft.com/office/drawing/2014/main" id="{00000000-0008-0000-0300-00002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09" name="月 808">
          <a:extLst>
            <a:ext uri="{FF2B5EF4-FFF2-40B4-BE49-F238E27FC236}">
              <a16:creationId xmlns:a16="http://schemas.microsoft.com/office/drawing/2014/main" id="{00000000-0008-0000-0300-00002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10" name="太陽 809">
          <a:extLst>
            <a:ext uri="{FF2B5EF4-FFF2-40B4-BE49-F238E27FC236}">
              <a16:creationId xmlns:a16="http://schemas.microsoft.com/office/drawing/2014/main" id="{00000000-0008-0000-0300-00002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11" name="月 810">
          <a:extLst>
            <a:ext uri="{FF2B5EF4-FFF2-40B4-BE49-F238E27FC236}">
              <a16:creationId xmlns:a16="http://schemas.microsoft.com/office/drawing/2014/main" id="{00000000-0008-0000-0300-00002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12" name="太陽 811">
          <a:extLst>
            <a:ext uri="{FF2B5EF4-FFF2-40B4-BE49-F238E27FC236}">
              <a16:creationId xmlns:a16="http://schemas.microsoft.com/office/drawing/2014/main" id="{00000000-0008-0000-0300-00002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13" name="月 812">
          <a:extLst>
            <a:ext uri="{FF2B5EF4-FFF2-40B4-BE49-F238E27FC236}">
              <a16:creationId xmlns:a16="http://schemas.microsoft.com/office/drawing/2014/main" id="{00000000-0008-0000-0300-00002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4" name="太陽 813">
          <a:extLst>
            <a:ext uri="{FF2B5EF4-FFF2-40B4-BE49-F238E27FC236}">
              <a16:creationId xmlns:a16="http://schemas.microsoft.com/office/drawing/2014/main" id="{00000000-0008-0000-0300-00003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5" name="月 814">
          <a:extLst>
            <a:ext uri="{FF2B5EF4-FFF2-40B4-BE49-F238E27FC236}">
              <a16:creationId xmlns:a16="http://schemas.microsoft.com/office/drawing/2014/main" id="{00000000-0008-0000-0300-00003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16" name="太陽 815">
          <a:extLst>
            <a:ext uri="{FF2B5EF4-FFF2-40B4-BE49-F238E27FC236}">
              <a16:creationId xmlns:a16="http://schemas.microsoft.com/office/drawing/2014/main" id="{00000000-0008-0000-0300-00003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17" name="月 816">
          <a:extLst>
            <a:ext uri="{FF2B5EF4-FFF2-40B4-BE49-F238E27FC236}">
              <a16:creationId xmlns:a16="http://schemas.microsoft.com/office/drawing/2014/main" id="{00000000-0008-0000-0300-00003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18" name="太陽 817">
          <a:extLst>
            <a:ext uri="{FF2B5EF4-FFF2-40B4-BE49-F238E27FC236}">
              <a16:creationId xmlns:a16="http://schemas.microsoft.com/office/drawing/2014/main" id="{00000000-0008-0000-0300-00003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19" name="月 818">
          <a:extLst>
            <a:ext uri="{FF2B5EF4-FFF2-40B4-BE49-F238E27FC236}">
              <a16:creationId xmlns:a16="http://schemas.microsoft.com/office/drawing/2014/main" id="{00000000-0008-0000-0300-00003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20" name="太陽 819">
          <a:extLst>
            <a:ext uri="{FF2B5EF4-FFF2-40B4-BE49-F238E27FC236}">
              <a16:creationId xmlns:a16="http://schemas.microsoft.com/office/drawing/2014/main" id="{00000000-0008-0000-0300-00003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21" name="月 820">
          <a:extLst>
            <a:ext uri="{FF2B5EF4-FFF2-40B4-BE49-F238E27FC236}">
              <a16:creationId xmlns:a16="http://schemas.microsoft.com/office/drawing/2014/main" id="{00000000-0008-0000-0300-00003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22" name="太陽 821">
          <a:extLst>
            <a:ext uri="{FF2B5EF4-FFF2-40B4-BE49-F238E27FC236}">
              <a16:creationId xmlns:a16="http://schemas.microsoft.com/office/drawing/2014/main" id="{00000000-0008-0000-0300-00003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23" name="月 822">
          <a:extLst>
            <a:ext uri="{FF2B5EF4-FFF2-40B4-BE49-F238E27FC236}">
              <a16:creationId xmlns:a16="http://schemas.microsoft.com/office/drawing/2014/main" id="{00000000-0008-0000-0300-00003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24" name="太陽 823">
          <a:extLst>
            <a:ext uri="{FF2B5EF4-FFF2-40B4-BE49-F238E27FC236}">
              <a16:creationId xmlns:a16="http://schemas.microsoft.com/office/drawing/2014/main" id="{00000000-0008-0000-0300-00003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25" name="月 824">
          <a:extLst>
            <a:ext uri="{FF2B5EF4-FFF2-40B4-BE49-F238E27FC236}">
              <a16:creationId xmlns:a16="http://schemas.microsoft.com/office/drawing/2014/main" id="{00000000-0008-0000-0300-00003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26" name="太陽 825">
          <a:extLst>
            <a:ext uri="{FF2B5EF4-FFF2-40B4-BE49-F238E27FC236}">
              <a16:creationId xmlns:a16="http://schemas.microsoft.com/office/drawing/2014/main" id="{00000000-0008-0000-0300-00003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27" name="月 826">
          <a:extLst>
            <a:ext uri="{FF2B5EF4-FFF2-40B4-BE49-F238E27FC236}">
              <a16:creationId xmlns:a16="http://schemas.microsoft.com/office/drawing/2014/main" id="{00000000-0008-0000-0300-00003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28" name="太陽 827">
          <a:extLst>
            <a:ext uri="{FF2B5EF4-FFF2-40B4-BE49-F238E27FC236}">
              <a16:creationId xmlns:a16="http://schemas.microsoft.com/office/drawing/2014/main" id="{00000000-0008-0000-0300-00003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29" name="月 828">
          <a:extLst>
            <a:ext uri="{FF2B5EF4-FFF2-40B4-BE49-F238E27FC236}">
              <a16:creationId xmlns:a16="http://schemas.microsoft.com/office/drawing/2014/main" id="{00000000-0008-0000-0300-00003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30" name="太陽 829">
          <a:extLst>
            <a:ext uri="{FF2B5EF4-FFF2-40B4-BE49-F238E27FC236}">
              <a16:creationId xmlns:a16="http://schemas.microsoft.com/office/drawing/2014/main" id="{00000000-0008-0000-0300-00004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31" name="月 830">
          <a:extLst>
            <a:ext uri="{FF2B5EF4-FFF2-40B4-BE49-F238E27FC236}">
              <a16:creationId xmlns:a16="http://schemas.microsoft.com/office/drawing/2014/main" id="{00000000-0008-0000-0300-00004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32" name="太陽 831">
          <a:extLst>
            <a:ext uri="{FF2B5EF4-FFF2-40B4-BE49-F238E27FC236}">
              <a16:creationId xmlns:a16="http://schemas.microsoft.com/office/drawing/2014/main" id="{00000000-0008-0000-0300-00004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33" name="月 832">
          <a:extLst>
            <a:ext uri="{FF2B5EF4-FFF2-40B4-BE49-F238E27FC236}">
              <a16:creationId xmlns:a16="http://schemas.microsoft.com/office/drawing/2014/main" id="{00000000-0008-0000-0300-00004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34" name="太陽 833">
          <a:extLst>
            <a:ext uri="{FF2B5EF4-FFF2-40B4-BE49-F238E27FC236}">
              <a16:creationId xmlns:a16="http://schemas.microsoft.com/office/drawing/2014/main" id="{00000000-0008-0000-0300-00004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35" name="月 834">
          <a:extLst>
            <a:ext uri="{FF2B5EF4-FFF2-40B4-BE49-F238E27FC236}">
              <a16:creationId xmlns:a16="http://schemas.microsoft.com/office/drawing/2014/main" id="{00000000-0008-0000-0300-00004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6" name="太陽 835">
          <a:extLst>
            <a:ext uri="{FF2B5EF4-FFF2-40B4-BE49-F238E27FC236}">
              <a16:creationId xmlns:a16="http://schemas.microsoft.com/office/drawing/2014/main" id="{00000000-0008-0000-0300-00004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7" name="月 836">
          <a:extLst>
            <a:ext uri="{FF2B5EF4-FFF2-40B4-BE49-F238E27FC236}">
              <a16:creationId xmlns:a16="http://schemas.microsoft.com/office/drawing/2014/main" id="{00000000-0008-0000-0300-00004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38" name="太陽 837">
          <a:extLst>
            <a:ext uri="{FF2B5EF4-FFF2-40B4-BE49-F238E27FC236}">
              <a16:creationId xmlns:a16="http://schemas.microsoft.com/office/drawing/2014/main" id="{00000000-0008-0000-0300-00004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39" name="月 838">
          <a:extLst>
            <a:ext uri="{FF2B5EF4-FFF2-40B4-BE49-F238E27FC236}">
              <a16:creationId xmlns:a16="http://schemas.microsoft.com/office/drawing/2014/main" id="{00000000-0008-0000-0300-00004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40" name="太陽 839">
          <a:extLst>
            <a:ext uri="{FF2B5EF4-FFF2-40B4-BE49-F238E27FC236}">
              <a16:creationId xmlns:a16="http://schemas.microsoft.com/office/drawing/2014/main" id="{00000000-0008-0000-0300-00004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41" name="月 840">
          <a:extLst>
            <a:ext uri="{FF2B5EF4-FFF2-40B4-BE49-F238E27FC236}">
              <a16:creationId xmlns:a16="http://schemas.microsoft.com/office/drawing/2014/main" id="{00000000-0008-0000-0300-00004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42" name="太陽 841">
          <a:extLst>
            <a:ext uri="{FF2B5EF4-FFF2-40B4-BE49-F238E27FC236}">
              <a16:creationId xmlns:a16="http://schemas.microsoft.com/office/drawing/2014/main" id="{00000000-0008-0000-0300-00004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43" name="月 842">
          <a:extLst>
            <a:ext uri="{FF2B5EF4-FFF2-40B4-BE49-F238E27FC236}">
              <a16:creationId xmlns:a16="http://schemas.microsoft.com/office/drawing/2014/main" id="{00000000-0008-0000-0300-00004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44" name="太陽 843">
          <a:extLst>
            <a:ext uri="{FF2B5EF4-FFF2-40B4-BE49-F238E27FC236}">
              <a16:creationId xmlns:a16="http://schemas.microsoft.com/office/drawing/2014/main" id="{00000000-0008-0000-0300-00004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45" name="月 844">
          <a:extLst>
            <a:ext uri="{FF2B5EF4-FFF2-40B4-BE49-F238E27FC236}">
              <a16:creationId xmlns:a16="http://schemas.microsoft.com/office/drawing/2014/main" id="{00000000-0008-0000-0300-00004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46" name="太陽 845">
          <a:extLst>
            <a:ext uri="{FF2B5EF4-FFF2-40B4-BE49-F238E27FC236}">
              <a16:creationId xmlns:a16="http://schemas.microsoft.com/office/drawing/2014/main" id="{00000000-0008-0000-0300-000050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47" name="月 846">
          <a:extLst>
            <a:ext uri="{FF2B5EF4-FFF2-40B4-BE49-F238E27FC236}">
              <a16:creationId xmlns:a16="http://schemas.microsoft.com/office/drawing/2014/main" id="{00000000-0008-0000-0300-000051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48" name="太陽 847">
          <a:extLst>
            <a:ext uri="{FF2B5EF4-FFF2-40B4-BE49-F238E27FC236}">
              <a16:creationId xmlns:a16="http://schemas.microsoft.com/office/drawing/2014/main" id="{00000000-0008-0000-0300-000052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49" name="月 848">
          <a:extLst>
            <a:ext uri="{FF2B5EF4-FFF2-40B4-BE49-F238E27FC236}">
              <a16:creationId xmlns:a16="http://schemas.microsoft.com/office/drawing/2014/main" id="{00000000-0008-0000-0300-000053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50" name="太陽 849">
          <a:extLst>
            <a:ext uri="{FF2B5EF4-FFF2-40B4-BE49-F238E27FC236}">
              <a16:creationId xmlns:a16="http://schemas.microsoft.com/office/drawing/2014/main" id="{00000000-0008-0000-0300-000054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51" name="月 850">
          <a:extLst>
            <a:ext uri="{FF2B5EF4-FFF2-40B4-BE49-F238E27FC236}">
              <a16:creationId xmlns:a16="http://schemas.microsoft.com/office/drawing/2014/main" id="{00000000-0008-0000-0300-000055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52" name="太陽 851">
          <a:extLst>
            <a:ext uri="{FF2B5EF4-FFF2-40B4-BE49-F238E27FC236}">
              <a16:creationId xmlns:a16="http://schemas.microsoft.com/office/drawing/2014/main" id="{00000000-0008-0000-0300-000056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53" name="月 852">
          <a:extLst>
            <a:ext uri="{FF2B5EF4-FFF2-40B4-BE49-F238E27FC236}">
              <a16:creationId xmlns:a16="http://schemas.microsoft.com/office/drawing/2014/main" id="{00000000-0008-0000-0300-000057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54" name="太陽 853">
          <a:extLst>
            <a:ext uri="{FF2B5EF4-FFF2-40B4-BE49-F238E27FC236}">
              <a16:creationId xmlns:a16="http://schemas.microsoft.com/office/drawing/2014/main" id="{00000000-0008-0000-0300-000058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55" name="月 854">
          <a:extLst>
            <a:ext uri="{FF2B5EF4-FFF2-40B4-BE49-F238E27FC236}">
              <a16:creationId xmlns:a16="http://schemas.microsoft.com/office/drawing/2014/main" id="{00000000-0008-0000-0300-000059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856" name="太陽 855">
          <a:extLst>
            <a:ext uri="{FF2B5EF4-FFF2-40B4-BE49-F238E27FC236}">
              <a16:creationId xmlns:a16="http://schemas.microsoft.com/office/drawing/2014/main" id="{00000000-0008-0000-0300-00005A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857" name="月 856">
          <a:extLst>
            <a:ext uri="{FF2B5EF4-FFF2-40B4-BE49-F238E27FC236}">
              <a16:creationId xmlns:a16="http://schemas.microsoft.com/office/drawing/2014/main" id="{00000000-0008-0000-0300-00005B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58" name="太陽 857">
          <a:extLst>
            <a:ext uri="{FF2B5EF4-FFF2-40B4-BE49-F238E27FC236}">
              <a16:creationId xmlns:a16="http://schemas.microsoft.com/office/drawing/2014/main" id="{00000000-0008-0000-0300-00005C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59" name="月 858">
          <a:extLst>
            <a:ext uri="{FF2B5EF4-FFF2-40B4-BE49-F238E27FC236}">
              <a16:creationId xmlns:a16="http://schemas.microsoft.com/office/drawing/2014/main" id="{00000000-0008-0000-0300-00005D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860" name="太陽 859">
          <a:extLst>
            <a:ext uri="{FF2B5EF4-FFF2-40B4-BE49-F238E27FC236}">
              <a16:creationId xmlns:a16="http://schemas.microsoft.com/office/drawing/2014/main" id="{00000000-0008-0000-0300-00005E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861" name="月 860">
          <a:extLst>
            <a:ext uri="{FF2B5EF4-FFF2-40B4-BE49-F238E27FC236}">
              <a16:creationId xmlns:a16="http://schemas.microsoft.com/office/drawing/2014/main" id="{00000000-0008-0000-0300-00005F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862" name="太陽 861">
          <a:extLst>
            <a:ext uri="{FF2B5EF4-FFF2-40B4-BE49-F238E27FC236}">
              <a16:creationId xmlns:a16="http://schemas.microsoft.com/office/drawing/2014/main" id="{00000000-0008-0000-0300-000060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863" name="月 862">
          <a:extLst>
            <a:ext uri="{FF2B5EF4-FFF2-40B4-BE49-F238E27FC236}">
              <a16:creationId xmlns:a16="http://schemas.microsoft.com/office/drawing/2014/main" id="{00000000-0008-0000-0300-000061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864" name="太陽 863">
          <a:extLst>
            <a:ext uri="{FF2B5EF4-FFF2-40B4-BE49-F238E27FC236}">
              <a16:creationId xmlns:a16="http://schemas.microsoft.com/office/drawing/2014/main" id="{00000000-0008-0000-0300-000062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865" name="月 864">
          <a:extLst>
            <a:ext uri="{FF2B5EF4-FFF2-40B4-BE49-F238E27FC236}">
              <a16:creationId xmlns:a16="http://schemas.microsoft.com/office/drawing/2014/main" id="{00000000-0008-0000-0300-000063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866" name="太陽 865">
          <a:extLst>
            <a:ext uri="{FF2B5EF4-FFF2-40B4-BE49-F238E27FC236}">
              <a16:creationId xmlns:a16="http://schemas.microsoft.com/office/drawing/2014/main" id="{00000000-0008-0000-0300-000064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867" name="月 866">
          <a:extLst>
            <a:ext uri="{FF2B5EF4-FFF2-40B4-BE49-F238E27FC236}">
              <a16:creationId xmlns:a16="http://schemas.microsoft.com/office/drawing/2014/main" id="{00000000-0008-0000-0300-000065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868" name="太陽 867">
          <a:extLst>
            <a:ext uri="{FF2B5EF4-FFF2-40B4-BE49-F238E27FC236}">
              <a16:creationId xmlns:a16="http://schemas.microsoft.com/office/drawing/2014/main" id="{00000000-0008-0000-0300-000066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869" name="月 868">
          <a:extLst>
            <a:ext uri="{FF2B5EF4-FFF2-40B4-BE49-F238E27FC236}">
              <a16:creationId xmlns:a16="http://schemas.microsoft.com/office/drawing/2014/main" id="{00000000-0008-0000-0300-000067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870" name="太陽 869">
          <a:extLst>
            <a:ext uri="{FF2B5EF4-FFF2-40B4-BE49-F238E27FC236}">
              <a16:creationId xmlns:a16="http://schemas.microsoft.com/office/drawing/2014/main" id="{00000000-0008-0000-0300-000068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871" name="月 870">
          <a:extLst>
            <a:ext uri="{FF2B5EF4-FFF2-40B4-BE49-F238E27FC236}">
              <a16:creationId xmlns:a16="http://schemas.microsoft.com/office/drawing/2014/main" id="{00000000-0008-0000-0300-000069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872" name="太陽 871">
          <a:extLst>
            <a:ext uri="{FF2B5EF4-FFF2-40B4-BE49-F238E27FC236}">
              <a16:creationId xmlns:a16="http://schemas.microsoft.com/office/drawing/2014/main" id="{00000000-0008-0000-0300-00006A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873" name="月 872">
          <a:extLst>
            <a:ext uri="{FF2B5EF4-FFF2-40B4-BE49-F238E27FC236}">
              <a16:creationId xmlns:a16="http://schemas.microsoft.com/office/drawing/2014/main" id="{00000000-0008-0000-0300-00006B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874" name="太陽 873">
          <a:extLst>
            <a:ext uri="{FF2B5EF4-FFF2-40B4-BE49-F238E27FC236}">
              <a16:creationId xmlns:a16="http://schemas.microsoft.com/office/drawing/2014/main" id="{00000000-0008-0000-0300-00006C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875" name="月 874">
          <a:extLst>
            <a:ext uri="{FF2B5EF4-FFF2-40B4-BE49-F238E27FC236}">
              <a16:creationId xmlns:a16="http://schemas.microsoft.com/office/drawing/2014/main" id="{00000000-0008-0000-0300-00006D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876" name="太陽 875">
          <a:extLst>
            <a:ext uri="{FF2B5EF4-FFF2-40B4-BE49-F238E27FC236}">
              <a16:creationId xmlns:a16="http://schemas.microsoft.com/office/drawing/2014/main" id="{00000000-0008-0000-0300-00006E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877" name="月 876">
          <a:extLst>
            <a:ext uri="{FF2B5EF4-FFF2-40B4-BE49-F238E27FC236}">
              <a16:creationId xmlns:a16="http://schemas.microsoft.com/office/drawing/2014/main" id="{00000000-0008-0000-0300-00006F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878" name="太陽 877">
          <a:extLst>
            <a:ext uri="{FF2B5EF4-FFF2-40B4-BE49-F238E27FC236}">
              <a16:creationId xmlns:a16="http://schemas.microsoft.com/office/drawing/2014/main" id="{00000000-0008-0000-0300-000070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879" name="月 878">
          <a:extLst>
            <a:ext uri="{FF2B5EF4-FFF2-40B4-BE49-F238E27FC236}">
              <a16:creationId xmlns:a16="http://schemas.microsoft.com/office/drawing/2014/main" id="{00000000-0008-0000-0300-000071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0" name="太陽 879">
          <a:extLst>
            <a:ext uri="{FF2B5EF4-FFF2-40B4-BE49-F238E27FC236}">
              <a16:creationId xmlns:a16="http://schemas.microsoft.com/office/drawing/2014/main" id="{00000000-0008-0000-0300-000072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1" name="月 880">
          <a:extLst>
            <a:ext uri="{FF2B5EF4-FFF2-40B4-BE49-F238E27FC236}">
              <a16:creationId xmlns:a16="http://schemas.microsoft.com/office/drawing/2014/main" id="{00000000-0008-0000-0300-000073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882" name="太陽 881">
          <a:extLst>
            <a:ext uri="{FF2B5EF4-FFF2-40B4-BE49-F238E27FC236}">
              <a16:creationId xmlns:a16="http://schemas.microsoft.com/office/drawing/2014/main" id="{00000000-0008-0000-0300-000074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883" name="月 882">
          <a:extLst>
            <a:ext uri="{FF2B5EF4-FFF2-40B4-BE49-F238E27FC236}">
              <a16:creationId xmlns:a16="http://schemas.microsoft.com/office/drawing/2014/main" id="{00000000-0008-0000-0300-000075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884" name="太陽 883">
          <a:extLst>
            <a:ext uri="{FF2B5EF4-FFF2-40B4-BE49-F238E27FC236}">
              <a16:creationId xmlns:a16="http://schemas.microsoft.com/office/drawing/2014/main" id="{00000000-0008-0000-0300-000076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885" name="月 884">
          <a:extLst>
            <a:ext uri="{FF2B5EF4-FFF2-40B4-BE49-F238E27FC236}">
              <a16:creationId xmlns:a16="http://schemas.microsoft.com/office/drawing/2014/main" id="{00000000-0008-0000-0300-000077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886" name="太陽 885">
          <a:extLst>
            <a:ext uri="{FF2B5EF4-FFF2-40B4-BE49-F238E27FC236}">
              <a16:creationId xmlns:a16="http://schemas.microsoft.com/office/drawing/2014/main" id="{00000000-0008-0000-0300-000078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887" name="月 886">
          <a:extLst>
            <a:ext uri="{FF2B5EF4-FFF2-40B4-BE49-F238E27FC236}">
              <a16:creationId xmlns:a16="http://schemas.microsoft.com/office/drawing/2014/main" id="{00000000-0008-0000-0300-000079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888" name="太陽 887">
          <a:extLst>
            <a:ext uri="{FF2B5EF4-FFF2-40B4-BE49-F238E27FC236}">
              <a16:creationId xmlns:a16="http://schemas.microsoft.com/office/drawing/2014/main" id="{00000000-0008-0000-0300-00007A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889" name="月 888">
          <a:extLst>
            <a:ext uri="{FF2B5EF4-FFF2-40B4-BE49-F238E27FC236}">
              <a16:creationId xmlns:a16="http://schemas.microsoft.com/office/drawing/2014/main" id="{00000000-0008-0000-0300-00007B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890" name="太陽 889">
          <a:extLst>
            <a:ext uri="{FF2B5EF4-FFF2-40B4-BE49-F238E27FC236}">
              <a16:creationId xmlns:a16="http://schemas.microsoft.com/office/drawing/2014/main" id="{00000000-0008-0000-0300-00007C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891" name="月 890">
          <a:extLst>
            <a:ext uri="{FF2B5EF4-FFF2-40B4-BE49-F238E27FC236}">
              <a16:creationId xmlns:a16="http://schemas.microsoft.com/office/drawing/2014/main" id="{00000000-0008-0000-0300-00007D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892" name="太陽 891">
          <a:extLst>
            <a:ext uri="{FF2B5EF4-FFF2-40B4-BE49-F238E27FC236}">
              <a16:creationId xmlns:a16="http://schemas.microsoft.com/office/drawing/2014/main" id="{00000000-0008-0000-0300-00007E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893" name="月 892">
          <a:extLst>
            <a:ext uri="{FF2B5EF4-FFF2-40B4-BE49-F238E27FC236}">
              <a16:creationId xmlns:a16="http://schemas.microsoft.com/office/drawing/2014/main" id="{00000000-0008-0000-0300-00007F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894" name="太陽 893">
          <a:extLst>
            <a:ext uri="{FF2B5EF4-FFF2-40B4-BE49-F238E27FC236}">
              <a16:creationId xmlns:a16="http://schemas.microsoft.com/office/drawing/2014/main" id="{00000000-0008-0000-0300-000080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895" name="月 894">
          <a:extLst>
            <a:ext uri="{FF2B5EF4-FFF2-40B4-BE49-F238E27FC236}">
              <a16:creationId xmlns:a16="http://schemas.microsoft.com/office/drawing/2014/main" id="{00000000-0008-0000-0300-000081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896" name="太陽 895">
          <a:extLst>
            <a:ext uri="{FF2B5EF4-FFF2-40B4-BE49-F238E27FC236}">
              <a16:creationId xmlns:a16="http://schemas.microsoft.com/office/drawing/2014/main" id="{00000000-0008-0000-0300-000082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897" name="月 896">
          <a:extLst>
            <a:ext uri="{FF2B5EF4-FFF2-40B4-BE49-F238E27FC236}">
              <a16:creationId xmlns:a16="http://schemas.microsoft.com/office/drawing/2014/main" id="{00000000-0008-0000-0300-000083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898" name="太陽 897">
          <a:extLst>
            <a:ext uri="{FF2B5EF4-FFF2-40B4-BE49-F238E27FC236}">
              <a16:creationId xmlns:a16="http://schemas.microsoft.com/office/drawing/2014/main" id="{00000000-0008-0000-0300-000084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899" name="月 898">
          <a:extLst>
            <a:ext uri="{FF2B5EF4-FFF2-40B4-BE49-F238E27FC236}">
              <a16:creationId xmlns:a16="http://schemas.microsoft.com/office/drawing/2014/main" id="{00000000-0008-0000-0300-000085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00" name="太陽 899">
          <a:extLst>
            <a:ext uri="{FF2B5EF4-FFF2-40B4-BE49-F238E27FC236}">
              <a16:creationId xmlns:a16="http://schemas.microsoft.com/office/drawing/2014/main" id="{00000000-0008-0000-0300-000086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01" name="月 900">
          <a:extLst>
            <a:ext uri="{FF2B5EF4-FFF2-40B4-BE49-F238E27FC236}">
              <a16:creationId xmlns:a16="http://schemas.microsoft.com/office/drawing/2014/main" id="{00000000-0008-0000-0300-000087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2" name="太陽 901">
          <a:extLst>
            <a:ext uri="{FF2B5EF4-FFF2-40B4-BE49-F238E27FC236}">
              <a16:creationId xmlns:a16="http://schemas.microsoft.com/office/drawing/2014/main" id="{00000000-0008-0000-0300-000088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3" name="月 902">
          <a:extLst>
            <a:ext uri="{FF2B5EF4-FFF2-40B4-BE49-F238E27FC236}">
              <a16:creationId xmlns:a16="http://schemas.microsoft.com/office/drawing/2014/main" id="{00000000-0008-0000-0300-000089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04" name="太陽 903">
          <a:extLst>
            <a:ext uri="{FF2B5EF4-FFF2-40B4-BE49-F238E27FC236}">
              <a16:creationId xmlns:a16="http://schemas.microsoft.com/office/drawing/2014/main" id="{00000000-0008-0000-0300-00008A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05" name="月 904">
          <a:extLst>
            <a:ext uri="{FF2B5EF4-FFF2-40B4-BE49-F238E27FC236}">
              <a16:creationId xmlns:a16="http://schemas.microsoft.com/office/drawing/2014/main" id="{00000000-0008-0000-0300-00008B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06" name="太陽 905">
          <a:extLst>
            <a:ext uri="{FF2B5EF4-FFF2-40B4-BE49-F238E27FC236}">
              <a16:creationId xmlns:a16="http://schemas.microsoft.com/office/drawing/2014/main" id="{00000000-0008-0000-0300-00008C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07" name="月 906">
          <a:extLst>
            <a:ext uri="{FF2B5EF4-FFF2-40B4-BE49-F238E27FC236}">
              <a16:creationId xmlns:a16="http://schemas.microsoft.com/office/drawing/2014/main" id="{00000000-0008-0000-0300-00008D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08" name="太陽 907">
          <a:extLst>
            <a:ext uri="{FF2B5EF4-FFF2-40B4-BE49-F238E27FC236}">
              <a16:creationId xmlns:a16="http://schemas.microsoft.com/office/drawing/2014/main" id="{00000000-0008-0000-0300-00008E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09" name="月 908">
          <a:extLst>
            <a:ext uri="{FF2B5EF4-FFF2-40B4-BE49-F238E27FC236}">
              <a16:creationId xmlns:a16="http://schemas.microsoft.com/office/drawing/2014/main" id="{00000000-0008-0000-0300-00008F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10" name="太陽 909">
          <a:extLst>
            <a:ext uri="{FF2B5EF4-FFF2-40B4-BE49-F238E27FC236}">
              <a16:creationId xmlns:a16="http://schemas.microsoft.com/office/drawing/2014/main" id="{00000000-0008-0000-0300-000090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11" name="月 910">
          <a:extLst>
            <a:ext uri="{FF2B5EF4-FFF2-40B4-BE49-F238E27FC236}">
              <a16:creationId xmlns:a16="http://schemas.microsoft.com/office/drawing/2014/main" id="{00000000-0008-0000-0300-000091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12" name="太陽 911">
          <a:extLst>
            <a:ext uri="{FF2B5EF4-FFF2-40B4-BE49-F238E27FC236}">
              <a16:creationId xmlns:a16="http://schemas.microsoft.com/office/drawing/2014/main" id="{00000000-0008-0000-0300-000092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13" name="月 912">
          <a:extLst>
            <a:ext uri="{FF2B5EF4-FFF2-40B4-BE49-F238E27FC236}">
              <a16:creationId xmlns:a16="http://schemas.microsoft.com/office/drawing/2014/main" id="{00000000-0008-0000-0300-000093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14" name="太陽 913">
          <a:extLst>
            <a:ext uri="{FF2B5EF4-FFF2-40B4-BE49-F238E27FC236}">
              <a16:creationId xmlns:a16="http://schemas.microsoft.com/office/drawing/2014/main" id="{00000000-0008-0000-0300-000094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15" name="月 914">
          <a:extLst>
            <a:ext uri="{FF2B5EF4-FFF2-40B4-BE49-F238E27FC236}">
              <a16:creationId xmlns:a16="http://schemas.microsoft.com/office/drawing/2014/main" id="{00000000-0008-0000-0300-000095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16" name="太陽 915">
          <a:extLst>
            <a:ext uri="{FF2B5EF4-FFF2-40B4-BE49-F238E27FC236}">
              <a16:creationId xmlns:a16="http://schemas.microsoft.com/office/drawing/2014/main" id="{00000000-0008-0000-0300-000096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17" name="月 916">
          <a:extLst>
            <a:ext uri="{FF2B5EF4-FFF2-40B4-BE49-F238E27FC236}">
              <a16:creationId xmlns:a16="http://schemas.microsoft.com/office/drawing/2014/main" id="{00000000-0008-0000-0300-000097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18" name="太陽 917">
          <a:extLst>
            <a:ext uri="{FF2B5EF4-FFF2-40B4-BE49-F238E27FC236}">
              <a16:creationId xmlns:a16="http://schemas.microsoft.com/office/drawing/2014/main" id="{00000000-0008-0000-0300-000098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19" name="月 918">
          <a:extLst>
            <a:ext uri="{FF2B5EF4-FFF2-40B4-BE49-F238E27FC236}">
              <a16:creationId xmlns:a16="http://schemas.microsoft.com/office/drawing/2014/main" id="{00000000-0008-0000-0300-000099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20" name="太陽 919">
          <a:extLst>
            <a:ext uri="{FF2B5EF4-FFF2-40B4-BE49-F238E27FC236}">
              <a16:creationId xmlns:a16="http://schemas.microsoft.com/office/drawing/2014/main" id="{00000000-0008-0000-0300-00009A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21" name="月 920">
          <a:extLst>
            <a:ext uri="{FF2B5EF4-FFF2-40B4-BE49-F238E27FC236}">
              <a16:creationId xmlns:a16="http://schemas.microsoft.com/office/drawing/2014/main" id="{00000000-0008-0000-0300-00009B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22" name="太陽 921">
          <a:extLst>
            <a:ext uri="{FF2B5EF4-FFF2-40B4-BE49-F238E27FC236}">
              <a16:creationId xmlns:a16="http://schemas.microsoft.com/office/drawing/2014/main" id="{00000000-0008-0000-0300-00009C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23" name="月 922">
          <a:extLst>
            <a:ext uri="{FF2B5EF4-FFF2-40B4-BE49-F238E27FC236}">
              <a16:creationId xmlns:a16="http://schemas.microsoft.com/office/drawing/2014/main" id="{00000000-0008-0000-0300-00009D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4" name="太陽 923">
          <a:extLst>
            <a:ext uri="{FF2B5EF4-FFF2-40B4-BE49-F238E27FC236}">
              <a16:creationId xmlns:a16="http://schemas.microsoft.com/office/drawing/2014/main" id="{00000000-0008-0000-0300-00009E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5" name="月 924">
          <a:extLst>
            <a:ext uri="{FF2B5EF4-FFF2-40B4-BE49-F238E27FC236}">
              <a16:creationId xmlns:a16="http://schemas.microsoft.com/office/drawing/2014/main" id="{00000000-0008-0000-0300-00009F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26" name="太陽 925">
          <a:extLst>
            <a:ext uri="{FF2B5EF4-FFF2-40B4-BE49-F238E27FC236}">
              <a16:creationId xmlns:a16="http://schemas.microsoft.com/office/drawing/2014/main" id="{00000000-0008-0000-0300-0000A0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27" name="月 926">
          <a:extLst>
            <a:ext uri="{FF2B5EF4-FFF2-40B4-BE49-F238E27FC236}">
              <a16:creationId xmlns:a16="http://schemas.microsoft.com/office/drawing/2014/main" id="{00000000-0008-0000-0300-0000A1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28" name="太陽 927">
          <a:extLst>
            <a:ext uri="{FF2B5EF4-FFF2-40B4-BE49-F238E27FC236}">
              <a16:creationId xmlns:a16="http://schemas.microsoft.com/office/drawing/2014/main" id="{00000000-0008-0000-0300-0000A2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29" name="月 928">
          <a:extLst>
            <a:ext uri="{FF2B5EF4-FFF2-40B4-BE49-F238E27FC236}">
              <a16:creationId xmlns:a16="http://schemas.microsoft.com/office/drawing/2014/main" id="{00000000-0008-0000-0300-0000A3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30" name="太陽 929">
          <a:extLst>
            <a:ext uri="{FF2B5EF4-FFF2-40B4-BE49-F238E27FC236}">
              <a16:creationId xmlns:a16="http://schemas.microsoft.com/office/drawing/2014/main" id="{00000000-0008-0000-0300-0000A4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31" name="月 930">
          <a:extLst>
            <a:ext uri="{FF2B5EF4-FFF2-40B4-BE49-F238E27FC236}">
              <a16:creationId xmlns:a16="http://schemas.microsoft.com/office/drawing/2014/main" id="{00000000-0008-0000-0300-0000A5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32" name="太陽 931">
          <a:extLst>
            <a:ext uri="{FF2B5EF4-FFF2-40B4-BE49-F238E27FC236}">
              <a16:creationId xmlns:a16="http://schemas.microsoft.com/office/drawing/2014/main" id="{00000000-0008-0000-0300-0000A6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33" name="月 932">
          <a:extLst>
            <a:ext uri="{FF2B5EF4-FFF2-40B4-BE49-F238E27FC236}">
              <a16:creationId xmlns:a16="http://schemas.microsoft.com/office/drawing/2014/main" id="{00000000-0008-0000-0300-0000A7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34" name="太陽 933">
          <a:extLst>
            <a:ext uri="{FF2B5EF4-FFF2-40B4-BE49-F238E27FC236}">
              <a16:creationId xmlns:a16="http://schemas.microsoft.com/office/drawing/2014/main" id="{00000000-0008-0000-0300-0000A8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35" name="月 934">
          <a:extLst>
            <a:ext uri="{FF2B5EF4-FFF2-40B4-BE49-F238E27FC236}">
              <a16:creationId xmlns:a16="http://schemas.microsoft.com/office/drawing/2014/main" id="{00000000-0008-0000-0300-0000A9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36" name="太陽 935">
          <a:extLst>
            <a:ext uri="{FF2B5EF4-FFF2-40B4-BE49-F238E27FC236}">
              <a16:creationId xmlns:a16="http://schemas.microsoft.com/office/drawing/2014/main" id="{00000000-0008-0000-0300-0000AA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37" name="月 936">
          <a:extLst>
            <a:ext uri="{FF2B5EF4-FFF2-40B4-BE49-F238E27FC236}">
              <a16:creationId xmlns:a16="http://schemas.microsoft.com/office/drawing/2014/main" id="{00000000-0008-0000-0300-0000AB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38" name="太陽 937">
          <a:extLst>
            <a:ext uri="{FF2B5EF4-FFF2-40B4-BE49-F238E27FC236}">
              <a16:creationId xmlns:a16="http://schemas.microsoft.com/office/drawing/2014/main" id="{00000000-0008-0000-0300-0000AC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39" name="月 938">
          <a:extLst>
            <a:ext uri="{FF2B5EF4-FFF2-40B4-BE49-F238E27FC236}">
              <a16:creationId xmlns:a16="http://schemas.microsoft.com/office/drawing/2014/main" id="{00000000-0008-0000-0300-0000AD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40" name="太陽 939">
          <a:extLst>
            <a:ext uri="{FF2B5EF4-FFF2-40B4-BE49-F238E27FC236}">
              <a16:creationId xmlns:a16="http://schemas.microsoft.com/office/drawing/2014/main" id="{00000000-0008-0000-0300-0000AE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41" name="月 940">
          <a:extLst>
            <a:ext uri="{FF2B5EF4-FFF2-40B4-BE49-F238E27FC236}">
              <a16:creationId xmlns:a16="http://schemas.microsoft.com/office/drawing/2014/main" id="{00000000-0008-0000-0300-0000AF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42" name="太陽 941">
          <a:extLst>
            <a:ext uri="{FF2B5EF4-FFF2-40B4-BE49-F238E27FC236}">
              <a16:creationId xmlns:a16="http://schemas.microsoft.com/office/drawing/2014/main" id="{00000000-0008-0000-0300-0000B0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43" name="月 942">
          <a:extLst>
            <a:ext uri="{FF2B5EF4-FFF2-40B4-BE49-F238E27FC236}">
              <a16:creationId xmlns:a16="http://schemas.microsoft.com/office/drawing/2014/main" id="{00000000-0008-0000-0300-0000B1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44" name="太陽 943">
          <a:extLst>
            <a:ext uri="{FF2B5EF4-FFF2-40B4-BE49-F238E27FC236}">
              <a16:creationId xmlns:a16="http://schemas.microsoft.com/office/drawing/2014/main" id="{00000000-0008-0000-0300-0000B2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45" name="月 944">
          <a:extLst>
            <a:ext uri="{FF2B5EF4-FFF2-40B4-BE49-F238E27FC236}">
              <a16:creationId xmlns:a16="http://schemas.microsoft.com/office/drawing/2014/main" id="{00000000-0008-0000-0300-0000B3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6" name="太陽 945">
          <a:extLst>
            <a:ext uri="{FF2B5EF4-FFF2-40B4-BE49-F238E27FC236}">
              <a16:creationId xmlns:a16="http://schemas.microsoft.com/office/drawing/2014/main" id="{00000000-0008-0000-0300-0000B4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7" name="月 946">
          <a:extLst>
            <a:ext uri="{FF2B5EF4-FFF2-40B4-BE49-F238E27FC236}">
              <a16:creationId xmlns:a16="http://schemas.microsoft.com/office/drawing/2014/main" id="{00000000-0008-0000-0300-0000B5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48" name="太陽 947">
          <a:extLst>
            <a:ext uri="{FF2B5EF4-FFF2-40B4-BE49-F238E27FC236}">
              <a16:creationId xmlns:a16="http://schemas.microsoft.com/office/drawing/2014/main" id="{00000000-0008-0000-0300-0000B6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49" name="月 948">
          <a:extLst>
            <a:ext uri="{FF2B5EF4-FFF2-40B4-BE49-F238E27FC236}">
              <a16:creationId xmlns:a16="http://schemas.microsoft.com/office/drawing/2014/main" id="{00000000-0008-0000-0300-0000B7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50" name="太陽 949">
          <a:extLst>
            <a:ext uri="{FF2B5EF4-FFF2-40B4-BE49-F238E27FC236}">
              <a16:creationId xmlns:a16="http://schemas.microsoft.com/office/drawing/2014/main" id="{00000000-0008-0000-0300-0000B8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51" name="月 950">
          <a:extLst>
            <a:ext uri="{FF2B5EF4-FFF2-40B4-BE49-F238E27FC236}">
              <a16:creationId xmlns:a16="http://schemas.microsoft.com/office/drawing/2014/main" id="{00000000-0008-0000-0300-0000B9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52" name="太陽 951">
          <a:extLst>
            <a:ext uri="{FF2B5EF4-FFF2-40B4-BE49-F238E27FC236}">
              <a16:creationId xmlns:a16="http://schemas.microsoft.com/office/drawing/2014/main" id="{00000000-0008-0000-0300-0000BA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53" name="月 952">
          <a:extLst>
            <a:ext uri="{FF2B5EF4-FFF2-40B4-BE49-F238E27FC236}">
              <a16:creationId xmlns:a16="http://schemas.microsoft.com/office/drawing/2014/main" id="{00000000-0008-0000-0300-0000BB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54" name="太陽 953">
          <a:extLst>
            <a:ext uri="{FF2B5EF4-FFF2-40B4-BE49-F238E27FC236}">
              <a16:creationId xmlns:a16="http://schemas.microsoft.com/office/drawing/2014/main" id="{00000000-0008-0000-0300-0000BC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55" name="月 954">
          <a:extLst>
            <a:ext uri="{FF2B5EF4-FFF2-40B4-BE49-F238E27FC236}">
              <a16:creationId xmlns:a16="http://schemas.microsoft.com/office/drawing/2014/main" id="{00000000-0008-0000-0300-0000BD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956" name="太陽 955">
          <a:extLst>
            <a:ext uri="{FF2B5EF4-FFF2-40B4-BE49-F238E27FC236}">
              <a16:creationId xmlns:a16="http://schemas.microsoft.com/office/drawing/2014/main" id="{00000000-0008-0000-0300-0000BE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957" name="月 956">
          <a:extLst>
            <a:ext uri="{FF2B5EF4-FFF2-40B4-BE49-F238E27FC236}">
              <a16:creationId xmlns:a16="http://schemas.microsoft.com/office/drawing/2014/main" id="{00000000-0008-0000-0300-0000BF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958" name="太陽 957">
          <a:extLst>
            <a:ext uri="{FF2B5EF4-FFF2-40B4-BE49-F238E27FC236}">
              <a16:creationId xmlns:a16="http://schemas.microsoft.com/office/drawing/2014/main" id="{00000000-0008-0000-0300-0000C0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959" name="月 958">
          <a:extLst>
            <a:ext uri="{FF2B5EF4-FFF2-40B4-BE49-F238E27FC236}">
              <a16:creationId xmlns:a16="http://schemas.microsoft.com/office/drawing/2014/main" id="{00000000-0008-0000-0300-0000C1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960" name="太陽 959">
          <a:extLst>
            <a:ext uri="{FF2B5EF4-FFF2-40B4-BE49-F238E27FC236}">
              <a16:creationId xmlns:a16="http://schemas.microsoft.com/office/drawing/2014/main" id="{00000000-0008-0000-0300-0000C2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961" name="月 960">
          <a:extLst>
            <a:ext uri="{FF2B5EF4-FFF2-40B4-BE49-F238E27FC236}">
              <a16:creationId xmlns:a16="http://schemas.microsoft.com/office/drawing/2014/main" id="{00000000-0008-0000-0300-0000C3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962" name="太陽 961">
          <a:extLst>
            <a:ext uri="{FF2B5EF4-FFF2-40B4-BE49-F238E27FC236}">
              <a16:creationId xmlns:a16="http://schemas.microsoft.com/office/drawing/2014/main" id="{00000000-0008-0000-0300-0000C4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963" name="月 962">
          <a:extLst>
            <a:ext uri="{FF2B5EF4-FFF2-40B4-BE49-F238E27FC236}">
              <a16:creationId xmlns:a16="http://schemas.microsoft.com/office/drawing/2014/main" id="{00000000-0008-0000-0300-0000C5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964" name="太陽 963">
          <a:extLst>
            <a:ext uri="{FF2B5EF4-FFF2-40B4-BE49-F238E27FC236}">
              <a16:creationId xmlns:a16="http://schemas.microsoft.com/office/drawing/2014/main" id="{00000000-0008-0000-0300-0000C6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965" name="月 964">
          <a:extLst>
            <a:ext uri="{FF2B5EF4-FFF2-40B4-BE49-F238E27FC236}">
              <a16:creationId xmlns:a16="http://schemas.microsoft.com/office/drawing/2014/main" id="{00000000-0008-0000-0300-0000C7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966" name="太陽 965">
          <a:extLst>
            <a:ext uri="{FF2B5EF4-FFF2-40B4-BE49-F238E27FC236}">
              <a16:creationId xmlns:a16="http://schemas.microsoft.com/office/drawing/2014/main" id="{00000000-0008-0000-0300-0000C8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967" name="月 966">
          <a:extLst>
            <a:ext uri="{FF2B5EF4-FFF2-40B4-BE49-F238E27FC236}">
              <a16:creationId xmlns:a16="http://schemas.microsoft.com/office/drawing/2014/main" id="{00000000-0008-0000-0300-0000C9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68" name="太陽 967">
          <a:extLst>
            <a:ext uri="{FF2B5EF4-FFF2-40B4-BE49-F238E27FC236}">
              <a16:creationId xmlns:a16="http://schemas.microsoft.com/office/drawing/2014/main" id="{00000000-0008-0000-0300-0000CA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69" name="月 968">
          <a:extLst>
            <a:ext uri="{FF2B5EF4-FFF2-40B4-BE49-F238E27FC236}">
              <a16:creationId xmlns:a16="http://schemas.microsoft.com/office/drawing/2014/main" id="{00000000-0008-0000-0300-0000CB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970" name="太陽 969">
          <a:extLst>
            <a:ext uri="{FF2B5EF4-FFF2-40B4-BE49-F238E27FC236}">
              <a16:creationId xmlns:a16="http://schemas.microsoft.com/office/drawing/2014/main" id="{00000000-0008-0000-0300-0000CC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971" name="月 970">
          <a:extLst>
            <a:ext uri="{FF2B5EF4-FFF2-40B4-BE49-F238E27FC236}">
              <a16:creationId xmlns:a16="http://schemas.microsoft.com/office/drawing/2014/main" id="{00000000-0008-0000-0300-0000CD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972" name="太陽 971">
          <a:extLst>
            <a:ext uri="{FF2B5EF4-FFF2-40B4-BE49-F238E27FC236}">
              <a16:creationId xmlns:a16="http://schemas.microsoft.com/office/drawing/2014/main" id="{00000000-0008-0000-0300-0000CE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973" name="月 972">
          <a:extLst>
            <a:ext uri="{FF2B5EF4-FFF2-40B4-BE49-F238E27FC236}">
              <a16:creationId xmlns:a16="http://schemas.microsoft.com/office/drawing/2014/main" id="{00000000-0008-0000-0300-0000CF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974" name="太陽 973">
          <a:extLst>
            <a:ext uri="{FF2B5EF4-FFF2-40B4-BE49-F238E27FC236}">
              <a16:creationId xmlns:a16="http://schemas.microsoft.com/office/drawing/2014/main" id="{00000000-0008-0000-0300-0000D0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975" name="月 974">
          <a:extLst>
            <a:ext uri="{FF2B5EF4-FFF2-40B4-BE49-F238E27FC236}">
              <a16:creationId xmlns:a16="http://schemas.microsoft.com/office/drawing/2014/main" id="{00000000-0008-0000-0300-0000D1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976" name="太陽 975">
          <a:extLst>
            <a:ext uri="{FF2B5EF4-FFF2-40B4-BE49-F238E27FC236}">
              <a16:creationId xmlns:a16="http://schemas.microsoft.com/office/drawing/2014/main" id="{00000000-0008-0000-0300-0000D2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977" name="月 976">
          <a:extLst>
            <a:ext uri="{FF2B5EF4-FFF2-40B4-BE49-F238E27FC236}">
              <a16:creationId xmlns:a16="http://schemas.microsoft.com/office/drawing/2014/main" id="{00000000-0008-0000-0300-0000D3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978" name="太陽 977">
          <a:extLst>
            <a:ext uri="{FF2B5EF4-FFF2-40B4-BE49-F238E27FC236}">
              <a16:creationId xmlns:a16="http://schemas.microsoft.com/office/drawing/2014/main" id="{00000000-0008-0000-0300-0000D403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979" name="月 978">
          <a:extLst>
            <a:ext uri="{FF2B5EF4-FFF2-40B4-BE49-F238E27FC236}">
              <a16:creationId xmlns:a16="http://schemas.microsoft.com/office/drawing/2014/main" id="{00000000-0008-0000-0300-0000D503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980" name="太陽 979">
          <a:extLst>
            <a:ext uri="{FF2B5EF4-FFF2-40B4-BE49-F238E27FC236}">
              <a16:creationId xmlns:a16="http://schemas.microsoft.com/office/drawing/2014/main" id="{00000000-0008-0000-0300-0000D603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981" name="月 980">
          <a:extLst>
            <a:ext uri="{FF2B5EF4-FFF2-40B4-BE49-F238E27FC236}">
              <a16:creationId xmlns:a16="http://schemas.microsoft.com/office/drawing/2014/main" id="{00000000-0008-0000-0300-0000D703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982" name="太陽 981">
          <a:extLst>
            <a:ext uri="{FF2B5EF4-FFF2-40B4-BE49-F238E27FC236}">
              <a16:creationId xmlns:a16="http://schemas.microsoft.com/office/drawing/2014/main" id="{00000000-0008-0000-0300-0000D803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983" name="月 982">
          <a:extLst>
            <a:ext uri="{FF2B5EF4-FFF2-40B4-BE49-F238E27FC236}">
              <a16:creationId xmlns:a16="http://schemas.microsoft.com/office/drawing/2014/main" id="{00000000-0008-0000-0300-0000D903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984" name="太陽 983">
          <a:extLst>
            <a:ext uri="{FF2B5EF4-FFF2-40B4-BE49-F238E27FC236}">
              <a16:creationId xmlns:a16="http://schemas.microsoft.com/office/drawing/2014/main" id="{00000000-0008-0000-0300-0000DA03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985" name="月 984">
          <a:extLst>
            <a:ext uri="{FF2B5EF4-FFF2-40B4-BE49-F238E27FC236}">
              <a16:creationId xmlns:a16="http://schemas.microsoft.com/office/drawing/2014/main" id="{00000000-0008-0000-0300-0000DB03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986" name="太陽 985">
          <a:extLst>
            <a:ext uri="{FF2B5EF4-FFF2-40B4-BE49-F238E27FC236}">
              <a16:creationId xmlns:a16="http://schemas.microsoft.com/office/drawing/2014/main" id="{00000000-0008-0000-0300-0000DC03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987" name="月 986">
          <a:extLst>
            <a:ext uri="{FF2B5EF4-FFF2-40B4-BE49-F238E27FC236}">
              <a16:creationId xmlns:a16="http://schemas.microsoft.com/office/drawing/2014/main" id="{00000000-0008-0000-0300-0000DD03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988" name="太陽 987">
          <a:extLst>
            <a:ext uri="{FF2B5EF4-FFF2-40B4-BE49-F238E27FC236}">
              <a16:creationId xmlns:a16="http://schemas.microsoft.com/office/drawing/2014/main" id="{00000000-0008-0000-0300-0000DE03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989" name="月 988">
          <a:extLst>
            <a:ext uri="{FF2B5EF4-FFF2-40B4-BE49-F238E27FC236}">
              <a16:creationId xmlns:a16="http://schemas.microsoft.com/office/drawing/2014/main" id="{00000000-0008-0000-0300-0000DF03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0" name="太陽 989">
          <a:extLst>
            <a:ext uri="{FF2B5EF4-FFF2-40B4-BE49-F238E27FC236}">
              <a16:creationId xmlns:a16="http://schemas.microsoft.com/office/drawing/2014/main" id="{00000000-0008-0000-0300-0000E0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1" name="月 990">
          <a:extLst>
            <a:ext uri="{FF2B5EF4-FFF2-40B4-BE49-F238E27FC236}">
              <a16:creationId xmlns:a16="http://schemas.microsoft.com/office/drawing/2014/main" id="{00000000-0008-0000-0300-0000E1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992" name="太陽 991">
          <a:extLst>
            <a:ext uri="{FF2B5EF4-FFF2-40B4-BE49-F238E27FC236}">
              <a16:creationId xmlns:a16="http://schemas.microsoft.com/office/drawing/2014/main" id="{00000000-0008-0000-0300-0000E203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993" name="月 992">
          <a:extLst>
            <a:ext uri="{FF2B5EF4-FFF2-40B4-BE49-F238E27FC236}">
              <a16:creationId xmlns:a16="http://schemas.microsoft.com/office/drawing/2014/main" id="{00000000-0008-0000-0300-0000E303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994" name="太陽 993">
          <a:extLst>
            <a:ext uri="{FF2B5EF4-FFF2-40B4-BE49-F238E27FC236}">
              <a16:creationId xmlns:a16="http://schemas.microsoft.com/office/drawing/2014/main" id="{00000000-0008-0000-0300-0000E403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995" name="月 994">
          <a:extLst>
            <a:ext uri="{FF2B5EF4-FFF2-40B4-BE49-F238E27FC236}">
              <a16:creationId xmlns:a16="http://schemas.microsoft.com/office/drawing/2014/main" id="{00000000-0008-0000-0300-0000E503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996" name="太陽 995">
          <a:extLst>
            <a:ext uri="{FF2B5EF4-FFF2-40B4-BE49-F238E27FC236}">
              <a16:creationId xmlns:a16="http://schemas.microsoft.com/office/drawing/2014/main" id="{00000000-0008-0000-0300-0000E603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997" name="月 996">
          <a:extLst>
            <a:ext uri="{FF2B5EF4-FFF2-40B4-BE49-F238E27FC236}">
              <a16:creationId xmlns:a16="http://schemas.microsoft.com/office/drawing/2014/main" id="{00000000-0008-0000-0300-0000E703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998" name="太陽 997">
          <a:extLst>
            <a:ext uri="{FF2B5EF4-FFF2-40B4-BE49-F238E27FC236}">
              <a16:creationId xmlns:a16="http://schemas.microsoft.com/office/drawing/2014/main" id="{00000000-0008-0000-0300-0000E803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999" name="月 998">
          <a:extLst>
            <a:ext uri="{FF2B5EF4-FFF2-40B4-BE49-F238E27FC236}">
              <a16:creationId xmlns:a16="http://schemas.microsoft.com/office/drawing/2014/main" id="{00000000-0008-0000-0300-0000E903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00" name="太陽 999">
          <a:extLst>
            <a:ext uri="{FF2B5EF4-FFF2-40B4-BE49-F238E27FC236}">
              <a16:creationId xmlns:a16="http://schemas.microsoft.com/office/drawing/2014/main" id="{00000000-0008-0000-0300-0000EA03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01" name="月 1000">
          <a:extLst>
            <a:ext uri="{FF2B5EF4-FFF2-40B4-BE49-F238E27FC236}">
              <a16:creationId xmlns:a16="http://schemas.microsoft.com/office/drawing/2014/main" id="{00000000-0008-0000-0300-0000EB03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02" name="太陽 1001">
          <a:extLst>
            <a:ext uri="{FF2B5EF4-FFF2-40B4-BE49-F238E27FC236}">
              <a16:creationId xmlns:a16="http://schemas.microsoft.com/office/drawing/2014/main" id="{00000000-0008-0000-0300-0000EC03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03" name="月 1002">
          <a:extLst>
            <a:ext uri="{FF2B5EF4-FFF2-40B4-BE49-F238E27FC236}">
              <a16:creationId xmlns:a16="http://schemas.microsoft.com/office/drawing/2014/main" id="{00000000-0008-0000-0300-0000ED03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04" name="太陽 1003">
          <a:extLst>
            <a:ext uri="{FF2B5EF4-FFF2-40B4-BE49-F238E27FC236}">
              <a16:creationId xmlns:a16="http://schemas.microsoft.com/office/drawing/2014/main" id="{00000000-0008-0000-0300-0000EE03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05" name="月 1004">
          <a:extLst>
            <a:ext uri="{FF2B5EF4-FFF2-40B4-BE49-F238E27FC236}">
              <a16:creationId xmlns:a16="http://schemas.microsoft.com/office/drawing/2014/main" id="{00000000-0008-0000-0300-0000EF03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06" name="太陽 1005">
          <a:extLst>
            <a:ext uri="{FF2B5EF4-FFF2-40B4-BE49-F238E27FC236}">
              <a16:creationId xmlns:a16="http://schemas.microsoft.com/office/drawing/2014/main" id="{00000000-0008-0000-0300-0000F003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07" name="月 1006">
          <a:extLst>
            <a:ext uri="{FF2B5EF4-FFF2-40B4-BE49-F238E27FC236}">
              <a16:creationId xmlns:a16="http://schemas.microsoft.com/office/drawing/2014/main" id="{00000000-0008-0000-0300-0000F103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08" name="太陽 1007">
          <a:extLst>
            <a:ext uri="{FF2B5EF4-FFF2-40B4-BE49-F238E27FC236}">
              <a16:creationId xmlns:a16="http://schemas.microsoft.com/office/drawing/2014/main" id="{00000000-0008-0000-0300-0000F203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09" name="月 1008">
          <a:extLst>
            <a:ext uri="{FF2B5EF4-FFF2-40B4-BE49-F238E27FC236}">
              <a16:creationId xmlns:a16="http://schemas.microsoft.com/office/drawing/2014/main" id="{00000000-0008-0000-0300-0000F303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10" name="太陽 1009">
          <a:extLst>
            <a:ext uri="{FF2B5EF4-FFF2-40B4-BE49-F238E27FC236}">
              <a16:creationId xmlns:a16="http://schemas.microsoft.com/office/drawing/2014/main" id="{00000000-0008-0000-0300-0000F403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11" name="月 1010">
          <a:extLst>
            <a:ext uri="{FF2B5EF4-FFF2-40B4-BE49-F238E27FC236}">
              <a16:creationId xmlns:a16="http://schemas.microsoft.com/office/drawing/2014/main" id="{00000000-0008-0000-0300-0000F503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2" name="太陽 1011">
          <a:extLst>
            <a:ext uri="{FF2B5EF4-FFF2-40B4-BE49-F238E27FC236}">
              <a16:creationId xmlns:a16="http://schemas.microsoft.com/office/drawing/2014/main" id="{00000000-0008-0000-0300-0000F6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3" name="月 1012">
          <a:extLst>
            <a:ext uri="{FF2B5EF4-FFF2-40B4-BE49-F238E27FC236}">
              <a16:creationId xmlns:a16="http://schemas.microsoft.com/office/drawing/2014/main" id="{00000000-0008-0000-0300-0000F7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14" name="太陽 1013">
          <a:extLst>
            <a:ext uri="{FF2B5EF4-FFF2-40B4-BE49-F238E27FC236}">
              <a16:creationId xmlns:a16="http://schemas.microsoft.com/office/drawing/2014/main" id="{00000000-0008-0000-0300-0000F803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15" name="月 1014">
          <a:extLst>
            <a:ext uri="{FF2B5EF4-FFF2-40B4-BE49-F238E27FC236}">
              <a16:creationId xmlns:a16="http://schemas.microsoft.com/office/drawing/2014/main" id="{00000000-0008-0000-0300-0000F903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16" name="太陽 1015">
          <a:extLst>
            <a:ext uri="{FF2B5EF4-FFF2-40B4-BE49-F238E27FC236}">
              <a16:creationId xmlns:a16="http://schemas.microsoft.com/office/drawing/2014/main" id="{00000000-0008-0000-0300-0000FA03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17" name="月 1016">
          <a:extLst>
            <a:ext uri="{FF2B5EF4-FFF2-40B4-BE49-F238E27FC236}">
              <a16:creationId xmlns:a16="http://schemas.microsoft.com/office/drawing/2014/main" id="{00000000-0008-0000-0300-0000FB03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18" name="太陽 1017">
          <a:extLst>
            <a:ext uri="{FF2B5EF4-FFF2-40B4-BE49-F238E27FC236}">
              <a16:creationId xmlns:a16="http://schemas.microsoft.com/office/drawing/2014/main" id="{00000000-0008-0000-0300-0000FC03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19" name="月 1018">
          <a:extLst>
            <a:ext uri="{FF2B5EF4-FFF2-40B4-BE49-F238E27FC236}">
              <a16:creationId xmlns:a16="http://schemas.microsoft.com/office/drawing/2014/main" id="{00000000-0008-0000-0300-0000FD03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20" name="太陽 1019">
          <a:extLst>
            <a:ext uri="{FF2B5EF4-FFF2-40B4-BE49-F238E27FC236}">
              <a16:creationId xmlns:a16="http://schemas.microsoft.com/office/drawing/2014/main" id="{00000000-0008-0000-0300-0000FE03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21" name="月 1020">
          <a:extLst>
            <a:ext uri="{FF2B5EF4-FFF2-40B4-BE49-F238E27FC236}">
              <a16:creationId xmlns:a16="http://schemas.microsoft.com/office/drawing/2014/main" id="{00000000-0008-0000-0300-0000FF03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22" name="太陽 1021">
          <a:extLst>
            <a:ext uri="{FF2B5EF4-FFF2-40B4-BE49-F238E27FC236}">
              <a16:creationId xmlns:a16="http://schemas.microsoft.com/office/drawing/2014/main" id="{00000000-0008-0000-0300-000000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23" name="月 1022">
          <a:extLst>
            <a:ext uri="{FF2B5EF4-FFF2-40B4-BE49-F238E27FC236}">
              <a16:creationId xmlns:a16="http://schemas.microsoft.com/office/drawing/2014/main" id="{00000000-0008-0000-0300-000001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24" name="太陽 1023">
          <a:extLst>
            <a:ext uri="{FF2B5EF4-FFF2-40B4-BE49-F238E27FC236}">
              <a16:creationId xmlns:a16="http://schemas.microsoft.com/office/drawing/2014/main" id="{00000000-0008-0000-0300-000002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25" name="月 1024">
          <a:extLst>
            <a:ext uri="{FF2B5EF4-FFF2-40B4-BE49-F238E27FC236}">
              <a16:creationId xmlns:a16="http://schemas.microsoft.com/office/drawing/2014/main" id="{00000000-0008-0000-0300-000003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26" name="太陽 1025">
          <a:extLst>
            <a:ext uri="{FF2B5EF4-FFF2-40B4-BE49-F238E27FC236}">
              <a16:creationId xmlns:a16="http://schemas.microsoft.com/office/drawing/2014/main" id="{00000000-0008-0000-0300-000004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27" name="月 1026">
          <a:extLst>
            <a:ext uri="{FF2B5EF4-FFF2-40B4-BE49-F238E27FC236}">
              <a16:creationId xmlns:a16="http://schemas.microsoft.com/office/drawing/2014/main" id="{00000000-0008-0000-0300-000005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28" name="太陽 1027">
          <a:extLst>
            <a:ext uri="{FF2B5EF4-FFF2-40B4-BE49-F238E27FC236}">
              <a16:creationId xmlns:a16="http://schemas.microsoft.com/office/drawing/2014/main" id="{00000000-0008-0000-0300-000006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29" name="月 1028">
          <a:extLst>
            <a:ext uri="{FF2B5EF4-FFF2-40B4-BE49-F238E27FC236}">
              <a16:creationId xmlns:a16="http://schemas.microsoft.com/office/drawing/2014/main" id="{00000000-0008-0000-0300-000007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30" name="太陽 1029">
          <a:extLst>
            <a:ext uri="{FF2B5EF4-FFF2-40B4-BE49-F238E27FC236}">
              <a16:creationId xmlns:a16="http://schemas.microsoft.com/office/drawing/2014/main" id="{00000000-0008-0000-0300-000008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31" name="月 1030">
          <a:extLst>
            <a:ext uri="{FF2B5EF4-FFF2-40B4-BE49-F238E27FC236}">
              <a16:creationId xmlns:a16="http://schemas.microsoft.com/office/drawing/2014/main" id="{00000000-0008-0000-0300-000009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32" name="太陽 1031">
          <a:extLst>
            <a:ext uri="{FF2B5EF4-FFF2-40B4-BE49-F238E27FC236}">
              <a16:creationId xmlns:a16="http://schemas.microsoft.com/office/drawing/2014/main" id="{00000000-0008-0000-0300-00000A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33" name="月 1032">
          <a:extLst>
            <a:ext uri="{FF2B5EF4-FFF2-40B4-BE49-F238E27FC236}">
              <a16:creationId xmlns:a16="http://schemas.microsoft.com/office/drawing/2014/main" id="{00000000-0008-0000-0300-00000B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4" name="太陽 1033">
          <a:extLst>
            <a:ext uri="{FF2B5EF4-FFF2-40B4-BE49-F238E27FC236}">
              <a16:creationId xmlns:a16="http://schemas.microsoft.com/office/drawing/2014/main" id="{00000000-0008-0000-0300-00000C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5" name="月 1034">
          <a:extLst>
            <a:ext uri="{FF2B5EF4-FFF2-40B4-BE49-F238E27FC236}">
              <a16:creationId xmlns:a16="http://schemas.microsoft.com/office/drawing/2014/main" id="{00000000-0008-0000-0300-00000D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36" name="太陽 1035">
          <a:extLst>
            <a:ext uri="{FF2B5EF4-FFF2-40B4-BE49-F238E27FC236}">
              <a16:creationId xmlns:a16="http://schemas.microsoft.com/office/drawing/2014/main" id="{00000000-0008-0000-0300-00000E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37" name="月 1036">
          <a:extLst>
            <a:ext uri="{FF2B5EF4-FFF2-40B4-BE49-F238E27FC236}">
              <a16:creationId xmlns:a16="http://schemas.microsoft.com/office/drawing/2014/main" id="{00000000-0008-0000-0300-00000F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38" name="太陽 1037">
          <a:extLst>
            <a:ext uri="{FF2B5EF4-FFF2-40B4-BE49-F238E27FC236}">
              <a16:creationId xmlns:a16="http://schemas.microsoft.com/office/drawing/2014/main" id="{00000000-0008-0000-0300-000010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39" name="月 1038">
          <a:extLst>
            <a:ext uri="{FF2B5EF4-FFF2-40B4-BE49-F238E27FC236}">
              <a16:creationId xmlns:a16="http://schemas.microsoft.com/office/drawing/2014/main" id="{00000000-0008-0000-0300-000011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40" name="太陽 1039">
          <a:extLst>
            <a:ext uri="{FF2B5EF4-FFF2-40B4-BE49-F238E27FC236}">
              <a16:creationId xmlns:a16="http://schemas.microsoft.com/office/drawing/2014/main" id="{00000000-0008-0000-0300-000012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41" name="月 1040">
          <a:extLst>
            <a:ext uri="{FF2B5EF4-FFF2-40B4-BE49-F238E27FC236}">
              <a16:creationId xmlns:a16="http://schemas.microsoft.com/office/drawing/2014/main" id="{00000000-0008-0000-0300-000013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42" name="太陽 1041">
          <a:extLst>
            <a:ext uri="{FF2B5EF4-FFF2-40B4-BE49-F238E27FC236}">
              <a16:creationId xmlns:a16="http://schemas.microsoft.com/office/drawing/2014/main" id="{00000000-0008-0000-0300-000014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43" name="月 1042">
          <a:extLst>
            <a:ext uri="{FF2B5EF4-FFF2-40B4-BE49-F238E27FC236}">
              <a16:creationId xmlns:a16="http://schemas.microsoft.com/office/drawing/2014/main" id="{00000000-0008-0000-0300-000015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44" name="太陽 1043">
          <a:extLst>
            <a:ext uri="{FF2B5EF4-FFF2-40B4-BE49-F238E27FC236}">
              <a16:creationId xmlns:a16="http://schemas.microsoft.com/office/drawing/2014/main" id="{00000000-0008-0000-0300-000016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45" name="月 1044">
          <a:extLst>
            <a:ext uri="{FF2B5EF4-FFF2-40B4-BE49-F238E27FC236}">
              <a16:creationId xmlns:a16="http://schemas.microsoft.com/office/drawing/2014/main" id="{00000000-0008-0000-0300-000017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46" name="太陽 1045">
          <a:extLst>
            <a:ext uri="{FF2B5EF4-FFF2-40B4-BE49-F238E27FC236}">
              <a16:creationId xmlns:a16="http://schemas.microsoft.com/office/drawing/2014/main" id="{00000000-0008-0000-0300-000018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47" name="月 1046">
          <a:extLst>
            <a:ext uri="{FF2B5EF4-FFF2-40B4-BE49-F238E27FC236}">
              <a16:creationId xmlns:a16="http://schemas.microsoft.com/office/drawing/2014/main" id="{00000000-0008-0000-0300-000019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48" name="太陽 1047">
          <a:extLst>
            <a:ext uri="{FF2B5EF4-FFF2-40B4-BE49-F238E27FC236}">
              <a16:creationId xmlns:a16="http://schemas.microsoft.com/office/drawing/2014/main" id="{00000000-0008-0000-0300-00001A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49" name="月 1048">
          <a:extLst>
            <a:ext uri="{FF2B5EF4-FFF2-40B4-BE49-F238E27FC236}">
              <a16:creationId xmlns:a16="http://schemas.microsoft.com/office/drawing/2014/main" id="{00000000-0008-0000-0300-00001B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176</xdr:row>
      <xdr:rowOff>23653</xdr:rowOff>
    </xdr:from>
    <xdr:to>
      <xdr:col>7</xdr:col>
      <xdr:colOff>375890</xdr:colOff>
      <xdr:row>176</xdr:row>
      <xdr:rowOff>139714</xdr:rowOff>
    </xdr:to>
    <xdr:sp macro="" textlink="">
      <xdr:nvSpPr>
        <xdr:cNvPr id="1050" name="太陽 1049">
          <a:extLst>
            <a:ext uri="{FF2B5EF4-FFF2-40B4-BE49-F238E27FC236}">
              <a16:creationId xmlns:a16="http://schemas.microsoft.com/office/drawing/2014/main" id="{00000000-0008-0000-0300-00001C040000}"/>
            </a:ext>
          </a:extLst>
        </xdr:cNvPr>
        <xdr:cNvSpPr/>
      </xdr:nvSpPr>
      <xdr:spPr>
        <a:xfrm>
          <a:off x="4344379" y="2811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177</xdr:row>
      <xdr:rowOff>31493</xdr:rowOff>
    </xdr:from>
    <xdr:to>
      <xdr:col>7</xdr:col>
      <xdr:colOff>359597</xdr:colOff>
      <xdr:row>177</xdr:row>
      <xdr:rowOff>136893</xdr:rowOff>
    </xdr:to>
    <xdr:sp macro="" textlink="">
      <xdr:nvSpPr>
        <xdr:cNvPr id="1051" name="月 1050">
          <a:extLst>
            <a:ext uri="{FF2B5EF4-FFF2-40B4-BE49-F238E27FC236}">
              <a16:creationId xmlns:a16="http://schemas.microsoft.com/office/drawing/2014/main" id="{00000000-0008-0000-0300-00001D040000}"/>
            </a:ext>
          </a:extLst>
        </xdr:cNvPr>
        <xdr:cNvSpPr/>
      </xdr:nvSpPr>
      <xdr:spPr>
        <a:xfrm rot="13320000">
          <a:off x="4383597" y="2827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179</xdr:row>
      <xdr:rowOff>23653</xdr:rowOff>
    </xdr:from>
    <xdr:to>
      <xdr:col>7</xdr:col>
      <xdr:colOff>375890</xdr:colOff>
      <xdr:row>179</xdr:row>
      <xdr:rowOff>139714</xdr:rowOff>
    </xdr:to>
    <xdr:sp macro="" textlink="">
      <xdr:nvSpPr>
        <xdr:cNvPr id="1052" name="太陽 1051">
          <a:extLst>
            <a:ext uri="{FF2B5EF4-FFF2-40B4-BE49-F238E27FC236}">
              <a16:creationId xmlns:a16="http://schemas.microsoft.com/office/drawing/2014/main" id="{00000000-0008-0000-0300-00001E040000}"/>
            </a:ext>
          </a:extLst>
        </xdr:cNvPr>
        <xdr:cNvSpPr/>
      </xdr:nvSpPr>
      <xdr:spPr>
        <a:xfrm>
          <a:off x="4344379" y="2857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180</xdr:row>
      <xdr:rowOff>31493</xdr:rowOff>
    </xdr:from>
    <xdr:to>
      <xdr:col>7</xdr:col>
      <xdr:colOff>359597</xdr:colOff>
      <xdr:row>180</xdr:row>
      <xdr:rowOff>136893</xdr:rowOff>
    </xdr:to>
    <xdr:sp macro="" textlink="">
      <xdr:nvSpPr>
        <xdr:cNvPr id="1053" name="月 1052">
          <a:extLst>
            <a:ext uri="{FF2B5EF4-FFF2-40B4-BE49-F238E27FC236}">
              <a16:creationId xmlns:a16="http://schemas.microsoft.com/office/drawing/2014/main" id="{00000000-0008-0000-0300-00001F040000}"/>
            </a:ext>
          </a:extLst>
        </xdr:cNvPr>
        <xdr:cNvSpPr/>
      </xdr:nvSpPr>
      <xdr:spPr>
        <a:xfrm rot="13320000">
          <a:off x="4383597" y="2873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182</xdr:row>
      <xdr:rowOff>23653</xdr:rowOff>
    </xdr:from>
    <xdr:to>
      <xdr:col>7</xdr:col>
      <xdr:colOff>375890</xdr:colOff>
      <xdr:row>182</xdr:row>
      <xdr:rowOff>139714</xdr:rowOff>
    </xdr:to>
    <xdr:sp macro="" textlink="">
      <xdr:nvSpPr>
        <xdr:cNvPr id="1054" name="太陽 1053">
          <a:extLst>
            <a:ext uri="{FF2B5EF4-FFF2-40B4-BE49-F238E27FC236}">
              <a16:creationId xmlns:a16="http://schemas.microsoft.com/office/drawing/2014/main" id="{00000000-0008-0000-0300-000020040000}"/>
            </a:ext>
          </a:extLst>
        </xdr:cNvPr>
        <xdr:cNvSpPr/>
      </xdr:nvSpPr>
      <xdr:spPr>
        <a:xfrm>
          <a:off x="4344379" y="2902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183</xdr:row>
      <xdr:rowOff>31493</xdr:rowOff>
    </xdr:from>
    <xdr:to>
      <xdr:col>7</xdr:col>
      <xdr:colOff>359597</xdr:colOff>
      <xdr:row>183</xdr:row>
      <xdr:rowOff>136893</xdr:rowOff>
    </xdr:to>
    <xdr:sp macro="" textlink="">
      <xdr:nvSpPr>
        <xdr:cNvPr id="1055" name="月 1054">
          <a:extLst>
            <a:ext uri="{FF2B5EF4-FFF2-40B4-BE49-F238E27FC236}">
              <a16:creationId xmlns:a16="http://schemas.microsoft.com/office/drawing/2014/main" id="{00000000-0008-0000-0300-000021040000}"/>
            </a:ext>
          </a:extLst>
        </xdr:cNvPr>
        <xdr:cNvSpPr/>
      </xdr:nvSpPr>
      <xdr:spPr>
        <a:xfrm rot="13320000">
          <a:off x="4383597" y="2918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6" name="太陽 1055">
          <a:extLst>
            <a:ext uri="{FF2B5EF4-FFF2-40B4-BE49-F238E27FC236}">
              <a16:creationId xmlns:a16="http://schemas.microsoft.com/office/drawing/2014/main" id="{00000000-0008-0000-0300-000022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7" name="月 1056">
          <a:extLst>
            <a:ext uri="{FF2B5EF4-FFF2-40B4-BE49-F238E27FC236}">
              <a16:creationId xmlns:a16="http://schemas.microsoft.com/office/drawing/2014/main" id="{00000000-0008-0000-0300-000023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185</xdr:row>
      <xdr:rowOff>23653</xdr:rowOff>
    </xdr:from>
    <xdr:to>
      <xdr:col>7</xdr:col>
      <xdr:colOff>375890</xdr:colOff>
      <xdr:row>185</xdr:row>
      <xdr:rowOff>139714</xdr:rowOff>
    </xdr:to>
    <xdr:sp macro="" textlink="">
      <xdr:nvSpPr>
        <xdr:cNvPr id="1058" name="太陽 1057">
          <a:extLst>
            <a:ext uri="{FF2B5EF4-FFF2-40B4-BE49-F238E27FC236}">
              <a16:creationId xmlns:a16="http://schemas.microsoft.com/office/drawing/2014/main" id="{00000000-0008-0000-0300-000024040000}"/>
            </a:ext>
          </a:extLst>
        </xdr:cNvPr>
        <xdr:cNvSpPr/>
      </xdr:nvSpPr>
      <xdr:spPr>
        <a:xfrm>
          <a:off x="4344379" y="2948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186</xdr:row>
      <xdr:rowOff>31493</xdr:rowOff>
    </xdr:from>
    <xdr:to>
      <xdr:col>7</xdr:col>
      <xdr:colOff>359597</xdr:colOff>
      <xdr:row>186</xdr:row>
      <xdr:rowOff>136893</xdr:rowOff>
    </xdr:to>
    <xdr:sp macro="" textlink="">
      <xdr:nvSpPr>
        <xdr:cNvPr id="1059" name="月 1058">
          <a:extLst>
            <a:ext uri="{FF2B5EF4-FFF2-40B4-BE49-F238E27FC236}">
              <a16:creationId xmlns:a16="http://schemas.microsoft.com/office/drawing/2014/main" id="{00000000-0008-0000-0300-000025040000}"/>
            </a:ext>
          </a:extLst>
        </xdr:cNvPr>
        <xdr:cNvSpPr/>
      </xdr:nvSpPr>
      <xdr:spPr>
        <a:xfrm rot="13320000">
          <a:off x="4383597" y="2964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188</xdr:row>
      <xdr:rowOff>23653</xdr:rowOff>
    </xdr:from>
    <xdr:to>
      <xdr:col>7</xdr:col>
      <xdr:colOff>375890</xdr:colOff>
      <xdr:row>188</xdr:row>
      <xdr:rowOff>139714</xdr:rowOff>
    </xdr:to>
    <xdr:sp macro="" textlink="">
      <xdr:nvSpPr>
        <xdr:cNvPr id="1060" name="太陽 1059">
          <a:extLst>
            <a:ext uri="{FF2B5EF4-FFF2-40B4-BE49-F238E27FC236}">
              <a16:creationId xmlns:a16="http://schemas.microsoft.com/office/drawing/2014/main" id="{00000000-0008-0000-0300-000026040000}"/>
            </a:ext>
          </a:extLst>
        </xdr:cNvPr>
        <xdr:cNvSpPr/>
      </xdr:nvSpPr>
      <xdr:spPr>
        <a:xfrm>
          <a:off x="4344379" y="2994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189</xdr:row>
      <xdr:rowOff>31493</xdr:rowOff>
    </xdr:from>
    <xdr:to>
      <xdr:col>7</xdr:col>
      <xdr:colOff>359597</xdr:colOff>
      <xdr:row>189</xdr:row>
      <xdr:rowOff>136893</xdr:rowOff>
    </xdr:to>
    <xdr:sp macro="" textlink="">
      <xdr:nvSpPr>
        <xdr:cNvPr id="1061" name="月 1060">
          <a:extLst>
            <a:ext uri="{FF2B5EF4-FFF2-40B4-BE49-F238E27FC236}">
              <a16:creationId xmlns:a16="http://schemas.microsoft.com/office/drawing/2014/main" id="{00000000-0008-0000-0300-000027040000}"/>
            </a:ext>
          </a:extLst>
        </xdr:cNvPr>
        <xdr:cNvSpPr/>
      </xdr:nvSpPr>
      <xdr:spPr>
        <a:xfrm rot="13320000">
          <a:off x="4383597" y="3010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191</xdr:row>
      <xdr:rowOff>23653</xdr:rowOff>
    </xdr:from>
    <xdr:to>
      <xdr:col>7</xdr:col>
      <xdr:colOff>375890</xdr:colOff>
      <xdr:row>191</xdr:row>
      <xdr:rowOff>139714</xdr:rowOff>
    </xdr:to>
    <xdr:sp macro="" textlink="">
      <xdr:nvSpPr>
        <xdr:cNvPr id="1062" name="太陽 1061">
          <a:extLst>
            <a:ext uri="{FF2B5EF4-FFF2-40B4-BE49-F238E27FC236}">
              <a16:creationId xmlns:a16="http://schemas.microsoft.com/office/drawing/2014/main" id="{00000000-0008-0000-0300-000028040000}"/>
            </a:ext>
          </a:extLst>
        </xdr:cNvPr>
        <xdr:cNvSpPr/>
      </xdr:nvSpPr>
      <xdr:spPr>
        <a:xfrm>
          <a:off x="4344379" y="3039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192</xdr:row>
      <xdr:rowOff>31493</xdr:rowOff>
    </xdr:from>
    <xdr:to>
      <xdr:col>7</xdr:col>
      <xdr:colOff>359597</xdr:colOff>
      <xdr:row>192</xdr:row>
      <xdr:rowOff>136893</xdr:rowOff>
    </xdr:to>
    <xdr:sp macro="" textlink="">
      <xdr:nvSpPr>
        <xdr:cNvPr id="1063" name="月 1062">
          <a:extLst>
            <a:ext uri="{FF2B5EF4-FFF2-40B4-BE49-F238E27FC236}">
              <a16:creationId xmlns:a16="http://schemas.microsoft.com/office/drawing/2014/main" id="{00000000-0008-0000-0300-000029040000}"/>
            </a:ext>
          </a:extLst>
        </xdr:cNvPr>
        <xdr:cNvSpPr/>
      </xdr:nvSpPr>
      <xdr:spPr>
        <a:xfrm rot="13320000">
          <a:off x="4383597" y="3055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194</xdr:row>
      <xdr:rowOff>23653</xdr:rowOff>
    </xdr:from>
    <xdr:to>
      <xdr:col>7</xdr:col>
      <xdr:colOff>375890</xdr:colOff>
      <xdr:row>194</xdr:row>
      <xdr:rowOff>139714</xdr:rowOff>
    </xdr:to>
    <xdr:sp macro="" textlink="">
      <xdr:nvSpPr>
        <xdr:cNvPr id="1064" name="太陽 1063">
          <a:extLst>
            <a:ext uri="{FF2B5EF4-FFF2-40B4-BE49-F238E27FC236}">
              <a16:creationId xmlns:a16="http://schemas.microsoft.com/office/drawing/2014/main" id="{00000000-0008-0000-0300-00002A040000}"/>
            </a:ext>
          </a:extLst>
        </xdr:cNvPr>
        <xdr:cNvSpPr/>
      </xdr:nvSpPr>
      <xdr:spPr>
        <a:xfrm>
          <a:off x="4344379" y="3085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195</xdr:row>
      <xdr:rowOff>31493</xdr:rowOff>
    </xdr:from>
    <xdr:to>
      <xdr:col>7</xdr:col>
      <xdr:colOff>359597</xdr:colOff>
      <xdr:row>195</xdr:row>
      <xdr:rowOff>136893</xdr:rowOff>
    </xdr:to>
    <xdr:sp macro="" textlink="">
      <xdr:nvSpPr>
        <xdr:cNvPr id="1065" name="月 1064">
          <a:extLst>
            <a:ext uri="{FF2B5EF4-FFF2-40B4-BE49-F238E27FC236}">
              <a16:creationId xmlns:a16="http://schemas.microsoft.com/office/drawing/2014/main" id="{00000000-0008-0000-0300-00002B040000}"/>
            </a:ext>
          </a:extLst>
        </xdr:cNvPr>
        <xdr:cNvSpPr/>
      </xdr:nvSpPr>
      <xdr:spPr>
        <a:xfrm rot="13320000">
          <a:off x="4383597" y="3101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197</xdr:row>
      <xdr:rowOff>23653</xdr:rowOff>
    </xdr:from>
    <xdr:to>
      <xdr:col>7</xdr:col>
      <xdr:colOff>375890</xdr:colOff>
      <xdr:row>197</xdr:row>
      <xdr:rowOff>139714</xdr:rowOff>
    </xdr:to>
    <xdr:sp macro="" textlink="">
      <xdr:nvSpPr>
        <xdr:cNvPr id="1066" name="太陽 1065">
          <a:extLst>
            <a:ext uri="{FF2B5EF4-FFF2-40B4-BE49-F238E27FC236}">
              <a16:creationId xmlns:a16="http://schemas.microsoft.com/office/drawing/2014/main" id="{00000000-0008-0000-0300-00002C040000}"/>
            </a:ext>
          </a:extLst>
        </xdr:cNvPr>
        <xdr:cNvSpPr/>
      </xdr:nvSpPr>
      <xdr:spPr>
        <a:xfrm>
          <a:off x="4344379" y="3131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198</xdr:row>
      <xdr:rowOff>31493</xdr:rowOff>
    </xdr:from>
    <xdr:to>
      <xdr:col>7</xdr:col>
      <xdr:colOff>359597</xdr:colOff>
      <xdr:row>198</xdr:row>
      <xdr:rowOff>136893</xdr:rowOff>
    </xdr:to>
    <xdr:sp macro="" textlink="">
      <xdr:nvSpPr>
        <xdr:cNvPr id="1067" name="月 1066">
          <a:extLst>
            <a:ext uri="{FF2B5EF4-FFF2-40B4-BE49-F238E27FC236}">
              <a16:creationId xmlns:a16="http://schemas.microsoft.com/office/drawing/2014/main" id="{00000000-0008-0000-0300-00002D040000}"/>
            </a:ext>
          </a:extLst>
        </xdr:cNvPr>
        <xdr:cNvSpPr/>
      </xdr:nvSpPr>
      <xdr:spPr>
        <a:xfrm rot="13320000">
          <a:off x="4383597" y="3147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200</xdr:row>
      <xdr:rowOff>23653</xdr:rowOff>
    </xdr:from>
    <xdr:to>
      <xdr:col>7</xdr:col>
      <xdr:colOff>375890</xdr:colOff>
      <xdr:row>200</xdr:row>
      <xdr:rowOff>139714</xdr:rowOff>
    </xdr:to>
    <xdr:sp macro="" textlink="">
      <xdr:nvSpPr>
        <xdr:cNvPr id="1068" name="太陽 1067">
          <a:extLst>
            <a:ext uri="{FF2B5EF4-FFF2-40B4-BE49-F238E27FC236}">
              <a16:creationId xmlns:a16="http://schemas.microsoft.com/office/drawing/2014/main" id="{00000000-0008-0000-0300-00002E040000}"/>
            </a:ext>
          </a:extLst>
        </xdr:cNvPr>
        <xdr:cNvSpPr/>
      </xdr:nvSpPr>
      <xdr:spPr>
        <a:xfrm>
          <a:off x="4344379" y="3177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201</xdr:row>
      <xdr:rowOff>31493</xdr:rowOff>
    </xdr:from>
    <xdr:to>
      <xdr:col>7</xdr:col>
      <xdr:colOff>359597</xdr:colOff>
      <xdr:row>201</xdr:row>
      <xdr:rowOff>136893</xdr:rowOff>
    </xdr:to>
    <xdr:sp macro="" textlink="">
      <xdr:nvSpPr>
        <xdr:cNvPr id="1069" name="月 1068">
          <a:extLst>
            <a:ext uri="{FF2B5EF4-FFF2-40B4-BE49-F238E27FC236}">
              <a16:creationId xmlns:a16="http://schemas.microsoft.com/office/drawing/2014/main" id="{00000000-0008-0000-0300-00002F040000}"/>
            </a:ext>
          </a:extLst>
        </xdr:cNvPr>
        <xdr:cNvSpPr/>
      </xdr:nvSpPr>
      <xdr:spPr>
        <a:xfrm rot="13320000">
          <a:off x="4383597" y="3193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203</xdr:row>
      <xdr:rowOff>23653</xdr:rowOff>
    </xdr:from>
    <xdr:to>
      <xdr:col>7</xdr:col>
      <xdr:colOff>375890</xdr:colOff>
      <xdr:row>203</xdr:row>
      <xdr:rowOff>139714</xdr:rowOff>
    </xdr:to>
    <xdr:sp macro="" textlink="">
      <xdr:nvSpPr>
        <xdr:cNvPr id="1070" name="太陽 1069">
          <a:extLst>
            <a:ext uri="{FF2B5EF4-FFF2-40B4-BE49-F238E27FC236}">
              <a16:creationId xmlns:a16="http://schemas.microsoft.com/office/drawing/2014/main" id="{00000000-0008-0000-0300-000030040000}"/>
            </a:ext>
          </a:extLst>
        </xdr:cNvPr>
        <xdr:cNvSpPr/>
      </xdr:nvSpPr>
      <xdr:spPr>
        <a:xfrm>
          <a:off x="4344379" y="3222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204</xdr:row>
      <xdr:rowOff>31493</xdr:rowOff>
    </xdr:from>
    <xdr:to>
      <xdr:col>7</xdr:col>
      <xdr:colOff>359597</xdr:colOff>
      <xdr:row>204</xdr:row>
      <xdr:rowOff>136893</xdr:rowOff>
    </xdr:to>
    <xdr:sp macro="" textlink="">
      <xdr:nvSpPr>
        <xdr:cNvPr id="1071" name="月 1070">
          <a:extLst>
            <a:ext uri="{FF2B5EF4-FFF2-40B4-BE49-F238E27FC236}">
              <a16:creationId xmlns:a16="http://schemas.microsoft.com/office/drawing/2014/main" id="{00000000-0008-0000-0300-000031040000}"/>
            </a:ext>
          </a:extLst>
        </xdr:cNvPr>
        <xdr:cNvSpPr/>
      </xdr:nvSpPr>
      <xdr:spPr>
        <a:xfrm rot="13320000">
          <a:off x="4383597" y="3238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206</xdr:row>
      <xdr:rowOff>23653</xdr:rowOff>
    </xdr:from>
    <xdr:to>
      <xdr:col>7</xdr:col>
      <xdr:colOff>375890</xdr:colOff>
      <xdr:row>206</xdr:row>
      <xdr:rowOff>139714</xdr:rowOff>
    </xdr:to>
    <xdr:sp macro="" textlink="">
      <xdr:nvSpPr>
        <xdr:cNvPr id="1072" name="太陽 1071">
          <a:extLst>
            <a:ext uri="{FF2B5EF4-FFF2-40B4-BE49-F238E27FC236}">
              <a16:creationId xmlns:a16="http://schemas.microsoft.com/office/drawing/2014/main" id="{00000000-0008-0000-0300-000032040000}"/>
            </a:ext>
          </a:extLst>
        </xdr:cNvPr>
        <xdr:cNvSpPr/>
      </xdr:nvSpPr>
      <xdr:spPr>
        <a:xfrm>
          <a:off x="4344379" y="3268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207</xdr:row>
      <xdr:rowOff>31493</xdr:rowOff>
    </xdr:from>
    <xdr:to>
      <xdr:col>7</xdr:col>
      <xdr:colOff>359597</xdr:colOff>
      <xdr:row>207</xdr:row>
      <xdr:rowOff>136893</xdr:rowOff>
    </xdr:to>
    <xdr:sp macro="" textlink="">
      <xdr:nvSpPr>
        <xdr:cNvPr id="1073" name="月 1072">
          <a:extLst>
            <a:ext uri="{FF2B5EF4-FFF2-40B4-BE49-F238E27FC236}">
              <a16:creationId xmlns:a16="http://schemas.microsoft.com/office/drawing/2014/main" id="{00000000-0008-0000-0300-000033040000}"/>
            </a:ext>
          </a:extLst>
        </xdr:cNvPr>
        <xdr:cNvSpPr/>
      </xdr:nvSpPr>
      <xdr:spPr>
        <a:xfrm rot="13320000">
          <a:off x="4383597" y="3284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209</xdr:row>
      <xdr:rowOff>23653</xdr:rowOff>
    </xdr:from>
    <xdr:to>
      <xdr:col>7</xdr:col>
      <xdr:colOff>375890</xdr:colOff>
      <xdr:row>209</xdr:row>
      <xdr:rowOff>139714</xdr:rowOff>
    </xdr:to>
    <xdr:sp macro="" textlink="">
      <xdr:nvSpPr>
        <xdr:cNvPr id="1074" name="太陽 1073">
          <a:extLst>
            <a:ext uri="{FF2B5EF4-FFF2-40B4-BE49-F238E27FC236}">
              <a16:creationId xmlns:a16="http://schemas.microsoft.com/office/drawing/2014/main" id="{00000000-0008-0000-0300-000034040000}"/>
            </a:ext>
          </a:extLst>
        </xdr:cNvPr>
        <xdr:cNvSpPr/>
      </xdr:nvSpPr>
      <xdr:spPr>
        <a:xfrm>
          <a:off x="4344379" y="3314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210</xdr:row>
      <xdr:rowOff>31493</xdr:rowOff>
    </xdr:from>
    <xdr:to>
      <xdr:col>7</xdr:col>
      <xdr:colOff>359597</xdr:colOff>
      <xdr:row>210</xdr:row>
      <xdr:rowOff>136893</xdr:rowOff>
    </xdr:to>
    <xdr:sp macro="" textlink="">
      <xdr:nvSpPr>
        <xdr:cNvPr id="1075" name="月 1074">
          <a:extLst>
            <a:ext uri="{FF2B5EF4-FFF2-40B4-BE49-F238E27FC236}">
              <a16:creationId xmlns:a16="http://schemas.microsoft.com/office/drawing/2014/main" id="{00000000-0008-0000-0300-000035040000}"/>
            </a:ext>
          </a:extLst>
        </xdr:cNvPr>
        <xdr:cNvSpPr/>
      </xdr:nvSpPr>
      <xdr:spPr>
        <a:xfrm rot="13320000">
          <a:off x="4383597" y="3330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212</xdr:row>
      <xdr:rowOff>23653</xdr:rowOff>
    </xdr:from>
    <xdr:to>
      <xdr:col>7</xdr:col>
      <xdr:colOff>375890</xdr:colOff>
      <xdr:row>212</xdr:row>
      <xdr:rowOff>139714</xdr:rowOff>
    </xdr:to>
    <xdr:sp macro="" textlink="">
      <xdr:nvSpPr>
        <xdr:cNvPr id="1076" name="太陽 1075">
          <a:extLst>
            <a:ext uri="{FF2B5EF4-FFF2-40B4-BE49-F238E27FC236}">
              <a16:creationId xmlns:a16="http://schemas.microsoft.com/office/drawing/2014/main" id="{00000000-0008-0000-0300-000036040000}"/>
            </a:ext>
          </a:extLst>
        </xdr:cNvPr>
        <xdr:cNvSpPr/>
      </xdr:nvSpPr>
      <xdr:spPr>
        <a:xfrm>
          <a:off x="4344379" y="3359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213</xdr:row>
      <xdr:rowOff>31493</xdr:rowOff>
    </xdr:from>
    <xdr:to>
      <xdr:col>7</xdr:col>
      <xdr:colOff>359597</xdr:colOff>
      <xdr:row>213</xdr:row>
      <xdr:rowOff>136893</xdr:rowOff>
    </xdr:to>
    <xdr:sp macro="" textlink="">
      <xdr:nvSpPr>
        <xdr:cNvPr id="1077" name="月 1076">
          <a:extLst>
            <a:ext uri="{FF2B5EF4-FFF2-40B4-BE49-F238E27FC236}">
              <a16:creationId xmlns:a16="http://schemas.microsoft.com/office/drawing/2014/main" id="{00000000-0008-0000-0300-000037040000}"/>
            </a:ext>
          </a:extLst>
        </xdr:cNvPr>
        <xdr:cNvSpPr/>
      </xdr:nvSpPr>
      <xdr:spPr>
        <a:xfrm rot="13320000">
          <a:off x="4383597" y="3375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78" name="太陽 1077">
          <a:extLst>
            <a:ext uri="{FF2B5EF4-FFF2-40B4-BE49-F238E27FC236}">
              <a16:creationId xmlns:a16="http://schemas.microsoft.com/office/drawing/2014/main" id="{00000000-0008-0000-0300-000038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79" name="月 1078">
          <a:extLst>
            <a:ext uri="{FF2B5EF4-FFF2-40B4-BE49-F238E27FC236}">
              <a16:creationId xmlns:a16="http://schemas.microsoft.com/office/drawing/2014/main" id="{00000000-0008-0000-0300-000039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215</xdr:row>
      <xdr:rowOff>23653</xdr:rowOff>
    </xdr:from>
    <xdr:to>
      <xdr:col>7</xdr:col>
      <xdr:colOff>375890</xdr:colOff>
      <xdr:row>215</xdr:row>
      <xdr:rowOff>139714</xdr:rowOff>
    </xdr:to>
    <xdr:sp macro="" textlink="">
      <xdr:nvSpPr>
        <xdr:cNvPr id="1080" name="太陽 1079">
          <a:extLst>
            <a:ext uri="{FF2B5EF4-FFF2-40B4-BE49-F238E27FC236}">
              <a16:creationId xmlns:a16="http://schemas.microsoft.com/office/drawing/2014/main" id="{00000000-0008-0000-0300-00003A040000}"/>
            </a:ext>
          </a:extLst>
        </xdr:cNvPr>
        <xdr:cNvSpPr/>
      </xdr:nvSpPr>
      <xdr:spPr>
        <a:xfrm>
          <a:off x="4344379" y="3405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216</xdr:row>
      <xdr:rowOff>31493</xdr:rowOff>
    </xdr:from>
    <xdr:to>
      <xdr:col>7</xdr:col>
      <xdr:colOff>359597</xdr:colOff>
      <xdr:row>216</xdr:row>
      <xdr:rowOff>136893</xdr:rowOff>
    </xdr:to>
    <xdr:sp macro="" textlink="">
      <xdr:nvSpPr>
        <xdr:cNvPr id="1081" name="月 1080">
          <a:extLst>
            <a:ext uri="{FF2B5EF4-FFF2-40B4-BE49-F238E27FC236}">
              <a16:creationId xmlns:a16="http://schemas.microsoft.com/office/drawing/2014/main" id="{00000000-0008-0000-0300-00003B040000}"/>
            </a:ext>
          </a:extLst>
        </xdr:cNvPr>
        <xdr:cNvSpPr/>
      </xdr:nvSpPr>
      <xdr:spPr>
        <a:xfrm rot="13320000">
          <a:off x="4383597" y="3421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218</xdr:row>
      <xdr:rowOff>23653</xdr:rowOff>
    </xdr:from>
    <xdr:to>
      <xdr:col>7</xdr:col>
      <xdr:colOff>375890</xdr:colOff>
      <xdr:row>218</xdr:row>
      <xdr:rowOff>139714</xdr:rowOff>
    </xdr:to>
    <xdr:sp macro="" textlink="">
      <xdr:nvSpPr>
        <xdr:cNvPr id="1082" name="太陽 1081">
          <a:extLst>
            <a:ext uri="{FF2B5EF4-FFF2-40B4-BE49-F238E27FC236}">
              <a16:creationId xmlns:a16="http://schemas.microsoft.com/office/drawing/2014/main" id="{00000000-0008-0000-0300-00003C040000}"/>
            </a:ext>
          </a:extLst>
        </xdr:cNvPr>
        <xdr:cNvSpPr/>
      </xdr:nvSpPr>
      <xdr:spPr>
        <a:xfrm>
          <a:off x="4344379" y="3451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219</xdr:row>
      <xdr:rowOff>31493</xdr:rowOff>
    </xdr:from>
    <xdr:to>
      <xdr:col>7</xdr:col>
      <xdr:colOff>359597</xdr:colOff>
      <xdr:row>219</xdr:row>
      <xdr:rowOff>136893</xdr:rowOff>
    </xdr:to>
    <xdr:sp macro="" textlink="">
      <xdr:nvSpPr>
        <xdr:cNvPr id="1083" name="月 1082">
          <a:extLst>
            <a:ext uri="{FF2B5EF4-FFF2-40B4-BE49-F238E27FC236}">
              <a16:creationId xmlns:a16="http://schemas.microsoft.com/office/drawing/2014/main" id="{00000000-0008-0000-0300-00003D040000}"/>
            </a:ext>
          </a:extLst>
        </xdr:cNvPr>
        <xdr:cNvSpPr/>
      </xdr:nvSpPr>
      <xdr:spPr>
        <a:xfrm rot="13320000">
          <a:off x="4383597" y="3467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221</xdr:row>
      <xdr:rowOff>23653</xdr:rowOff>
    </xdr:from>
    <xdr:to>
      <xdr:col>7</xdr:col>
      <xdr:colOff>375890</xdr:colOff>
      <xdr:row>221</xdr:row>
      <xdr:rowOff>139714</xdr:rowOff>
    </xdr:to>
    <xdr:sp macro="" textlink="">
      <xdr:nvSpPr>
        <xdr:cNvPr id="1084" name="太陽 1083">
          <a:extLst>
            <a:ext uri="{FF2B5EF4-FFF2-40B4-BE49-F238E27FC236}">
              <a16:creationId xmlns:a16="http://schemas.microsoft.com/office/drawing/2014/main" id="{00000000-0008-0000-0300-00003E040000}"/>
            </a:ext>
          </a:extLst>
        </xdr:cNvPr>
        <xdr:cNvSpPr/>
      </xdr:nvSpPr>
      <xdr:spPr>
        <a:xfrm>
          <a:off x="4344379" y="3497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222</xdr:row>
      <xdr:rowOff>31493</xdr:rowOff>
    </xdr:from>
    <xdr:to>
      <xdr:col>7</xdr:col>
      <xdr:colOff>359597</xdr:colOff>
      <xdr:row>222</xdr:row>
      <xdr:rowOff>136893</xdr:rowOff>
    </xdr:to>
    <xdr:sp macro="" textlink="">
      <xdr:nvSpPr>
        <xdr:cNvPr id="1085" name="月 1084">
          <a:extLst>
            <a:ext uri="{FF2B5EF4-FFF2-40B4-BE49-F238E27FC236}">
              <a16:creationId xmlns:a16="http://schemas.microsoft.com/office/drawing/2014/main" id="{00000000-0008-0000-0300-00003F040000}"/>
            </a:ext>
          </a:extLst>
        </xdr:cNvPr>
        <xdr:cNvSpPr/>
      </xdr:nvSpPr>
      <xdr:spPr>
        <a:xfrm rot="13320000">
          <a:off x="4383597" y="3513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224</xdr:row>
      <xdr:rowOff>23653</xdr:rowOff>
    </xdr:from>
    <xdr:to>
      <xdr:col>7</xdr:col>
      <xdr:colOff>375890</xdr:colOff>
      <xdr:row>224</xdr:row>
      <xdr:rowOff>139714</xdr:rowOff>
    </xdr:to>
    <xdr:sp macro="" textlink="">
      <xdr:nvSpPr>
        <xdr:cNvPr id="1086" name="太陽 1085">
          <a:extLst>
            <a:ext uri="{FF2B5EF4-FFF2-40B4-BE49-F238E27FC236}">
              <a16:creationId xmlns:a16="http://schemas.microsoft.com/office/drawing/2014/main" id="{00000000-0008-0000-0300-000040040000}"/>
            </a:ext>
          </a:extLst>
        </xdr:cNvPr>
        <xdr:cNvSpPr/>
      </xdr:nvSpPr>
      <xdr:spPr>
        <a:xfrm>
          <a:off x="4344379" y="3542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225</xdr:row>
      <xdr:rowOff>31493</xdr:rowOff>
    </xdr:from>
    <xdr:to>
      <xdr:col>7</xdr:col>
      <xdr:colOff>359597</xdr:colOff>
      <xdr:row>225</xdr:row>
      <xdr:rowOff>136893</xdr:rowOff>
    </xdr:to>
    <xdr:sp macro="" textlink="">
      <xdr:nvSpPr>
        <xdr:cNvPr id="1087" name="月 1086">
          <a:extLst>
            <a:ext uri="{FF2B5EF4-FFF2-40B4-BE49-F238E27FC236}">
              <a16:creationId xmlns:a16="http://schemas.microsoft.com/office/drawing/2014/main" id="{00000000-0008-0000-0300-000041040000}"/>
            </a:ext>
          </a:extLst>
        </xdr:cNvPr>
        <xdr:cNvSpPr/>
      </xdr:nvSpPr>
      <xdr:spPr>
        <a:xfrm rot="13320000">
          <a:off x="4383597" y="3558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227</xdr:row>
      <xdr:rowOff>23653</xdr:rowOff>
    </xdr:from>
    <xdr:to>
      <xdr:col>7</xdr:col>
      <xdr:colOff>375890</xdr:colOff>
      <xdr:row>227</xdr:row>
      <xdr:rowOff>139714</xdr:rowOff>
    </xdr:to>
    <xdr:sp macro="" textlink="">
      <xdr:nvSpPr>
        <xdr:cNvPr id="1088" name="太陽 1087">
          <a:extLst>
            <a:ext uri="{FF2B5EF4-FFF2-40B4-BE49-F238E27FC236}">
              <a16:creationId xmlns:a16="http://schemas.microsoft.com/office/drawing/2014/main" id="{00000000-0008-0000-0300-000042040000}"/>
            </a:ext>
          </a:extLst>
        </xdr:cNvPr>
        <xdr:cNvSpPr/>
      </xdr:nvSpPr>
      <xdr:spPr>
        <a:xfrm>
          <a:off x="4344379" y="3588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228</xdr:row>
      <xdr:rowOff>31493</xdr:rowOff>
    </xdr:from>
    <xdr:to>
      <xdr:col>7</xdr:col>
      <xdr:colOff>359597</xdr:colOff>
      <xdr:row>228</xdr:row>
      <xdr:rowOff>136893</xdr:rowOff>
    </xdr:to>
    <xdr:sp macro="" textlink="">
      <xdr:nvSpPr>
        <xdr:cNvPr id="1089" name="月 1088">
          <a:extLst>
            <a:ext uri="{FF2B5EF4-FFF2-40B4-BE49-F238E27FC236}">
              <a16:creationId xmlns:a16="http://schemas.microsoft.com/office/drawing/2014/main" id="{00000000-0008-0000-0300-000043040000}"/>
            </a:ext>
          </a:extLst>
        </xdr:cNvPr>
        <xdr:cNvSpPr/>
      </xdr:nvSpPr>
      <xdr:spPr>
        <a:xfrm rot="13320000">
          <a:off x="4383597" y="3604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230</xdr:row>
      <xdr:rowOff>23653</xdr:rowOff>
    </xdr:from>
    <xdr:to>
      <xdr:col>7</xdr:col>
      <xdr:colOff>375890</xdr:colOff>
      <xdr:row>230</xdr:row>
      <xdr:rowOff>139714</xdr:rowOff>
    </xdr:to>
    <xdr:sp macro="" textlink="">
      <xdr:nvSpPr>
        <xdr:cNvPr id="1090" name="太陽 1089">
          <a:extLst>
            <a:ext uri="{FF2B5EF4-FFF2-40B4-BE49-F238E27FC236}">
              <a16:creationId xmlns:a16="http://schemas.microsoft.com/office/drawing/2014/main" id="{00000000-0008-0000-0300-000044040000}"/>
            </a:ext>
          </a:extLst>
        </xdr:cNvPr>
        <xdr:cNvSpPr/>
      </xdr:nvSpPr>
      <xdr:spPr>
        <a:xfrm>
          <a:off x="4344379" y="3634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231</xdr:row>
      <xdr:rowOff>31493</xdr:rowOff>
    </xdr:from>
    <xdr:to>
      <xdr:col>7</xdr:col>
      <xdr:colOff>359597</xdr:colOff>
      <xdr:row>231</xdr:row>
      <xdr:rowOff>136893</xdr:rowOff>
    </xdr:to>
    <xdr:sp macro="" textlink="">
      <xdr:nvSpPr>
        <xdr:cNvPr id="1091" name="月 1090">
          <a:extLst>
            <a:ext uri="{FF2B5EF4-FFF2-40B4-BE49-F238E27FC236}">
              <a16:creationId xmlns:a16="http://schemas.microsoft.com/office/drawing/2014/main" id="{00000000-0008-0000-0300-000045040000}"/>
            </a:ext>
          </a:extLst>
        </xdr:cNvPr>
        <xdr:cNvSpPr/>
      </xdr:nvSpPr>
      <xdr:spPr>
        <a:xfrm rot="13320000">
          <a:off x="4383597" y="3650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233</xdr:row>
      <xdr:rowOff>23653</xdr:rowOff>
    </xdr:from>
    <xdr:to>
      <xdr:col>7</xdr:col>
      <xdr:colOff>375890</xdr:colOff>
      <xdr:row>233</xdr:row>
      <xdr:rowOff>139714</xdr:rowOff>
    </xdr:to>
    <xdr:sp macro="" textlink="">
      <xdr:nvSpPr>
        <xdr:cNvPr id="1092" name="太陽 1091">
          <a:extLst>
            <a:ext uri="{FF2B5EF4-FFF2-40B4-BE49-F238E27FC236}">
              <a16:creationId xmlns:a16="http://schemas.microsoft.com/office/drawing/2014/main" id="{00000000-0008-0000-0300-000046040000}"/>
            </a:ext>
          </a:extLst>
        </xdr:cNvPr>
        <xdr:cNvSpPr/>
      </xdr:nvSpPr>
      <xdr:spPr>
        <a:xfrm>
          <a:off x="4344379" y="3679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234</xdr:row>
      <xdr:rowOff>31493</xdr:rowOff>
    </xdr:from>
    <xdr:to>
      <xdr:col>7</xdr:col>
      <xdr:colOff>359597</xdr:colOff>
      <xdr:row>234</xdr:row>
      <xdr:rowOff>136893</xdr:rowOff>
    </xdr:to>
    <xdr:sp macro="" textlink="">
      <xdr:nvSpPr>
        <xdr:cNvPr id="1093" name="月 1092">
          <a:extLst>
            <a:ext uri="{FF2B5EF4-FFF2-40B4-BE49-F238E27FC236}">
              <a16:creationId xmlns:a16="http://schemas.microsoft.com/office/drawing/2014/main" id="{00000000-0008-0000-0300-000047040000}"/>
            </a:ext>
          </a:extLst>
        </xdr:cNvPr>
        <xdr:cNvSpPr/>
      </xdr:nvSpPr>
      <xdr:spPr>
        <a:xfrm rot="13320000">
          <a:off x="4383597" y="3695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094" name="太陽 1093">
          <a:extLst>
            <a:ext uri="{FF2B5EF4-FFF2-40B4-BE49-F238E27FC236}">
              <a16:creationId xmlns:a16="http://schemas.microsoft.com/office/drawing/2014/main" id="{00000000-0008-0000-0300-00004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095" name="月 1094">
          <a:extLst>
            <a:ext uri="{FF2B5EF4-FFF2-40B4-BE49-F238E27FC236}">
              <a16:creationId xmlns:a16="http://schemas.microsoft.com/office/drawing/2014/main" id="{00000000-0008-0000-0300-00004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096" name="太陽 1095">
          <a:extLst>
            <a:ext uri="{FF2B5EF4-FFF2-40B4-BE49-F238E27FC236}">
              <a16:creationId xmlns:a16="http://schemas.microsoft.com/office/drawing/2014/main" id="{00000000-0008-0000-0300-00004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097" name="月 1096">
          <a:extLst>
            <a:ext uri="{FF2B5EF4-FFF2-40B4-BE49-F238E27FC236}">
              <a16:creationId xmlns:a16="http://schemas.microsoft.com/office/drawing/2014/main" id="{00000000-0008-0000-0300-00004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098" name="太陽 1097">
          <a:extLst>
            <a:ext uri="{FF2B5EF4-FFF2-40B4-BE49-F238E27FC236}">
              <a16:creationId xmlns:a16="http://schemas.microsoft.com/office/drawing/2014/main" id="{00000000-0008-0000-0300-00004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099" name="月 1098">
          <a:extLst>
            <a:ext uri="{FF2B5EF4-FFF2-40B4-BE49-F238E27FC236}">
              <a16:creationId xmlns:a16="http://schemas.microsoft.com/office/drawing/2014/main" id="{00000000-0008-0000-0300-00004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0" name="太陽 1099">
          <a:extLst>
            <a:ext uri="{FF2B5EF4-FFF2-40B4-BE49-F238E27FC236}">
              <a16:creationId xmlns:a16="http://schemas.microsoft.com/office/drawing/2014/main" id="{00000000-0008-0000-0300-00004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1" name="月 1100">
          <a:extLst>
            <a:ext uri="{FF2B5EF4-FFF2-40B4-BE49-F238E27FC236}">
              <a16:creationId xmlns:a16="http://schemas.microsoft.com/office/drawing/2014/main" id="{00000000-0008-0000-0300-00004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02" name="太陽 1101">
          <a:extLst>
            <a:ext uri="{FF2B5EF4-FFF2-40B4-BE49-F238E27FC236}">
              <a16:creationId xmlns:a16="http://schemas.microsoft.com/office/drawing/2014/main" id="{00000000-0008-0000-0300-000050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03" name="月 1102">
          <a:extLst>
            <a:ext uri="{FF2B5EF4-FFF2-40B4-BE49-F238E27FC236}">
              <a16:creationId xmlns:a16="http://schemas.microsoft.com/office/drawing/2014/main" id="{00000000-0008-0000-0300-000051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04" name="太陽 1103">
          <a:extLst>
            <a:ext uri="{FF2B5EF4-FFF2-40B4-BE49-F238E27FC236}">
              <a16:creationId xmlns:a16="http://schemas.microsoft.com/office/drawing/2014/main" id="{00000000-0008-0000-0300-000052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05" name="月 1104">
          <a:extLst>
            <a:ext uri="{FF2B5EF4-FFF2-40B4-BE49-F238E27FC236}">
              <a16:creationId xmlns:a16="http://schemas.microsoft.com/office/drawing/2014/main" id="{00000000-0008-0000-0300-000053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06" name="太陽 1105">
          <a:extLst>
            <a:ext uri="{FF2B5EF4-FFF2-40B4-BE49-F238E27FC236}">
              <a16:creationId xmlns:a16="http://schemas.microsoft.com/office/drawing/2014/main" id="{00000000-0008-0000-0300-000054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07" name="月 1106">
          <a:extLst>
            <a:ext uri="{FF2B5EF4-FFF2-40B4-BE49-F238E27FC236}">
              <a16:creationId xmlns:a16="http://schemas.microsoft.com/office/drawing/2014/main" id="{00000000-0008-0000-0300-000055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08" name="太陽 1107">
          <a:extLst>
            <a:ext uri="{FF2B5EF4-FFF2-40B4-BE49-F238E27FC236}">
              <a16:creationId xmlns:a16="http://schemas.microsoft.com/office/drawing/2014/main" id="{00000000-0008-0000-0300-000056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09" name="月 1108">
          <a:extLst>
            <a:ext uri="{FF2B5EF4-FFF2-40B4-BE49-F238E27FC236}">
              <a16:creationId xmlns:a16="http://schemas.microsoft.com/office/drawing/2014/main" id="{00000000-0008-0000-0300-000057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10" name="太陽 1109">
          <a:extLst>
            <a:ext uri="{FF2B5EF4-FFF2-40B4-BE49-F238E27FC236}">
              <a16:creationId xmlns:a16="http://schemas.microsoft.com/office/drawing/2014/main" id="{00000000-0008-0000-0300-000058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11" name="月 1110">
          <a:extLst>
            <a:ext uri="{FF2B5EF4-FFF2-40B4-BE49-F238E27FC236}">
              <a16:creationId xmlns:a16="http://schemas.microsoft.com/office/drawing/2014/main" id="{00000000-0008-0000-0300-000059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12" name="太陽 1111">
          <a:extLst>
            <a:ext uri="{FF2B5EF4-FFF2-40B4-BE49-F238E27FC236}">
              <a16:creationId xmlns:a16="http://schemas.microsoft.com/office/drawing/2014/main" id="{00000000-0008-0000-0300-00005A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13" name="月 1112">
          <a:extLst>
            <a:ext uri="{FF2B5EF4-FFF2-40B4-BE49-F238E27FC236}">
              <a16:creationId xmlns:a16="http://schemas.microsoft.com/office/drawing/2014/main" id="{00000000-0008-0000-0300-00005B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14" name="太陽 1113">
          <a:extLst>
            <a:ext uri="{FF2B5EF4-FFF2-40B4-BE49-F238E27FC236}">
              <a16:creationId xmlns:a16="http://schemas.microsoft.com/office/drawing/2014/main" id="{00000000-0008-0000-0300-00005C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15" name="月 1114">
          <a:extLst>
            <a:ext uri="{FF2B5EF4-FFF2-40B4-BE49-F238E27FC236}">
              <a16:creationId xmlns:a16="http://schemas.microsoft.com/office/drawing/2014/main" id="{00000000-0008-0000-0300-00005D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16" name="太陽 1115">
          <a:extLst>
            <a:ext uri="{FF2B5EF4-FFF2-40B4-BE49-F238E27FC236}">
              <a16:creationId xmlns:a16="http://schemas.microsoft.com/office/drawing/2014/main" id="{00000000-0008-0000-0300-00005E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17" name="月 1116">
          <a:extLst>
            <a:ext uri="{FF2B5EF4-FFF2-40B4-BE49-F238E27FC236}">
              <a16:creationId xmlns:a16="http://schemas.microsoft.com/office/drawing/2014/main" id="{00000000-0008-0000-0300-00005F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18" name="太陽 1117">
          <a:extLst>
            <a:ext uri="{FF2B5EF4-FFF2-40B4-BE49-F238E27FC236}">
              <a16:creationId xmlns:a16="http://schemas.microsoft.com/office/drawing/2014/main" id="{00000000-0008-0000-0300-000060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19" name="月 1118">
          <a:extLst>
            <a:ext uri="{FF2B5EF4-FFF2-40B4-BE49-F238E27FC236}">
              <a16:creationId xmlns:a16="http://schemas.microsoft.com/office/drawing/2014/main" id="{00000000-0008-0000-0300-000061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20" name="太陽 1119">
          <a:extLst>
            <a:ext uri="{FF2B5EF4-FFF2-40B4-BE49-F238E27FC236}">
              <a16:creationId xmlns:a16="http://schemas.microsoft.com/office/drawing/2014/main" id="{00000000-0008-0000-0300-000062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21" name="月 1120">
          <a:extLst>
            <a:ext uri="{FF2B5EF4-FFF2-40B4-BE49-F238E27FC236}">
              <a16:creationId xmlns:a16="http://schemas.microsoft.com/office/drawing/2014/main" id="{00000000-0008-0000-0300-000063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2" name="太陽 1121">
          <a:extLst>
            <a:ext uri="{FF2B5EF4-FFF2-40B4-BE49-F238E27FC236}">
              <a16:creationId xmlns:a16="http://schemas.microsoft.com/office/drawing/2014/main" id="{00000000-0008-0000-0300-000064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3" name="月 1122">
          <a:extLst>
            <a:ext uri="{FF2B5EF4-FFF2-40B4-BE49-F238E27FC236}">
              <a16:creationId xmlns:a16="http://schemas.microsoft.com/office/drawing/2014/main" id="{00000000-0008-0000-0300-000065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24" name="太陽 1123">
          <a:extLst>
            <a:ext uri="{FF2B5EF4-FFF2-40B4-BE49-F238E27FC236}">
              <a16:creationId xmlns:a16="http://schemas.microsoft.com/office/drawing/2014/main" id="{00000000-0008-0000-0300-000066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25" name="月 1124">
          <a:extLst>
            <a:ext uri="{FF2B5EF4-FFF2-40B4-BE49-F238E27FC236}">
              <a16:creationId xmlns:a16="http://schemas.microsoft.com/office/drawing/2014/main" id="{00000000-0008-0000-0300-000067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26" name="太陽 1125">
          <a:extLst>
            <a:ext uri="{FF2B5EF4-FFF2-40B4-BE49-F238E27FC236}">
              <a16:creationId xmlns:a16="http://schemas.microsoft.com/office/drawing/2014/main" id="{00000000-0008-0000-0300-000068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27" name="月 1126">
          <a:extLst>
            <a:ext uri="{FF2B5EF4-FFF2-40B4-BE49-F238E27FC236}">
              <a16:creationId xmlns:a16="http://schemas.microsoft.com/office/drawing/2014/main" id="{00000000-0008-0000-0300-000069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28" name="太陽 1127">
          <a:extLst>
            <a:ext uri="{FF2B5EF4-FFF2-40B4-BE49-F238E27FC236}">
              <a16:creationId xmlns:a16="http://schemas.microsoft.com/office/drawing/2014/main" id="{00000000-0008-0000-0300-00006A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29" name="月 1128">
          <a:extLst>
            <a:ext uri="{FF2B5EF4-FFF2-40B4-BE49-F238E27FC236}">
              <a16:creationId xmlns:a16="http://schemas.microsoft.com/office/drawing/2014/main" id="{00000000-0008-0000-0300-00006B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30" name="太陽 1129">
          <a:extLst>
            <a:ext uri="{FF2B5EF4-FFF2-40B4-BE49-F238E27FC236}">
              <a16:creationId xmlns:a16="http://schemas.microsoft.com/office/drawing/2014/main" id="{00000000-0008-0000-0300-00006C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31" name="月 1130">
          <a:extLst>
            <a:ext uri="{FF2B5EF4-FFF2-40B4-BE49-F238E27FC236}">
              <a16:creationId xmlns:a16="http://schemas.microsoft.com/office/drawing/2014/main" id="{00000000-0008-0000-0300-00006D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32" name="太陽 1131">
          <a:extLst>
            <a:ext uri="{FF2B5EF4-FFF2-40B4-BE49-F238E27FC236}">
              <a16:creationId xmlns:a16="http://schemas.microsoft.com/office/drawing/2014/main" id="{00000000-0008-0000-0300-00006E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33" name="月 1132">
          <a:extLst>
            <a:ext uri="{FF2B5EF4-FFF2-40B4-BE49-F238E27FC236}">
              <a16:creationId xmlns:a16="http://schemas.microsoft.com/office/drawing/2014/main" id="{00000000-0008-0000-0300-00006F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34" name="太陽 1133">
          <a:extLst>
            <a:ext uri="{FF2B5EF4-FFF2-40B4-BE49-F238E27FC236}">
              <a16:creationId xmlns:a16="http://schemas.microsoft.com/office/drawing/2014/main" id="{00000000-0008-0000-0300-000070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35" name="月 1134">
          <a:extLst>
            <a:ext uri="{FF2B5EF4-FFF2-40B4-BE49-F238E27FC236}">
              <a16:creationId xmlns:a16="http://schemas.microsoft.com/office/drawing/2014/main" id="{00000000-0008-0000-0300-000071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36" name="太陽 1135">
          <a:extLst>
            <a:ext uri="{FF2B5EF4-FFF2-40B4-BE49-F238E27FC236}">
              <a16:creationId xmlns:a16="http://schemas.microsoft.com/office/drawing/2014/main" id="{00000000-0008-0000-0300-000072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37" name="月 1136">
          <a:extLst>
            <a:ext uri="{FF2B5EF4-FFF2-40B4-BE49-F238E27FC236}">
              <a16:creationId xmlns:a16="http://schemas.microsoft.com/office/drawing/2014/main" id="{00000000-0008-0000-0300-000073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38" name="太陽 1137">
          <a:extLst>
            <a:ext uri="{FF2B5EF4-FFF2-40B4-BE49-F238E27FC236}">
              <a16:creationId xmlns:a16="http://schemas.microsoft.com/office/drawing/2014/main" id="{00000000-0008-0000-0300-000074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39" name="月 1138">
          <a:extLst>
            <a:ext uri="{FF2B5EF4-FFF2-40B4-BE49-F238E27FC236}">
              <a16:creationId xmlns:a16="http://schemas.microsoft.com/office/drawing/2014/main" id="{00000000-0008-0000-0300-000075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40" name="太陽 1139">
          <a:extLst>
            <a:ext uri="{FF2B5EF4-FFF2-40B4-BE49-F238E27FC236}">
              <a16:creationId xmlns:a16="http://schemas.microsoft.com/office/drawing/2014/main" id="{00000000-0008-0000-0300-000076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41" name="月 1140">
          <a:extLst>
            <a:ext uri="{FF2B5EF4-FFF2-40B4-BE49-F238E27FC236}">
              <a16:creationId xmlns:a16="http://schemas.microsoft.com/office/drawing/2014/main" id="{00000000-0008-0000-0300-000077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42" name="太陽 1141">
          <a:extLst>
            <a:ext uri="{FF2B5EF4-FFF2-40B4-BE49-F238E27FC236}">
              <a16:creationId xmlns:a16="http://schemas.microsoft.com/office/drawing/2014/main" id="{00000000-0008-0000-0300-000078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43" name="月 1142">
          <a:extLst>
            <a:ext uri="{FF2B5EF4-FFF2-40B4-BE49-F238E27FC236}">
              <a16:creationId xmlns:a16="http://schemas.microsoft.com/office/drawing/2014/main" id="{00000000-0008-0000-0300-000079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4" name="太陽 1143">
          <a:extLst>
            <a:ext uri="{FF2B5EF4-FFF2-40B4-BE49-F238E27FC236}">
              <a16:creationId xmlns:a16="http://schemas.microsoft.com/office/drawing/2014/main" id="{00000000-0008-0000-0300-00007A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5" name="月 1144">
          <a:extLst>
            <a:ext uri="{FF2B5EF4-FFF2-40B4-BE49-F238E27FC236}">
              <a16:creationId xmlns:a16="http://schemas.microsoft.com/office/drawing/2014/main" id="{00000000-0008-0000-0300-00007B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46" name="太陽 1145">
          <a:extLst>
            <a:ext uri="{FF2B5EF4-FFF2-40B4-BE49-F238E27FC236}">
              <a16:creationId xmlns:a16="http://schemas.microsoft.com/office/drawing/2014/main" id="{00000000-0008-0000-0300-00007C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47" name="月 1146">
          <a:extLst>
            <a:ext uri="{FF2B5EF4-FFF2-40B4-BE49-F238E27FC236}">
              <a16:creationId xmlns:a16="http://schemas.microsoft.com/office/drawing/2014/main" id="{00000000-0008-0000-0300-00007D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48" name="太陽 1147">
          <a:extLst>
            <a:ext uri="{FF2B5EF4-FFF2-40B4-BE49-F238E27FC236}">
              <a16:creationId xmlns:a16="http://schemas.microsoft.com/office/drawing/2014/main" id="{00000000-0008-0000-0300-00007E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49" name="月 1148">
          <a:extLst>
            <a:ext uri="{FF2B5EF4-FFF2-40B4-BE49-F238E27FC236}">
              <a16:creationId xmlns:a16="http://schemas.microsoft.com/office/drawing/2014/main" id="{00000000-0008-0000-0300-00007F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50" name="太陽 1149">
          <a:extLst>
            <a:ext uri="{FF2B5EF4-FFF2-40B4-BE49-F238E27FC236}">
              <a16:creationId xmlns:a16="http://schemas.microsoft.com/office/drawing/2014/main" id="{00000000-0008-0000-0300-000080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51" name="月 1150">
          <a:extLst>
            <a:ext uri="{FF2B5EF4-FFF2-40B4-BE49-F238E27FC236}">
              <a16:creationId xmlns:a16="http://schemas.microsoft.com/office/drawing/2014/main" id="{00000000-0008-0000-0300-000081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52" name="太陽 1151">
          <a:extLst>
            <a:ext uri="{FF2B5EF4-FFF2-40B4-BE49-F238E27FC236}">
              <a16:creationId xmlns:a16="http://schemas.microsoft.com/office/drawing/2014/main" id="{00000000-0008-0000-0300-000082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53" name="月 1152">
          <a:extLst>
            <a:ext uri="{FF2B5EF4-FFF2-40B4-BE49-F238E27FC236}">
              <a16:creationId xmlns:a16="http://schemas.microsoft.com/office/drawing/2014/main" id="{00000000-0008-0000-0300-000083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54" name="太陽 1153">
          <a:extLst>
            <a:ext uri="{FF2B5EF4-FFF2-40B4-BE49-F238E27FC236}">
              <a16:creationId xmlns:a16="http://schemas.microsoft.com/office/drawing/2014/main" id="{00000000-0008-0000-0300-000084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55" name="月 1154">
          <a:extLst>
            <a:ext uri="{FF2B5EF4-FFF2-40B4-BE49-F238E27FC236}">
              <a16:creationId xmlns:a16="http://schemas.microsoft.com/office/drawing/2014/main" id="{00000000-0008-0000-0300-000085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156" name="太陽 1155">
          <a:extLst>
            <a:ext uri="{FF2B5EF4-FFF2-40B4-BE49-F238E27FC236}">
              <a16:creationId xmlns:a16="http://schemas.microsoft.com/office/drawing/2014/main" id="{00000000-0008-0000-0300-000086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157" name="月 1156">
          <a:extLst>
            <a:ext uri="{FF2B5EF4-FFF2-40B4-BE49-F238E27FC236}">
              <a16:creationId xmlns:a16="http://schemas.microsoft.com/office/drawing/2014/main" id="{00000000-0008-0000-0300-000087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158" name="太陽 1157">
          <a:extLst>
            <a:ext uri="{FF2B5EF4-FFF2-40B4-BE49-F238E27FC236}">
              <a16:creationId xmlns:a16="http://schemas.microsoft.com/office/drawing/2014/main" id="{00000000-0008-0000-0300-000088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159" name="月 1158">
          <a:extLst>
            <a:ext uri="{FF2B5EF4-FFF2-40B4-BE49-F238E27FC236}">
              <a16:creationId xmlns:a16="http://schemas.microsoft.com/office/drawing/2014/main" id="{00000000-0008-0000-0300-000089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160" name="太陽 1159">
          <a:extLst>
            <a:ext uri="{FF2B5EF4-FFF2-40B4-BE49-F238E27FC236}">
              <a16:creationId xmlns:a16="http://schemas.microsoft.com/office/drawing/2014/main" id="{00000000-0008-0000-0300-00008A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161" name="月 1160">
          <a:extLst>
            <a:ext uri="{FF2B5EF4-FFF2-40B4-BE49-F238E27FC236}">
              <a16:creationId xmlns:a16="http://schemas.microsoft.com/office/drawing/2014/main" id="{00000000-0008-0000-0300-00008B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162" name="太陽 1161">
          <a:extLst>
            <a:ext uri="{FF2B5EF4-FFF2-40B4-BE49-F238E27FC236}">
              <a16:creationId xmlns:a16="http://schemas.microsoft.com/office/drawing/2014/main" id="{00000000-0008-0000-0300-00008C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163" name="月 1162">
          <a:extLst>
            <a:ext uri="{FF2B5EF4-FFF2-40B4-BE49-F238E27FC236}">
              <a16:creationId xmlns:a16="http://schemas.microsoft.com/office/drawing/2014/main" id="{00000000-0008-0000-0300-00008D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164" name="太陽 1163">
          <a:extLst>
            <a:ext uri="{FF2B5EF4-FFF2-40B4-BE49-F238E27FC236}">
              <a16:creationId xmlns:a16="http://schemas.microsoft.com/office/drawing/2014/main" id="{00000000-0008-0000-0300-00008E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165" name="月 1164">
          <a:extLst>
            <a:ext uri="{FF2B5EF4-FFF2-40B4-BE49-F238E27FC236}">
              <a16:creationId xmlns:a16="http://schemas.microsoft.com/office/drawing/2014/main" id="{00000000-0008-0000-0300-00008F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6" name="太陽 1165">
          <a:extLst>
            <a:ext uri="{FF2B5EF4-FFF2-40B4-BE49-F238E27FC236}">
              <a16:creationId xmlns:a16="http://schemas.microsoft.com/office/drawing/2014/main" id="{00000000-0008-0000-0300-000090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7" name="月 1166">
          <a:extLst>
            <a:ext uri="{FF2B5EF4-FFF2-40B4-BE49-F238E27FC236}">
              <a16:creationId xmlns:a16="http://schemas.microsoft.com/office/drawing/2014/main" id="{00000000-0008-0000-0300-000091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168" name="太陽 1167">
          <a:extLst>
            <a:ext uri="{FF2B5EF4-FFF2-40B4-BE49-F238E27FC236}">
              <a16:creationId xmlns:a16="http://schemas.microsoft.com/office/drawing/2014/main" id="{00000000-0008-0000-0300-000092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169" name="月 1168">
          <a:extLst>
            <a:ext uri="{FF2B5EF4-FFF2-40B4-BE49-F238E27FC236}">
              <a16:creationId xmlns:a16="http://schemas.microsoft.com/office/drawing/2014/main" id="{00000000-0008-0000-0300-000093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170" name="太陽 1169">
          <a:extLst>
            <a:ext uri="{FF2B5EF4-FFF2-40B4-BE49-F238E27FC236}">
              <a16:creationId xmlns:a16="http://schemas.microsoft.com/office/drawing/2014/main" id="{00000000-0008-0000-0300-000094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171" name="月 1170">
          <a:extLst>
            <a:ext uri="{FF2B5EF4-FFF2-40B4-BE49-F238E27FC236}">
              <a16:creationId xmlns:a16="http://schemas.microsoft.com/office/drawing/2014/main" id="{00000000-0008-0000-0300-000095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172" name="太陽 1171">
          <a:extLst>
            <a:ext uri="{FF2B5EF4-FFF2-40B4-BE49-F238E27FC236}">
              <a16:creationId xmlns:a16="http://schemas.microsoft.com/office/drawing/2014/main" id="{00000000-0008-0000-0300-000096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173" name="月 1172">
          <a:extLst>
            <a:ext uri="{FF2B5EF4-FFF2-40B4-BE49-F238E27FC236}">
              <a16:creationId xmlns:a16="http://schemas.microsoft.com/office/drawing/2014/main" id="{00000000-0008-0000-0300-000097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174" name="太陽 1173">
          <a:extLst>
            <a:ext uri="{FF2B5EF4-FFF2-40B4-BE49-F238E27FC236}">
              <a16:creationId xmlns:a16="http://schemas.microsoft.com/office/drawing/2014/main" id="{00000000-0008-0000-0300-000098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175" name="月 1174">
          <a:extLst>
            <a:ext uri="{FF2B5EF4-FFF2-40B4-BE49-F238E27FC236}">
              <a16:creationId xmlns:a16="http://schemas.microsoft.com/office/drawing/2014/main" id="{00000000-0008-0000-0300-000099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176" name="太陽 1175">
          <a:extLst>
            <a:ext uri="{FF2B5EF4-FFF2-40B4-BE49-F238E27FC236}">
              <a16:creationId xmlns:a16="http://schemas.microsoft.com/office/drawing/2014/main" id="{00000000-0008-0000-0300-00009A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177" name="月 1176">
          <a:extLst>
            <a:ext uri="{FF2B5EF4-FFF2-40B4-BE49-F238E27FC236}">
              <a16:creationId xmlns:a16="http://schemas.microsoft.com/office/drawing/2014/main" id="{00000000-0008-0000-0300-00009B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178" name="太陽 1177">
          <a:extLst>
            <a:ext uri="{FF2B5EF4-FFF2-40B4-BE49-F238E27FC236}">
              <a16:creationId xmlns:a16="http://schemas.microsoft.com/office/drawing/2014/main" id="{00000000-0008-0000-0300-00009C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179" name="月 1178">
          <a:extLst>
            <a:ext uri="{FF2B5EF4-FFF2-40B4-BE49-F238E27FC236}">
              <a16:creationId xmlns:a16="http://schemas.microsoft.com/office/drawing/2014/main" id="{00000000-0008-0000-0300-00009D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180" name="太陽 1179">
          <a:extLst>
            <a:ext uri="{FF2B5EF4-FFF2-40B4-BE49-F238E27FC236}">
              <a16:creationId xmlns:a16="http://schemas.microsoft.com/office/drawing/2014/main" id="{00000000-0008-0000-0300-00009E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181" name="月 1180">
          <a:extLst>
            <a:ext uri="{FF2B5EF4-FFF2-40B4-BE49-F238E27FC236}">
              <a16:creationId xmlns:a16="http://schemas.microsoft.com/office/drawing/2014/main" id="{00000000-0008-0000-0300-00009F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182" name="太陽 1181">
          <a:extLst>
            <a:ext uri="{FF2B5EF4-FFF2-40B4-BE49-F238E27FC236}">
              <a16:creationId xmlns:a16="http://schemas.microsoft.com/office/drawing/2014/main" id="{00000000-0008-0000-0300-0000A0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183" name="月 1182">
          <a:extLst>
            <a:ext uri="{FF2B5EF4-FFF2-40B4-BE49-F238E27FC236}">
              <a16:creationId xmlns:a16="http://schemas.microsoft.com/office/drawing/2014/main" id="{00000000-0008-0000-0300-0000A1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184" name="太陽 1183">
          <a:extLst>
            <a:ext uri="{FF2B5EF4-FFF2-40B4-BE49-F238E27FC236}">
              <a16:creationId xmlns:a16="http://schemas.microsoft.com/office/drawing/2014/main" id="{00000000-0008-0000-0300-0000A2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185" name="月 1184">
          <a:extLst>
            <a:ext uri="{FF2B5EF4-FFF2-40B4-BE49-F238E27FC236}">
              <a16:creationId xmlns:a16="http://schemas.microsoft.com/office/drawing/2014/main" id="{00000000-0008-0000-0300-0000A3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186" name="太陽 1185">
          <a:extLst>
            <a:ext uri="{FF2B5EF4-FFF2-40B4-BE49-F238E27FC236}">
              <a16:creationId xmlns:a16="http://schemas.microsoft.com/office/drawing/2014/main" id="{00000000-0008-0000-0300-0000A4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187" name="月 1186">
          <a:extLst>
            <a:ext uri="{FF2B5EF4-FFF2-40B4-BE49-F238E27FC236}">
              <a16:creationId xmlns:a16="http://schemas.microsoft.com/office/drawing/2014/main" id="{00000000-0008-0000-0300-0000A5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88" name="太陽 1187">
          <a:extLst>
            <a:ext uri="{FF2B5EF4-FFF2-40B4-BE49-F238E27FC236}">
              <a16:creationId xmlns:a16="http://schemas.microsoft.com/office/drawing/2014/main" id="{00000000-0008-0000-0300-0000A6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89" name="月 1188">
          <a:extLst>
            <a:ext uri="{FF2B5EF4-FFF2-40B4-BE49-F238E27FC236}">
              <a16:creationId xmlns:a16="http://schemas.microsoft.com/office/drawing/2014/main" id="{00000000-0008-0000-0300-0000A7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190" name="太陽 1189">
          <a:extLst>
            <a:ext uri="{FF2B5EF4-FFF2-40B4-BE49-F238E27FC236}">
              <a16:creationId xmlns:a16="http://schemas.microsoft.com/office/drawing/2014/main" id="{00000000-0008-0000-0300-0000A8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191" name="月 1190">
          <a:extLst>
            <a:ext uri="{FF2B5EF4-FFF2-40B4-BE49-F238E27FC236}">
              <a16:creationId xmlns:a16="http://schemas.microsoft.com/office/drawing/2014/main" id="{00000000-0008-0000-0300-0000A9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192" name="太陽 1191">
          <a:extLst>
            <a:ext uri="{FF2B5EF4-FFF2-40B4-BE49-F238E27FC236}">
              <a16:creationId xmlns:a16="http://schemas.microsoft.com/office/drawing/2014/main" id="{00000000-0008-0000-0300-0000AA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193" name="月 1192">
          <a:extLst>
            <a:ext uri="{FF2B5EF4-FFF2-40B4-BE49-F238E27FC236}">
              <a16:creationId xmlns:a16="http://schemas.microsoft.com/office/drawing/2014/main" id="{00000000-0008-0000-0300-0000AB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194" name="太陽 1193">
          <a:extLst>
            <a:ext uri="{FF2B5EF4-FFF2-40B4-BE49-F238E27FC236}">
              <a16:creationId xmlns:a16="http://schemas.microsoft.com/office/drawing/2014/main" id="{00000000-0008-0000-0300-0000AC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195" name="月 1194">
          <a:extLst>
            <a:ext uri="{FF2B5EF4-FFF2-40B4-BE49-F238E27FC236}">
              <a16:creationId xmlns:a16="http://schemas.microsoft.com/office/drawing/2014/main" id="{00000000-0008-0000-0300-0000AD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196" name="太陽 1195">
          <a:extLst>
            <a:ext uri="{FF2B5EF4-FFF2-40B4-BE49-F238E27FC236}">
              <a16:creationId xmlns:a16="http://schemas.microsoft.com/office/drawing/2014/main" id="{00000000-0008-0000-0300-0000AE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197" name="月 1196">
          <a:extLst>
            <a:ext uri="{FF2B5EF4-FFF2-40B4-BE49-F238E27FC236}">
              <a16:creationId xmlns:a16="http://schemas.microsoft.com/office/drawing/2014/main" id="{00000000-0008-0000-0300-0000AF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198" name="太陽 1197">
          <a:extLst>
            <a:ext uri="{FF2B5EF4-FFF2-40B4-BE49-F238E27FC236}">
              <a16:creationId xmlns:a16="http://schemas.microsoft.com/office/drawing/2014/main" id="{00000000-0008-0000-0300-0000B0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199" name="月 1198">
          <a:extLst>
            <a:ext uri="{FF2B5EF4-FFF2-40B4-BE49-F238E27FC236}">
              <a16:creationId xmlns:a16="http://schemas.microsoft.com/office/drawing/2014/main" id="{00000000-0008-0000-0300-0000B1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00" name="太陽 1199">
          <a:extLst>
            <a:ext uri="{FF2B5EF4-FFF2-40B4-BE49-F238E27FC236}">
              <a16:creationId xmlns:a16="http://schemas.microsoft.com/office/drawing/2014/main" id="{00000000-0008-0000-0300-0000B2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01" name="月 1200">
          <a:extLst>
            <a:ext uri="{FF2B5EF4-FFF2-40B4-BE49-F238E27FC236}">
              <a16:creationId xmlns:a16="http://schemas.microsoft.com/office/drawing/2014/main" id="{00000000-0008-0000-0300-0000B3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02" name="太陽 1201">
          <a:extLst>
            <a:ext uri="{FF2B5EF4-FFF2-40B4-BE49-F238E27FC236}">
              <a16:creationId xmlns:a16="http://schemas.microsoft.com/office/drawing/2014/main" id="{00000000-0008-0000-0300-0000B4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03" name="月 1202">
          <a:extLst>
            <a:ext uri="{FF2B5EF4-FFF2-40B4-BE49-F238E27FC236}">
              <a16:creationId xmlns:a16="http://schemas.microsoft.com/office/drawing/2014/main" id="{00000000-0008-0000-0300-0000B5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04" name="太陽 1203">
          <a:extLst>
            <a:ext uri="{FF2B5EF4-FFF2-40B4-BE49-F238E27FC236}">
              <a16:creationId xmlns:a16="http://schemas.microsoft.com/office/drawing/2014/main" id="{00000000-0008-0000-0300-0000B6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05" name="月 1204">
          <a:extLst>
            <a:ext uri="{FF2B5EF4-FFF2-40B4-BE49-F238E27FC236}">
              <a16:creationId xmlns:a16="http://schemas.microsoft.com/office/drawing/2014/main" id="{00000000-0008-0000-0300-0000B7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06" name="太陽 1205">
          <a:extLst>
            <a:ext uri="{FF2B5EF4-FFF2-40B4-BE49-F238E27FC236}">
              <a16:creationId xmlns:a16="http://schemas.microsoft.com/office/drawing/2014/main" id="{00000000-0008-0000-0300-0000B8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07" name="月 1206">
          <a:extLst>
            <a:ext uri="{FF2B5EF4-FFF2-40B4-BE49-F238E27FC236}">
              <a16:creationId xmlns:a16="http://schemas.microsoft.com/office/drawing/2014/main" id="{00000000-0008-0000-0300-0000B9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08" name="太陽 1207">
          <a:extLst>
            <a:ext uri="{FF2B5EF4-FFF2-40B4-BE49-F238E27FC236}">
              <a16:creationId xmlns:a16="http://schemas.microsoft.com/office/drawing/2014/main" id="{00000000-0008-0000-0300-0000BA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09" name="月 1208">
          <a:extLst>
            <a:ext uri="{FF2B5EF4-FFF2-40B4-BE49-F238E27FC236}">
              <a16:creationId xmlns:a16="http://schemas.microsoft.com/office/drawing/2014/main" id="{00000000-0008-0000-0300-0000BB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0" name="太陽 1209">
          <a:extLst>
            <a:ext uri="{FF2B5EF4-FFF2-40B4-BE49-F238E27FC236}">
              <a16:creationId xmlns:a16="http://schemas.microsoft.com/office/drawing/2014/main" id="{00000000-0008-0000-0300-0000BC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1" name="月 1210">
          <a:extLst>
            <a:ext uri="{FF2B5EF4-FFF2-40B4-BE49-F238E27FC236}">
              <a16:creationId xmlns:a16="http://schemas.microsoft.com/office/drawing/2014/main" id="{00000000-0008-0000-0300-0000BD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12" name="太陽 1211">
          <a:extLst>
            <a:ext uri="{FF2B5EF4-FFF2-40B4-BE49-F238E27FC236}">
              <a16:creationId xmlns:a16="http://schemas.microsoft.com/office/drawing/2014/main" id="{00000000-0008-0000-0300-0000BE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13" name="月 1212">
          <a:extLst>
            <a:ext uri="{FF2B5EF4-FFF2-40B4-BE49-F238E27FC236}">
              <a16:creationId xmlns:a16="http://schemas.microsoft.com/office/drawing/2014/main" id="{00000000-0008-0000-0300-0000BF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14" name="太陽 1213">
          <a:extLst>
            <a:ext uri="{FF2B5EF4-FFF2-40B4-BE49-F238E27FC236}">
              <a16:creationId xmlns:a16="http://schemas.microsoft.com/office/drawing/2014/main" id="{00000000-0008-0000-0300-0000C0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15" name="月 1214">
          <a:extLst>
            <a:ext uri="{FF2B5EF4-FFF2-40B4-BE49-F238E27FC236}">
              <a16:creationId xmlns:a16="http://schemas.microsoft.com/office/drawing/2014/main" id="{00000000-0008-0000-0300-0000C1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16" name="太陽 1215">
          <a:extLst>
            <a:ext uri="{FF2B5EF4-FFF2-40B4-BE49-F238E27FC236}">
              <a16:creationId xmlns:a16="http://schemas.microsoft.com/office/drawing/2014/main" id="{00000000-0008-0000-0300-0000C2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17" name="月 1216">
          <a:extLst>
            <a:ext uri="{FF2B5EF4-FFF2-40B4-BE49-F238E27FC236}">
              <a16:creationId xmlns:a16="http://schemas.microsoft.com/office/drawing/2014/main" id="{00000000-0008-0000-0300-0000C3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18" name="太陽 1217">
          <a:extLst>
            <a:ext uri="{FF2B5EF4-FFF2-40B4-BE49-F238E27FC236}">
              <a16:creationId xmlns:a16="http://schemas.microsoft.com/office/drawing/2014/main" id="{00000000-0008-0000-0300-0000C4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19" name="月 1218">
          <a:extLst>
            <a:ext uri="{FF2B5EF4-FFF2-40B4-BE49-F238E27FC236}">
              <a16:creationId xmlns:a16="http://schemas.microsoft.com/office/drawing/2014/main" id="{00000000-0008-0000-0300-0000C5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20" name="太陽 1219">
          <a:extLst>
            <a:ext uri="{FF2B5EF4-FFF2-40B4-BE49-F238E27FC236}">
              <a16:creationId xmlns:a16="http://schemas.microsoft.com/office/drawing/2014/main" id="{00000000-0008-0000-0300-0000C6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21" name="月 1220">
          <a:extLst>
            <a:ext uri="{FF2B5EF4-FFF2-40B4-BE49-F238E27FC236}">
              <a16:creationId xmlns:a16="http://schemas.microsoft.com/office/drawing/2014/main" id="{00000000-0008-0000-0300-0000C7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22" name="太陽 1221">
          <a:extLst>
            <a:ext uri="{FF2B5EF4-FFF2-40B4-BE49-F238E27FC236}">
              <a16:creationId xmlns:a16="http://schemas.microsoft.com/office/drawing/2014/main" id="{00000000-0008-0000-0300-0000C8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23" name="月 1222">
          <a:extLst>
            <a:ext uri="{FF2B5EF4-FFF2-40B4-BE49-F238E27FC236}">
              <a16:creationId xmlns:a16="http://schemas.microsoft.com/office/drawing/2014/main" id="{00000000-0008-0000-0300-0000C9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24" name="太陽 1223">
          <a:extLst>
            <a:ext uri="{FF2B5EF4-FFF2-40B4-BE49-F238E27FC236}">
              <a16:creationId xmlns:a16="http://schemas.microsoft.com/office/drawing/2014/main" id="{00000000-0008-0000-0300-0000CA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25" name="月 1224">
          <a:extLst>
            <a:ext uri="{FF2B5EF4-FFF2-40B4-BE49-F238E27FC236}">
              <a16:creationId xmlns:a16="http://schemas.microsoft.com/office/drawing/2014/main" id="{00000000-0008-0000-0300-0000CB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26" name="太陽 1225">
          <a:extLst>
            <a:ext uri="{FF2B5EF4-FFF2-40B4-BE49-F238E27FC236}">
              <a16:creationId xmlns:a16="http://schemas.microsoft.com/office/drawing/2014/main" id="{00000000-0008-0000-0300-0000CC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27" name="月 1226">
          <a:extLst>
            <a:ext uri="{FF2B5EF4-FFF2-40B4-BE49-F238E27FC236}">
              <a16:creationId xmlns:a16="http://schemas.microsoft.com/office/drawing/2014/main" id="{00000000-0008-0000-0300-0000CD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28" name="太陽 1227">
          <a:extLst>
            <a:ext uri="{FF2B5EF4-FFF2-40B4-BE49-F238E27FC236}">
              <a16:creationId xmlns:a16="http://schemas.microsoft.com/office/drawing/2014/main" id="{00000000-0008-0000-0300-0000CE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29" name="月 1228">
          <a:extLst>
            <a:ext uri="{FF2B5EF4-FFF2-40B4-BE49-F238E27FC236}">
              <a16:creationId xmlns:a16="http://schemas.microsoft.com/office/drawing/2014/main" id="{00000000-0008-0000-0300-0000CF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30" name="太陽 1229">
          <a:extLst>
            <a:ext uri="{FF2B5EF4-FFF2-40B4-BE49-F238E27FC236}">
              <a16:creationId xmlns:a16="http://schemas.microsoft.com/office/drawing/2014/main" id="{00000000-0008-0000-0300-0000D0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31" name="月 1230">
          <a:extLst>
            <a:ext uri="{FF2B5EF4-FFF2-40B4-BE49-F238E27FC236}">
              <a16:creationId xmlns:a16="http://schemas.microsoft.com/office/drawing/2014/main" id="{00000000-0008-0000-0300-0000D1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2" name="太陽 1231">
          <a:extLst>
            <a:ext uri="{FF2B5EF4-FFF2-40B4-BE49-F238E27FC236}">
              <a16:creationId xmlns:a16="http://schemas.microsoft.com/office/drawing/2014/main" id="{00000000-0008-0000-0300-0000D2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3" name="月 1232">
          <a:extLst>
            <a:ext uri="{FF2B5EF4-FFF2-40B4-BE49-F238E27FC236}">
              <a16:creationId xmlns:a16="http://schemas.microsoft.com/office/drawing/2014/main" id="{00000000-0008-0000-0300-0000D3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34" name="太陽 1233">
          <a:extLst>
            <a:ext uri="{FF2B5EF4-FFF2-40B4-BE49-F238E27FC236}">
              <a16:creationId xmlns:a16="http://schemas.microsoft.com/office/drawing/2014/main" id="{00000000-0008-0000-0300-0000D4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35" name="月 1234">
          <a:extLst>
            <a:ext uri="{FF2B5EF4-FFF2-40B4-BE49-F238E27FC236}">
              <a16:creationId xmlns:a16="http://schemas.microsoft.com/office/drawing/2014/main" id="{00000000-0008-0000-0300-0000D5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36" name="太陽 1235">
          <a:extLst>
            <a:ext uri="{FF2B5EF4-FFF2-40B4-BE49-F238E27FC236}">
              <a16:creationId xmlns:a16="http://schemas.microsoft.com/office/drawing/2014/main" id="{00000000-0008-0000-0300-0000D604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37" name="月 1236">
          <a:extLst>
            <a:ext uri="{FF2B5EF4-FFF2-40B4-BE49-F238E27FC236}">
              <a16:creationId xmlns:a16="http://schemas.microsoft.com/office/drawing/2014/main" id="{00000000-0008-0000-0300-0000D704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38" name="太陽 1237">
          <a:extLst>
            <a:ext uri="{FF2B5EF4-FFF2-40B4-BE49-F238E27FC236}">
              <a16:creationId xmlns:a16="http://schemas.microsoft.com/office/drawing/2014/main" id="{00000000-0008-0000-0300-0000D804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39" name="月 1238">
          <a:extLst>
            <a:ext uri="{FF2B5EF4-FFF2-40B4-BE49-F238E27FC236}">
              <a16:creationId xmlns:a16="http://schemas.microsoft.com/office/drawing/2014/main" id="{00000000-0008-0000-0300-0000D904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40" name="太陽 1239">
          <a:extLst>
            <a:ext uri="{FF2B5EF4-FFF2-40B4-BE49-F238E27FC236}">
              <a16:creationId xmlns:a16="http://schemas.microsoft.com/office/drawing/2014/main" id="{00000000-0008-0000-0300-0000DA04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41" name="月 1240">
          <a:extLst>
            <a:ext uri="{FF2B5EF4-FFF2-40B4-BE49-F238E27FC236}">
              <a16:creationId xmlns:a16="http://schemas.microsoft.com/office/drawing/2014/main" id="{00000000-0008-0000-0300-0000DB04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42" name="太陽 1241">
          <a:extLst>
            <a:ext uri="{FF2B5EF4-FFF2-40B4-BE49-F238E27FC236}">
              <a16:creationId xmlns:a16="http://schemas.microsoft.com/office/drawing/2014/main" id="{00000000-0008-0000-0300-0000DC04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43" name="月 1242">
          <a:extLst>
            <a:ext uri="{FF2B5EF4-FFF2-40B4-BE49-F238E27FC236}">
              <a16:creationId xmlns:a16="http://schemas.microsoft.com/office/drawing/2014/main" id="{00000000-0008-0000-0300-0000DD04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44" name="太陽 1243">
          <a:extLst>
            <a:ext uri="{FF2B5EF4-FFF2-40B4-BE49-F238E27FC236}">
              <a16:creationId xmlns:a16="http://schemas.microsoft.com/office/drawing/2014/main" id="{00000000-0008-0000-0300-0000DE04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45" name="月 1244">
          <a:extLst>
            <a:ext uri="{FF2B5EF4-FFF2-40B4-BE49-F238E27FC236}">
              <a16:creationId xmlns:a16="http://schemas.microsoft.com/office/drawing/2014/main" id="{00000000-0008-0000-0300-0000DF04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46" name="太陽 1245">
          <a:extLst>
            <a:ext uri="{FF2B5EF4-FFF2-40B4-BE49-F238E27FC236}">
              <a16:creationId xmlns:a16="http://schemas.microsoft.com/office/drawing/2014/main" id="{00000000-0008-0000-0300-0000E004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47" name="月 1246">
          <a:extLst>
            <a:ext uri="{FF2B5EF4-FFF2-40B4-BE49-F238E27FC236}">
              <a16:creationId xmlns:a16="http://schemas.microsoft.com/office/drawing/2014/main" id="{00000000-0008-0000-0300-0000E104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48" name="太陽 1247">
          <a:extLst>
            <a:ext uri="{FF2B5EF4-FFF2-40B4-BE49-F238E27FC236}">
              <a16:creationId xmlns:a16="http://schemas.microsoft.com/office/drawing/2014/main" id="{00000000-0008-0000-0300-0000E204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49" name="月 1248">
          <a:extLst>
            <a:ext uri="{FF2B5EF4-FFF2-40B4-BE49-F238E27FC236}">
              <a16:creationId xmlns:a16="http://schemas.microsoft.com/office/drawing/2014/main" id="{00000000-0008-0000-0300-0000E304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50" name="太陽 1249">
          <a:extLst>
            <a:ext uri="{FF2B5EF4-FFF2-40B4-BE49-F238E27FC236}">
              <a16:creationId xmlns:a16="http://schemas.microsoft.com/office/drawing/2014/main" id="{00000000-0008-0000-0300-0000E404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51" name="月 1250">
          <a:extLst>
            <a:ext uri="{FF2B5EF4-FFF2-40B4-BE49-F238E27FC236}">
              <a16:creationId xmlns:a16="http://schemas.microsoft.com/office/drawing/2014/main" id="{00000000-0008-0000-0300-0000E504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52" name="太陽 1251">
          <a:extLst>
            <a:ext uri="{FF2B5EF4-FFF2-40B4-BE49-F238E27FC236}">
              <a16:creationId xmlns:a16="http://schemas.microsoft.com/office/drawing/2014/main" id="{00000000-0008-0000-0300-0000E604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53" name="月 1252">
          <a:extLst>
            <a:ext uri="{FF2B5EF4-FFF2-40B4-BE49-F238E27FC236}">
              <a16:creationId xmlns:a16="http://schemas.microsoft.com/office/drawing/2014/main" id="{00000000-0008-0000-0300-0000E704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4" name="太陽 1253">
          <a:extLst>
            <a:ext uri="{FF2B5EF4-FFF2-40B4-BE49-F238E27FC236}">
              <a16:creationId xmlns:a16="http://schemas.microsoft.com/office/drawing/2014/main" id="{00000000-0008-0000-0300-0000E8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5" name="月 1254">
          <a:extLst>
            <a:ext uri="{FF2B5EF4-FFF2-40B4-BE49-F238E27FC236}">
              <a16:creationId xmlns:a16="http://schemas.microsoft.com/office/drawing/2014/main" id="{00000000-0008-0000-0300-0000E9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56" name="太陽 1255">
          <a:extLst>
            <a:ext uri="{FF2B5EF4-FFF2-40B4-BE49-F238E27FC236}">
              <a16:creationId xmlns:a16="http://schemas.microsoft.com/office/drawing/2014/main" id="{00000000-0008-0000-0300-0000EA04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57" name="月 1256">
          <a:extLst>
            <a:ext uri="{FF2B5EF4-FFF2-40B4-BE49-F238E27FC236}">
              <a16:creationId xmlns:a16="http://schemas.microsoft.com/office/drawing/2014/main" id="{00000000-0008-0000-0300-0000EB04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258" name="太陽 1257">
          <a:extLst>
            <a:ext uri="{FF2B5EF4-FFF2-40B4-BE49-F238E27FC236}">
              <a16:creationId xmlns:a16="http://schemas.microsoft.com/office/drawing/2014/main" id="{00000000-0008-0000-0300-0000EC04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259" name="月 1258">
          <a:extLst>
            <a:ext uri="{FF2B5EF4-FFF2-40B4-BE49-F238E27FC236}">
              <a16:creationId xmlns:a16="http://schemas.microsoft.com/office/drawing/2014/main" id="{00000000-0008-0000-0300-0000ED04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260" name="太陽 1259">
          <a:extLst>
            <a:ext uri="{FF2B5EF4-FFF2-40B4-BE49-F238E27FC236}">
              <a16:creationId xmlns:a16="http://schemas.microsoft.com/office/drawing/2014/main" id="{00000000-0008-0000-0300-0000EE04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261" name="月 1260">
          <a:extLst>
            <a:ext uri="{FF2B5EF4-FFF2-40B4-BE49-F238E27FC236}">
              <a16:creationId xmlns:a16="http://schemas.microsoft.com/office/drawing/2014/main" id="{00000000-0008-0000-0300-0000EF04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262" name="太陽 1261">
          <a:extLst>
            <a:ext uri="{FF2B5EF4-FFF2-40B4-BE49-F238E27FC236}">
              <a16:creationId xmlns:a16="http://schemas.microsoft.com/office/drawing/2014/main" id="{00000000-0008-0000-0300-0000F004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263" name="月 1262">
          <a:extLst>
            <a:ext uri="{FF2B5EF4-FFF2-40B4-BE49-F238E27FC236}">
              <a16:creationId xmlns:a16="http://schemas.microsoft.com/office/drawing/2014/main" id="{00000000-0008-0000-0300-0000F104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264" name="太陽 1263">
          <a:extLst>
            <a:ext uri="{FF2B5EF4-FFF2-40B4-BE49-F238E27FC236}">
              <a16:creationId xmlns:a16="http://schemas.microsoft.com/office/drawing/2014/main" id="{00000000-0008-0000-0300-0000F204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265" name="月 1264">
          <a:extLst>
            <a:ext uri="{FF2B5EF4-FFF2-40B4-BE49-F238E27FC236}">
              <a16:creationId xmlns:a16="http://schemas.microsoft.com/office/drawing/2014/main" id="{00000000-0008-0000-0300-0000F304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266" name="太陽 1265">
          <a:extLst>
            <a:ext uri="{FF2B5EF4-FFF2-40B4-BE49-F238E27FC236}">
              <a16:creationId xmlns:a16="http://schemas.microsoft.com/office/drawing/2014/main" id="{00000000-0008-0000-0300-0000F404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267" name="月 1266">
          <a:extLst>
            <a:ext uri="{FF2B5EF4-FFF2-40B4-BE49-F238E27FC236}">
              <a16:creationId xmlns:a16="http://schemas.microsoft.com/office/drawing/2014/main" id="{00000000-0008-0000-0300-0000F504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268" name="太陽 1267">
          <a:extLst>
            <a:ext uri="{FF2B5EF4-FFF2-40B4-BE49-F238E27FC236}">
              <a16:creationId xmlns:a16="http://schemas.microsoft.com/office/drawing/2014/main" id="{00000000-0008-0000-0300-0000F604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269" name="月 1268">
          <a:extLst>
            <a:ext uri="{FF2B5EF4-FFF2-40B4-BE49-F238E27FC236}">
              <a16:creationId xmlns:a16="http://schemas.microsoft.com/office/drawing/2014/main" id="{00000000-0008-0000-0300-0000F704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270" name="太陽 1269">
          <a:extLst>
            <a:ext uri="{FF2B5EF4-FFF2-40B4-BE49-F238E27FC236}">
              <a16:creationId xmlns:a16="http://schemas.microsoft.com/office/drawing/2014/main" id="{00000000-0008-0000-0300-0000F804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271" name="月 1270">
          <a:extLst>
            <a:ext uri="{FF2B5EF4-FFF2-40B4-BE49-F238E27FC236}">
              <a16:creationId xmlns:a16="http://schemas.microsoft.com/office/drawing/2014/main" id="{00000000-0008-0000-0300-0000F904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272" name="太陽 1271">
          <a:extLst>
            <a:ext uri="{FF2B5EF4-FFF2-40B4-BE49-F238E27FC236}">
              <a16:creationId xmlns:a16="http://schemas.microsoft.com/office/drawing/2014/main" id="{00000000-0008-0000-0300-0000FA04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273" name="月 1272">
          <a:extLst>
            <a:ext uri="{FF2B5EF4-FFF2-40B4-BE49-F238E27FC236}">
              <a16:creationId xmlns:a16="http://schemas.microsoft.com/office/drawing/2014/main" id="{00000000-0008-0000-0300-0000FB04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274" name="太陽 1273">
          <a:extLst>
            <a:ext uri="{FF2B5EF4-FFF2-40B4-BE49-F238E27FC236}">
              <a16:creationId xmlns:a16="http://schemas.microsoft.com/office/drawing/2014/main" id="{00000000-0008-0000-0300-0000FC04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275" name="月 1274">
          <a:extLst>
            <a:ext uri="{FF2B5EF4-FFF2-40B4-BE49-F238E27FC236}">
              <a16:creationId xmlns:a16="http://schemas.microsoft.com/office/drawing/2014/main" id="{00000000-0008-0000-0300-0000FD04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6" name="太陽 1275">
          <a:extLst>
            <a:ext uri="{FF2B5EF4-FFF2-40B4-BE49-F238E27FC236}">
              <a16:creationId xmlns:a16="http://schemas.microsoft.com/office/drawing/2014/main" id="{00000000-0008-0000-0300-0000FE04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7" name="月 1276">
          <a:extLst>
            <a:ext uri="{FF2B5EF4-FFF2-40B4-BE49-F238E27FC236}">
              <a16:creationId xmlns:a16="http://schemas.microsoft.com/office/drawing/2014/main" id="{00000000-0008-0000-0300-0000FF04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278" name="太陽 1277">
          <a:extLst>
            <a:ext uri="{FF2B5EF4-FFF2-40B4-BE49-F238E27FC236}">
              <a16:creationId xmlns:a16="http://schemas.microsoft.com/office/drawing/2014/main" id="{00000000-0008-0000-0300-000000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279" name="月 1278">
          <a:extLst>
            <a:ext uri="{FF2B5EF4-FFF2-40B4-BE49-F238E27FC236}">
              <a16:creationId xmlns:a16="http://schemas.microsoft.com/office/drawing/2014/main" id="{00000000-0008-0000-0300-000001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280" name="太陽 1279">
          <a:extLst>
            <a:ext uri="{FF2B5EF4-FFF2-40B4-BE49-F238E27FC236}">
              <a16:creationId xmlns:a16="http://schemas.microsoft.com/office/drawing/2014/main" id="{00000000-0008-0000-0300-000002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281" name="月 1280">
          <a:extLst>
            <a:ext uri="{FF2B5EF4-FFF2-40B4-BE49-F238E27FC236}">
              <a16:creationId xmlns:a16="http://schemas.microsoft.com/office/drawing/2014/main" id="{00000000-0008-0000-0300-000003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282" name="太陽 1281">
          <a:extLst>
            <a:ext uri="{FF2B5EF4-FFF2-40B4-BE49-F238E27FC236}">
              <a16:creationId xmlns:a16="http://schemas.microsoft.com/office/drawing/2014/main" id="{00000000-0008-0000-0300-000004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283" name="月 1282">
          <a:extLst>
            <a:ext uri="{FF2B5EF4-FFF2-40B4-BE49-F238E27FC236}">
              <a16:creationId xmlns:a16="http://schemas.microsoft.com/office/drawing/2014/main" id="{00000000-0008-0000-0300-000005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284" name="太陽 1283">
          <a:extLst>
            <a:ext uri="{FF2B5EF4-FFF2-40B4-BE49-F238E27FC236}">
              <a16:creationId xmlns:a16="http://schemas.microsoft.com/office/drawing/2014/main" id="{00000000-0008-0000-0300-000006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285" name="月 1284">
          <a:extLst>
            <a:ext uri="{FF2B5EF4-FFF2-40B4-BE49-F238E27FC236}">
              <a16:creationId xmlns:a16="http://schemas.microsoft.com/office/drawing/2014/main" id="{00000000-0008-0000-0300-000007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286" name="太陽 1285">
          <a:extLst>
            <a:ext uri="{FF2B5EF4-FFF2-40B4-BE49-F238E27FC236}">
              <a16:creationId xmlns:a16="http://schemas.microsoft.com/office/drawing/2014/main" id="{00000000-0008-0000-0300-000008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287" name="月 1286">
          <a:extLst>
            <a:ext uri="{FF2B5EF4-FFF2-40B4-BE49-F238E27FC236}">
              <a16:creationId xmlns:a16="http://schemas.microsoft.com/office/drawing/2014/main" id="{00000000-0008-0000-0300-000009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288" name="太陽 1287">
          <a:extLst>
            <a:ext uri="{FF2B5EF4-FFF2-40B4-BE49-F238E27FC236}">
              <a16:creationId xmlns:a16="http://schemas.microsoft.com/office/drawing/2014/main" id="{00000000-0008-0000-0300-00000A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289" name="月 1288">
          <a:extLst>
            <a:ext uri="{FF2B5EF4-FFF2-40B4-BE49-F238E27FC236}">
              <a16:creationId xmlns:a16="http://schemas.microsoft.com/office/drawing/2014/main" id="{00000000-0008-0000-0300-00000B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290" name="太陽 1289">
          <a:extLst>
            <a:ext uri="{FF2B5EF4-FFF2-40B4-BE49-F238E27FC236}">
              <a16:creationId xmlns:a16="http://schemas.microsoft.com/office/drawing/2014/main" id="{00000000-0008-0000-0300-00000C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291" name="月 1290">
          <a:extLst>
            <a:ext uri="{FF2B5EF4-FFF2-40B4-BE49-F238E27FC236}">
              <a16:creationId xmlns:a16="http://schemas.microsoft.com/office/drawing/2014/main" id="{00000000-0008-0000-0300-00000D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292" name="太陽 1291">
          <a:extLst>
            <a:ext uri="{FF2B5EF4-FFF2-40B4-BE49-F238E27FC236}">
              <a16:creationId xmlns:a16="http://schemas.microsoft.com/office/drawing/2014/main" id="{00000000-0008-0000-0300-00000E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293" name="月 1292">
          <a:extLst>
            <a:ext uri="{FF2B5EF4-FFF2-40B4-BE49-F238E27FC236}">
              <a16:creationId xmlns:a16="http://schemas.microsoft.com/office/drawing/2014/main" id="{00000000-0008-0000-0300-00000F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294" name="太陽 1293">
          <a:extLst>
            <a:ext uri="{FF2B5EF4-FFF2-40B4-BE49-F238E27FC236}">
              <a16:creationId xmlns:a16="http://schemas.microsoft.com/office/drawing/2014/main" id="{00000000-0008-0000-0300-000010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295" name="月 1294">
          <a:extLst>
            <a:ext uri="{FF2B5EF4-FFF2-40B4-BE49-F238E27FC236}">
              <a16:creationId xmlns:a16="http://schemas.microsoft.com/office/drawing/2014/main" id="{00000000-0008-0000-0300-000011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296" name="太陽 1295">
          <a:extLst>
            <a:ext uri="{FF2B5EF4-FFF2-40B4-BE49-F238E27FC236}">
              <a16:creationId xmlns:a16="http://schemas.microsoft.com/office/drawing/2014/main" id="{00000000-0008-0000-0300-000012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297" name="月 1296">
          <a:extLst>
            <a:ext uri="{FF2B5EF4-FFF2-40B4-BE49-F238E27FC236}">
              <a16:creationId xmlns:a16="http://schemas.microsoft.com/office/drawing/2014/main" id="{00000000-0008-0000-0300-000013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298" name="太陽 1297">
          <a:extLst>
            <a:ext uri="{FF2B5EF4-FFF2-40B4-BE49-F238E27FC236}">
              <a16:creationId xmlns:a16="http://schemas.microsoft.com/office/drawing/2014/main" id="{00000000-0008-0000-0300-000014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299" name="月 1298">
          <a:extLst>
            <a:ext uri="{FF2B5EF4-FFF2-40B4-BE49-F238E27FC236}">
              <a16:creationId xmlns:a16="http://schemas.microsoft.com/office/drawing/2014/main" id="{00000000-0008-0000-0300-000015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00" name="太陽 1299">
          <a:extLst>
            <a:ext uri="{FF2B5EF4-FFF2-40B4-BE49-F238E27FC236}">
              <a16:creationId xmlns:a16="http://schemas.microsoft.com/office/drawing/2014/main" id="{00000000-0008-0000-0300-000016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01" name="月 1300">
          <a:extLst>
            <a:ext uri="{FF2B5EF4-FFF2-40B4-BE49-F238E27FC236}">
              <a16:creationId xmlns:a16="http://schemas.microsoft.com/office/drawing/2014/main" id="{00000000-0008-0000-0300-000017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02" name="太陽 1301">
          <a:extLst>
            <a:ext uri="{FF2B5EF4-FFF2-40B4-BE49-F238E27FC236}">
              <a16:creationId xmlns:a16="http://schemas.microsoft.com/office/drawing/2014/main" id="{00000000-0008-0000-0300-000018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03" name="月 1302">
          <a:extLst>
            <a:ext uri="{FF2B5EF4-FFF2-40B4-BE49-F238E27FC236}">
              <a16:creationId xmlns:a16="http://schemas.microsoft.com/office/drawing/2014/main" id="{00000000-0008-0000-0300-000019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04" name="太陽 1303">
          <a:extLst>
            <a:ext uri="{FF2B5EF4-FFF2-40B4-BE49-F238E27FC236}">
              <a16:creationId xmlns:a16="http://schemas.microsoft.com/office/drawing/2014/main" id="{00000000-0008-0000-0300-00001A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05" name="月 1304">
          <a:extLst>
            <a:ext uri="{FF2B5EF4-FFF2-40B4-BE49-F238E27FC236}">
              <a16:creationId xmlns:a16="http://schemas.microsoft.com/office/drawing/2014/main" id="{00000000-0008-0000-0300-00001B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06" name="太陽 1305">
          <a:extLst>
            <a:ext uri="{FF2B5EF4-FFF2-40B4-BE49-F238E27FC236}">
              <a16:creationId xmlns:a16="http://schemas.microsoft.com/office/drawing/2014/main" id="{00000000-0008-0000-0300-00001C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07" name="月 1306">
          <a:extLst>
            <a:ext uri="{FF2B5EF4-FFF2-40B4-BE49-F238E27FC236}">
              <a16:creationId xmlns:a16="http://schemas.microsoft.com/office/drawing/2014/main" id="{00000000-0008-0000-0300-00001D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08" name="太陽 1307">
          <a:extLst>
            <a:ext uri="{FF2B5EF4-FFF2-40B4-BE49-F238E27FC236}">
              <a16:creationId xmlns:a16="http://schemas.microsoft.com/office/drawing/2014/main" id="{00000000-0008-0000-0300-00001E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09" name="月 1308">
          <a:extLst>
            <a:ext uri="{FF2B5EF4-FFF2-40B4-BE49-F238E27FC236}">
              <a16:creationId xmlns:a16="http://schemas.microsoft.com/office/drawing/2014/main" id="{00000000-0008-0000-0300-00001F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10" name="太陽 1309">
          <a:extLst>
            <a:ext uri="{FF2B5EF4-FFF2-40B4-BE49-F238E27FC236}">
              <a16:creationId xmlns:a16="http://schemas.microsoft.com/office/drawing/2014/main" id="{00000000-0008-0000-0300-000020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11" name="月 1310">
          <a:extLst>
            <a:ext uri="{FF2B5EF4-FFF2-40B4-BE49-F238E27FC236}">
              <a16:creationId xmlns:a16="http://schemas.microsoft.com/office/drawing/2014/main" id="{00000000-0008-0000-0300-000021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12" name="太陽 1311">
          <a:extLst>
            <a:ext uri="{FF2B5EF4-FFF2-40B4-BE49-F238E27FC236}">
              <a16:creationId xmlns:a16="http://schemas.microsoft.com/office/drawing/2014/main" id="{00000000-0008-0000-0300-000022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13" name="月 1312">
          <a:extLst>
            <a:ext uri="{FF2B5EF4-FFF2-40B4-BE49-F238E27FC236}">
              <a16:creationId xmlns:a16="http://schemas.microsoft.com/office/drawing/2014/main" id="{00000000-0008-0000-0300-000023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14" name="太陽 1313">
          <a:extLst>
            <a:ext uri="{FF2B5EF4-FFF2-40B4-BE49-F238E27FC236}">
              <a16:creationId xmlns:a16="http://schemas.microsoft.com/office/drawing/2014/main" id="{00000000-0008-0000-0300-000024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15" name="月 1314">
          <a:extLst>
            <a:ext uri="{FF2B5EF4-FFF2-40B4-BE49-F238E27FC236}">
              <a16:creationId xmlns:a16="http://schemas.microsoft.com/office/drawing/2014/main" id="{00000000-0008-0000-0300-000025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16" name="太陽 1315">
          <a:extLst>
            <a:ext uri="{FF2B5EF4-FFF2-40B4-BE49-F238E27FC236}">
              <a16:creationId xmlns:a16="http://schemas.microsoft.com/office/drawing/2014/main" id="{00000000-0008-0000-0300-000026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17" name="月 1316">
          <a:extLst>
            <a:ext uri="{FF2B5EF4-FFF2-40B4-BE49-F238E27FC236}">
              <a16:creationId xmlns:a16="http://schemas.microsoft.com/office/drawing/2014/main" id="{00000000-0008-0000-0300-000027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18" name="太陽 1317">
          <a:extLst>
            <a:ext uri="{FF2B5EF4-FFF2-40B4-BE49-F238E27FC236}">
              <a16:creationId xmlns:a16="http://schemas.microsoft.com/office/drawing/2014/main" id="{00000000-0008-0000-0300-000028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19" name="月 1318">
          <a:extLst>
            <a:ext uri="{FF2B5EF4-FFF2-40B4-BE49-F238E27FC236}">
              <a16:creationId xmlns:a16="http://schemas.microsoft.com/office/drawing/2014/main" id="{00000000-0008-0000-0300-000029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0" name="太陽 1319">
          <a:extLst>
            <a:ext uri="{FF2B5EF4-FFF2-40B4-BE49-F238E27FC236}">
              <a16:creationId xmlns:a16="http://schemas.microsoft.com/office/drawing/2014/main" id="{00000000-0008-0000-0300-00002A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1" name="月 1320">
          <a:extLst>
            <a:ext uri="{FF2B5EF4-FFF2-40B4-BE49-F238E27FC236}">
              <a16:creationId xmlns:a16="http://schemas.microsoft.com/office/drawing/2014/main" id="{00000000-0008-0000-0300-00002B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22" name="太陽 1321">
          <a:extLst>
            <a:ext uri="{FF2B5EF4-FFF2-40B4-BE49-F238E27FC236}">
              <a16:creationId xmlns:a16="http://schemas.microsoft.com/office/drawing/2014/main" id="{00000000-0008-0000-0300-00002C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23" name="月 1322">
          <a:extLst>
            <a:ext uri="{FF2B5EF4-FFF2-40B4-BE49-F238E27FC236}">
              <a16:creationId xmlns:a16="http://schemas.microsoft.com/office/drawing/2014/main" id="{00000000-0008-0000-0300-00002D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24" name="太陽 1323">
          <a:extLst>
            <a:ext uri="{FF2B5EF4-FFF2-40B4-BE49-F238E27FC236}">
              <a16:creationId xmlns:a16="http://schemas.microsoft.com/office/drawing/2014/main" id="{00000000-0008-0000-0300-00002E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25" name="月 1324">
          <a:extLst>
            <a:ext uri="{FF2B5EF4-FFF2-40B4-BE49-F238E27FC236}">
              <a16:creationId xmlns:a16="http://schemas.microsoft.com/office/drawing/2014/main" id="{00000000-0008-0000-0300-00002F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26" name="太陽 1325">
          <a:extLst>
            <a:ext uri="{FF2B5EF4-FFF2-40B4-BE49-F238E27FC236}">
              <a16:creationId xmlns:a16="http://schemas.microsoft.com/office/drawing/2014/main" id="{00000000-0008-0000-0300-000030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27" name="月 1326">
          <a:extLst>
            <a:ext uri="{FF2B5EF4-FFF2-40B4-BE49-F238E27FC236}">
              <a16:creationId xmlns:a16="http://schemas.microsoft.com/office/drawing/2014/main" id="{00000000-0008-0000-0300-000031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28" name="太陽 1327">
          <a:extLst>
            <a:ext uri="{FF2B5EF4-FFF2-40B4-BE49-F238E27FC236}">
              <a16:creationId xmlns:a16="http://schemas.microsoft.com/office/drawing/2014/main" id="{00000000-0008-0000-0300-000032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29" name="月 1328">
          <a:extLst>
            <a:ext uri="{FF2B5EF4-FFF2-40B4-BE49-F238E27FC236}">
              <a16:creationId xmlns:a16="http://schemas.microsoft.com/office/drawing/2014/main" id="{00000000-0008-0000-0300-000033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30" name="太陽 1329">
          <a:extLst>
            <a:ext uri="{FF2B5EF4-FFF2-40B4-BE49-F238E27FC236}">
              <a16:creationId xmlns:a16="http://schemas.microsoft.com/office/drawing/2014/main" id="{00000000-0008-0000-0300-000034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31" name="月 1330">
          <a:extLst>
            <a:ext uri="{FF2B5EF4-FFF2-40B4-BE49-F238E27FC236}">
              <a16:creationId xmlns:a16="http://schemas.microsoft.com/office/drawing/2014/main" id="{00000000-0008-0000-0300-000035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32" name="太陽 1331">
          <a:extLst>
            <a:ext uri="{FF2B5EF4-FFF2-40B4-BE49-F238E27FC236}">
              <a16:creationId xmlns:a16="http://schemas.microsoft.com/office/drawing/2014/main" id="{00000000-0008-0000-0300-000036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33" name="月 1332">
          <a:extLst>
            <a:ext uri="{FF2B5EF4-FFF2-40B4-BE49-F238E27FC236}">
              <a16:creationId xmlns:a16="http://schemas.microsoft.com/office/drawing/2014/main" id="{00000000-0008-0000-0300-000037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34" name="太陽 1333">
          <a:extLst>
            <a:ext uri="{FF2B5EF4-FFF2-40B4-BE49-F238E27FC236}">
              <a16:creationId xmlns:a16="http://schemas.microsoft.com/office/drawing/2014/main" id="{00000000-0008-0000-0300-000038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35" name="月 1334">
          <a:extLst>
            <a:ext uri="{FF2B5EF4-FFF2-40B4-BE49-F238E27FC236}">
              <a16:creationId xmlns:a16="http://schemas.microsoft.com/office/drawing/2014/main" id="{00000000-0008-0000-0300-000039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36" name="太陽 1335">
          <a:extLst>
            <a:ext uri="{FF2B5EF4-FFF2-40B4-BE49-F238E27FC236}">
              <a16:creationId xmlns:a16="http://schemas.microsoft.com/office/drawing/2014/main" id="{00000000-0008-0000-0300-00003A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37" name="月 1336">
          <a:extLst>
            <a:ext uri="{FF2B5EF4-FFF2-40B4-BE49-F238E27FC236}">
              <a16:creationId xmlns:a16="http://schemas.microsoft.com/office/drawing/2014/main" id="{00000000-0008-0000-0300-00003B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38" name="太陽 1337">
          <a:extLst>
            <a:ext uri="{FF2B5EF4-FFF2-40B4-BE49-F238E27FC236}">
              <a16:creationId xmlns:a16="http://schemas.microsoft.com/office/drawing/2014/main" id="{00000000-0008-0000-0300-00003C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39" name="月 1338">
          <a:extLst>
            <a:ext uri="{FF2B5EF4-FFF2-40B4-BE49-F238E27FC236}">
              <a16:creationId xmlns:a16="http://schemas.microsoft.com/office/drawing/2014/main" id="{00000000-0008-0000-0300-00003D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40" name="太陽 1339">
          <a:extLst>
            <a:ext uri="{FF2B5EF4-FFF2-40B4-BE49-F238E27FC236}">
              <a16:creationId xmlns:a16="http://schemas.microsoft.com/office/drawing/2014/main" id="{00000000-0008-0000-0300-00003E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41" name="月 1340">
          <a:extLst>
            <a:ext uri="{FF2B5EF4-FFF2-40B4-BE49-F238E27FC236}">
              <a16:creationId xmlns:a16="http://schemas.microsoft.com/office/drawing/2014/main" id="{00000000-0008-0000-0300-00003F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2" name="太陽 1341">
          <a:extLst>
            <a:ext uri="{FF2B5EF4-FFF2-40B4-BE49-F238E27FC236}">
              <a16:creationId xmlns:a16="http://schemas.microsoft.com/office/drawing/2014/main" id="{00000000-0008-0000-0300-000040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3" name="月 1342">
          <a:extLst>
            <a:ext uri="{FF2B5EF4-FFF2-40B4-BE49-F238E27FC236}">
              <a16:creationId xmlns:a16="http://schemas.microsoft.com/office/drawing/2014/main" id="{00000000-0008-0000-0300-000041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44" name="太陽 1343">
          <a:extLst>
            <a:ext uri="{FF2B5EF4-FFF2-40B4-BE49-F238E27FC236}">
              <a16:creationId xmlns:a16="http://schemas.microsoft.com/office/drawing/2014/main" id="{00000000-0008-0000-0300-000042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45" name="月 1344">
          <a:extLst>
            <a:ext uri="{FF2B5EF4-FFF2-40B4-BE49-F238E27FC236}">
              <a16:creationId xmlns:a16="http://schemas.microsoft.com/office/drawing/2014/main" id="{00000000-0008-0000-0300-000043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46" name="太陽 1345">
          <a:extLst>
            <a:ext uri="{FF2B5EF4-FFF2-40B4-BE49-F238E27FC236}">
              <a16:creationId xmlns:a16="http://schemas.microsoft.com/office/drawing/2014/main" id="{00000000-0008-0000-0300-000044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47" name="月 1346">
          <a:extLst>
            <a:ext uri="{FF2B5EF4-FFF2-40B4-BE49-F238E27FC236}">
              <a16:creationId xmlns:a16="http://schemas.microsoft.com/office/drawing/2014/main" id="{00000000-0008-0000-0300-000045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48" name="太陽 1347">
          <a:extLst>
            <a:ext uri="{FF2B5EF4-FFF2-40B4-BE49-F238E27FC236}">
              <a16:creationId xmlns:a16="http://schemas.microsoft.com/office/drawing/2014/main" id="{00000000-0008-0000-0300-000046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49" name="月 1348">
          <a:extLst>
            <a:ext uri="{FF2B5EF4-FFF2-40B4-BE49-F238E27FC236}">
              <a16:creationId xmlns:a16="http://schemas.microsoft.com/office/drawing/2014/main" id="{00000000-0008-0000-0300-000047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50" name="太陽 1349">
          <a:extLst>
            <a:ext uri="{FF2B5EF4-FFF2-40B4-BE49-F238E27FC236}">
              <a16:creationId xmlns:a16="http://schemas.microsoft.com/office/drawing/2014/main" id="{00000000-0008-0000-0300-000048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51" name="月 1350">
          <a:extLst>
            <a:ext uri="{FF2B5EF4-FFF2-40B4-BE49-F238E27FC236}">
              <a16:creationId xmlns:a16="http://schemas.microsoft.com/office/drawing/2014/main" id="{00000000-0008-0000-0300-000049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52" name="太陽 1351">
          <a:extLst>
            <a:ext uri="{FF2B5EF4-FFF2-40B4-BE49-F238E27FC236}">
              <a16:creationId xmlns:a16="http://schemas.microsoft.com/office/drawing/2014/main" id="{00000000-0008-0000-0300-00004A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53" name="月 1352">
          <a:extLst>
            <a:ext uri="{FF2B5EF4-FFF2-40B4-BE49-F238E27FC236}">
              <a16:creationId xmlns:a16="http://schemas.microsoft.com/office/drawing/2014/main" id="{00000000-0008-0000-0300-00004B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54" name="太陽 1353">
          <a:extLst>
            <a:ext uri="{FF2B5EF4-FFF2-40B4-BE49-F238E27FC236}">
              <a16:creationId xmlns:a16="http://schemas.microsoft.com/office/drawing/2014/main" id="{00000000-0008-0000-0300-00004C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55" name="月 1354">
          <a:extLst>
            <a:ext uri="{FF2B5EF4-FFF2-40B4-BE49-F238E27FC236}">
              <a16:creationId xmlns:a16="http://schemas.microsoft.com/office/drawing/2014/main" id="{00000000-0008-0000-0300-00004D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356" name="太陽 1355">
          <a:extLst>
            <a:ext uri="{FF2B5EF4-FFF2-40B4-BE49-F238E27FC236}">
              <a16:creationId xmlns:a16="http://schemas.microsoft.com/office/drawing/2014/main" id="{00000000-0008-0000-0300-00004E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357" name="月 1356">
          <a:extLst>
            <a:ext uri="{FF2B5EF4-FFF2-40B4-BE49-F238E27FC236}">
              <a16:creationId xmlns:a16="http://schemas.microsoft.com/office/drawing/2014/main" id="{00000000-0008-0000-0300-00004F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236</xdr:row>
      <xdr:rowOff>23653</xdr:rowOff>
    </xdr:from>
    <xdr:to>
      <xdr:col>7</xdr:col>
      <xdr:colOff>375890</xdr:colOff>
      <xdr:row>236</xdr:row>
      <xdr:rowOff>139714</xdr:rowOff>
    </xdr:to>
    <xdr:sp macro="" textlink="">
      <xdr:nvSpPr>
        <xdr:cNvPr id="1358" name="太陽 1357">
          <a:extLst>
            <a:ext uri="{FF2B5EF4-FFF2-40B4-BE49-F238E27FC236}">
              <a16:creationId xmlns:a16="http://schemas.microsoft.com/office/drawing/2014/main" id="{00000000-0008-0000-0300-000050050000}"/>
            </a:ext>
          </a:extLst>
        </xdr:cNvPr>
        <xdr:cNvSpPr/>
      </xdr:nvSpPr>
      <xdr:spPr>
        <a:xfrm>
          <a:off x="4344379" y="3725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237</xdr:row>
      <xdr:rowOff>31493</xdr:rowOff>
    </xdr:from>
    <xdr:to>
      <xdr:col>7</xdr:col>
      <xdr:colOff>359597</xdr:colOff>
      <xdr:row>237</xdr:row>
      <xdr:rowOff>136893</xdr:rowOff>
    </xdr:to>
    <xdr:sp macro="" textlink="">
      <xdr:nvSpPr>
        <xdr:cNvPr id="1359" name="月 1358">
          <a:extLst>
            <a:ext uri="{FF2B5EF4-FFF2-40B4-BE49-F238E27FC236}">
              <a16:creationId xmlns:a16="http://schemas.microsoft.com/office/drawing/2014/main" id="{00000000-0008-0000-0300-000051050000}"/>
            </a:ext>
          </a:extLst>
        </xdr:cNvPr>
        <xdr:cNvSpPr/>
      </xdr:nvSpPr>
      <xdr:spPr>
        <a:xfrm rot="13320000">
          <a:off x="4383597" y="3741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239</xdr:row>
      <xdr:rowOff>23653</xdr:rowOff>
    </xdr:from>
    <xdr:to>
      <xdr:col>7</xdr:col>
      <xdr:colOff>375890</xdr:colOff>
      <xdr:row>239</xdr:row>
      <xdr:rowOff>139714</xdr:rowOff>
    </xdr:to>
    <xdr:sp macro="" textlink="">
      <xdr:nvSpPr>
        <xdr:cNvPr id="1360" name="太陽 1359">
          <a:extLst>
            <a:ext uri="{FF2B5EF4-FFF2-40B4-BE49-F238E27FC236}">
              <a16:creationId xmlns:a16="http://schemas.microsoft.com/office/drawing/2014/main" id="{00000000-0008-0000-0300-000052050000}"/>
            </a:ext>
          </a:extLst>
        </xdr:cNvPr>
        <xdr:cNvSpPr/>
      </xdr:nvSpPr>
      <xdr:spPr>
        <a:xfrm>
          <a:off x="4344379" y="3771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240</xdr:row>
      <xdr:rowOff>31493</xdr:rowOff>
    </xdr:from>
    <xdr:to>
      <xdr:col>7</xdr:col>
      <xdr:colOff>359597</xdr:colOff>
      <xdr:row>240</xdr:row>
      <xdr:rowOff>136893</xdr:rowOff>
    </xdr:to>
    <xdr:sp macro="" textlink="">
      <xdr:nvSpPr>
        <xdr:cNvPr id="1361" name="月 1360">
          <a:extLst>
            <a:ext uri="{FF2B5EF4-FFF2-40B4-BE49-F238E27FC236}">
              <a16:creationId xmlns:a16="http://schemas.microsoft.com/office/drawing/2014/main" id="{00000000-0008-0000-0300-000053050000}"/>
            </a:ext>
          </a:extLst>
        </xdr:cNvPr>
        <xdr:cNvSpPr/>
      </xdr:nvSpPr>
      <xdr:spPr>
        <a:xfrm rot="13320000">
          <a:off x="4383597" y="3787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242</xdr:row>
      <xdr:rowOff>23653</xdr:rowOff>
    </xdr:from>
    <xdr:to>
      <xdr:col>7</xdr:col>
      <xdr:colOff>375890</xdr:colOff>
      <xdr:row>242</xdr:row>
      <xdr:rowOff>139714</xdr:rowOff>
    </xdr:to>
    <xdr:sp macro="" textlink="">
      <xdr:nvSpPr>
        <xdr:cNvPr id="1362" name="太陽 1361">
          <a:extLst>
            <a:ext uri="{FF2B5EF4-FFF2-40B4-BE49-F238E27FC236}">
              <a16:creationId xmlns:a16="http://schemas.microsoft.com/office/drawing/2014/main" id="{00000000-0008-0000-0300-000054050000}"/>
            </a:ext>
          </a:extLst>
        </xdr:cNvPr>
        <xdr:cNvSpPr/>
      </xdr:nvSpPr>
      <xdr:spPr>
        <a:xfrm>
          <a:off x="4344379" y="3817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243</xdr:row>
      <xdr:rowOff>31493</xdr:rowOff>
    </xdr:from>
    <xdr:to>
      <xdr:col>7</xdr:col>
      <xdr:colOff>359597</xdr:colOff>
      <xdr:row>243</xdr:row>
      <xdr:rowOff>136893</xdr:rowOff>
    </xdr:to>
    <xdr:sp macro="" textlink="">
      <xdr:nvSpPr>
        <xdr:cNvPr id="1363" name="月 1362">
          <a:extLst>
            <a:ext uri="{FF2B5EF4-FFF2-40B4-BE49-F238E27FC236}">
              <a16:creationId xmlns:a16="http://schemas.microsoft.com/office/drawing/2014/main" id="{00000000-0008-0000-0300-000055050000}"/>
            </a:ext>
          </a:extLst>
        </xdr:cNvPr>
        <xdr:cNvSpPr/>
      </xdr:nvSpPr>
      <xdr:spPr>
        <a:xfrm rot="13320000">
          <a:off x="4383597" y="3833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4" name="太陽 1363">
          <a:extLst>
            <a:ext uri="{FF2B5EF4-FFF2-40B4-BE49-F238E27FC236}">
              <a16:creationId xmlns:a16="http://schemas.microsoft.com/office/drawing/2014/main" id="{00000000-0008-0000-0300-000056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5" name="月 1364">
          <a:extLst>
            <a:ext uri="{FF2B5EF4-FFF2-40B4-BE49-F238E27FC236}">
              <a16:creationId xmlns:a16="http://schemas.microsoft.com/office/drawing/2014/main" id="{00000000-0008-0000-0300-000057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245</xdr:row>
      <xdr:rowOff>23653</xdr:rowOff>
    </xdr:from>
    <xdr:to>
      <xdr:col>7</xdr:col>
      <xdr:colOff>375890</xdr:colOff>
      <xdr:row>245</xdr:row>
      <xdr:rowOff>139714</xdr:rowOff>
    </xdr:to>
    <xdr:sp macro="" textlink="">
      <xdr:nvSpPr>
        <xdr:cNvPr id="1366" name="太陽 1365">
          <a:extLst>
            <a:ext uri="{FF2B5EF4-FFF2-40B4-BE49-F238E27FC236}">
              <a16:creationId xmlns:a16="http://schemas.microsoft.com/office/drawing/2014/main" id="{00000000-0008-0000-0300-000058050000}"/>
            </a:ext>
          </a:extLst>
        </xdr:cNvPr>
        <xdr:cNvSpPr/>
      </xdr:nvSpPr>
      <xdr:spPr>
        <a:xfrm>
          <a:off x="4344379" y="38628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246</xdr:row>
      <xdr:rowOff>31493</xdr:rowOff>
    </xdr:from>
    <xdr:to>
      <xdr:col>7</xdr:col>
      <xdr:colOff>359597</xdr:colOff>
      <xdr:row>246</xdr:row>
      <xdr:rowOff>136893</xdr:rowOff>
    </xdr:to>
    <xdr:sp macro="" textlink="">
      <xdr:nvSpPr>
        <xdr:cNvPr id="1367" name="月 1366">
          <a:extLst>
            <a:ext uri="{FF2B5EF4-FFF2-40B4-BE49-F238E27FC236}">
              <a16:creationId xmlns:a16="http://schemas.microsoft.com/office/drawing/2014/main" id="{00000000-0008-0000-0300-000059050000}"/>
            </a:ext>
          </a:extLst>
        </xdr:cNvPr>
        <xdr:cNvSpPr/>
      </xdr:nvSpPr>
      <xdr:spPr>
        <a:xfrm rot="13320000">
          <a:off x="4383597" y="38788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248</xdr:row>
      <xdr:rowOff>23653</xdr:rowOff>
    </xdr:from>
    <xdr:to>
      <xdr:col>7</xdr:col>
      <xdr:colOff>375890</xdr:colOff>
      <xdr:row>248</xdr:row>
      <xdr:rowOff>139714</xdr:rowOff>
    </xdr:to>
    <xdr:sp macro="" textlink="">
      <xdr:nvSpPr>
        <xdr:cNvPr id="1368" name="太陽 1367">
          <a:extLst>
            <a:ext uri="{FF2B5EF4-FFF2-40B4-BE49-F238E27FC236}">
              <a16:creationId xmlns:a16="http://schemas.microsoft.com/office/drawing/2014/main" id="{00000000-0008-0000-0300-00005A050000}"/>
            </a:ext>
          </a:extLst>
        </xdr:cNvPr>
        <xdr:cNvSpPr/>
      </xdr:nvSpPr>
      <xdr:spPr>
        <a:xfrm>
          <a:off x="4344379" y="39085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249</xdr:row>
      <xdr:rowOff>31493</xdr:rowOff>
    </xdr:from>
    <xdr:to>
      <xdr:col>7</xdr:col>
      <xdr:colOff>359597</xdr:colOff>
      <xdr:row>249</xdr:row>
      <xdr:rowOff>136893</xdr:rowOff>
    </xdr:to>
    <xdr:sp macro="" textlink="">
      <xdr:nvSpPr>
        <xdr:cNvPr id="1369" name="月 1368">
          <a:extLst>
            <a:ext uri="{FF2B5EF4-FFF2-40B4-BE49-F238E27FC236}">
              <a16:creationId xmlns:a16="http://schemas.microsoft.com/office/drawing/2014/main" id="{00000000-0008-0000-0300-00005B050000}"/>
            </a:ext>
          </a:extLst>
        </xdr:cNvPr>
        <xdr:cNvSpPr/>
      </xdr:nvSpPr>
      <xdr:spPr>
        <a:xfrm rot="13320000">
          <a:off x="4383597" y="39245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251</xdr:row>
      <xdr:rowOff>23653</xdr:rowOff>
    </xdr:from>
    <xdr:to>
      <xdr:col>7</xdr:col>
      <xdr:colOff>375890</xdr:colOff>
      <xdr:row>251</xdr:row>
      <xdr:rowOff>139714</xdr:rowOff>
    </xdr:to>
    <xdr:sp macro="" textlink="">
      <xdr:nvSpPr>
        <xdr:cNvPr id="1370" name="太陽 1369">
          <a:extLst>
            <a:ext uri="{FF2B5EF4-FFF2-40B4-BE49-F238E27FC236}">
              <a16:creationId xmlns:a16="http://schemas.microsoft.com/office/drawing/2014/main" id="{00000000-0008-0000-0300-00005C050000}"/>
            </a:ext>
          </a:extLst>
        </xdr:cNvPr>
        <xdr:cNvSpPr/>
      </xdr:nvSpPr>
      <xdr:spPr>
        <a:xfrm>
          <a:off x="4344379" y="39542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252</xdr:row>
      <xdr:rowOff>31493</xdr:rowOff>
    </xdr:from>
    <xdr:to>
      <xdr:col>7</xdr:col>
      <xdr:colOff>359597</xdr:colOff>
      <xdr:row>252</xdr:row>
      <xdr:rowOff>136893</xdr:rowOff>
    </xdr:to>
    <xdr:sp macro="" textlink="">
      <xdr:nvSpPr>
        <xdr:cNvPr id="1371" name="月 1370">
          <a:extLst>
            <a:ext uri="{FF2B5EF4-FFF2-40B4-BE49-F238E27FC236}">
              <a16:creationId xmlns:a16="http://schemas.microsoft.com/office/drawing/2014/main" id="{00000000-0008-0000-0300-00005D050000}"/>
            </a:ext>
          </a:extLst>
        </xdr:cNvPr>
        <xdr:cNvSpPr/>
      </xdr:nvSpPr>
      <xdr:spPr>
        <a:xfrm rot="13320000">
          <a:off x="4383597" y="39703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254</xdr:row>
      <xdr:rowOff>23653</xdr:rowOff>
    </xdr:from>
    <xdr:to>
      <xdr:col>7</xdr:col>
      <xdr:colOff>375890</xdr:colOff>
      <xdr:row>254</xdr:row>
      <xdr:rowOff>139714</xdr:rowOff>
    </xdr:to>
    <xdr:sp macro="" textlink="">
      <xdr:nvSpPr>
        <xdr:cNvPr id="1372" name="太陽 1371">
          <a:extLst>
            <a:ext uri="{FF2B5EF4-FFF2-40B4-BE49-F238E27FC236}">
              <a16:creationId xmlns:a16="http://schemas.microsoft.com/office/drawing/2014/main" id="{00000000-0008-0000-0300-00005E050000}"/>
            </a:ext>
          </a:extLst>
        </xdr:cNvPr>
        <xdr:cNvSpPr/>
      </xdr:nvSpPr>
      <xdr:spPr>
        <a:xfrm>
          <a:off x="4344379" y="40000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255</xdr:row>
      <xdr:rowOff>31493</xdr:rowOff>
    </xdr:from>
    <xdr:to>
      <xdr:col>7</xdr:col>
      <xdr:colOff>359597</xdr:colOff>
      <xdr:row>255</xdr:row>
      <xdr:rowOff>136893</xdr:rowOff>
    </xdr:to>
    <xdr:sp macro="" textlink="">
      <xdr:nvSpPr>
        <xdr:cNvPr id="1373" name="月 1372">
          <a:extLst>
            <a:ext uri="{FF2B5EF4-FFF2-40B4-BE49-F238E27FC236}">
              <a16:creationId xmlns:a16="http://schemas.microsoft.com/office/drawing/2014/main" id="{00000000-0008-0000-0300-00005F050000}"/>
            </a:ext>
          </a:extLst>
        </xdr:cNvPr>
        <xdr:cNvSpPr/>
      </xdr:nvSpPr>
      <xdr:spPr>
        <a:xfrm rot="13320000">
          <a:off x="4383597" y="40160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257</xdr:row>
      <xdr:rowOff>23653</xdr:rowOff>
    </xdr:from>
    <xdr:to>
      <xdr:col>7</xdr:col>
      <xdr:colOff>375890</xdr:colOff>
      <xdr:row>257</xdr:row>
      <xdr:rowOff>139714</xdr:rowOff>
    </xdr:to>
    <xdr:sp macro="" textlink="">
      <xdr:nvSpPr>
        <xdr:cNvPr id="1374" name="太陽 1373">
          <a:extLst>
            <a:ext uri="{FF2B5EF4-FFF2-40B4-BE49-F238E27FC236}">
              <a16:creationId xmlns:a16="http://schemas.microsoft.com/office/drawing/2014/main" id="{00000000-0008-0000-0300-000060050000}"/>
            </a:ext>
          </a:extLst>
        </xdr:cNvPr>
        <xdr:cNvSpPr/>
      </xdr:nvSpPr>
      <xdr:spPr>
        <a:xfrm>
          <a:off x="4344379" y="40457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258</xdr:row>
      <xdr:rowOff>31493</xdr:rowOff>
    </xdr:from>
    <xdr:to>
      <xdr:col>7</xdr:col>
      <xdr:colOff>359597</xdr:colOff>
      <xdr:row>258</xdr:row>
      <xdr:rowOff>136893</xdr:rowOff>
    </xdr:to>
    <xdr:sp macro="" textlink="">
      <xdr:nvSpPr>
        <xdr:cNvPr id="1375" name="月 1374">
          <a:extLst>
            <a:ext uri="{FF2B5EF4-FFF2-40B4-BE49-F238E27FC236}">
              <a16:creationId xmlns:a16="http://schemas.microsoft.com/office/drawing/2014/main" id="{00000000-0008-0000-0300-000061050000}"/>
            </a:ext>
          </a:extLst>
        </xdr:cNvPr>
        <xdr:cNvSpPr/>
      </xdr:nvSpPr>
      <xdr:spPr>
        <a:xfrm rot="13320000">
          <a:off x="4383597" y="40617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260</xdr:row>
      <xdr:rowOff>23653</xdr:rowOff>
    </xdr:from>
    <xdr:to>
      <xdr:col>7</xdr:col>
      <xdr:colOff>375890</xdr:colOff>
      <xdr:row>260</xdr:row>
      <xdr:rowOff>139714</xdr:rowOff>
    </xdr:to>
    <xdr:sp macro="" textlink="">
      <xdr:nvSpPr>
        <xdr:cNvPr id="1376" name="太陽 1375">
          <a:extLst>
            <a:ext uri="{FF2B5EF4-FFF2-40B4-BE49-F238E27FC236}">
              <a16:creationId xmlns:a16="http://schemas.microsoft.com/office/drawing/2014/main" id="{00000000-0008-0000-0300-000062050000}"/>
            </a:ext>
          </a:extLst>
        </xdr:cNvPr>
        <xdr:cNvSpPr/>
      </xdr:nvSpPr>
      <xdr:spPr>
        <a:xfrm>
          <a:off x="4344379" y="40914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261</xdr:row>
      <xdr:rowOff>31493</xdr:rowOff>
    </xdr:from>
    <xdr:to>
      <xdr:col>7</xdr:col>
      <xdr:colOff>359597</xdr:colOff>
      <xdr:row>261</xdr:row>
      <xdr:rowOff>136893</xdr:rowOff>
    </xdr:to>
    <xdr:sp macro="" textlink="">
      <xdr:nvSpPr>
        <xdr:cNvPr id="1377" name="月 1376">
          <a:extLst>
            <a:ext uri="{FF2B5EF4-FFF2-40B4-BE49-F238E27FC236}">
              <a16:creationId xmlns:a16="http://schemas.microsoft.com/office/drawing/2014/main" id="{00000000-0008-0000-0300-000063050000}"/>
            </a:ext>
          </a:extLst>
        </xdr:cNvPr>
        <xdr:cNvSpPr/>
      </xdr:nvSpPr>
      <xdr:spPr>
        <a:xfrm rot="13320000">
          <a:off x="4383597" y="41074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263</xdr:row>
      <xdr:rowOff>23653</xdr:rowOff>
    </xdr:from>
    <xdr:to>
      <xdr:col>7</xdr:col>
      <xdr:colOff>375890</xdr:colOff>
      <xdr:row>263</xdr:row>
      <xdr:rowOff>139714</xdr:rowOff>
    </xdr:to>
    <xdr:sp macro="" textlink="">
      <xdr:nvSpPr>
        <xdr:cNvPr id="1378" name="太陽 1377">
          <a:extLst>
            <a:ext uri="{FF2B5EF4-FFF2-40B4-BE49-F238E27FC236}">
              <a16:creationId xmlns:a16="http://schemas.microsoft.com/office/drawing/2014/main" id="{00000000-0008-0000-0300-000064050000}"/>
            </a:ext>
          </a:extLst>
        </xdr:cNvPr>
        <xdr:cNvSpPr/>
      </xdr:nvSpPr>
      <xdr:spPr>
        <a:xfrm>
          <a:off x="4344379" y="41371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264</xdr:row>
      <xdr:rowOff>31493</xdr:rowOff>
    </xdr:from>
    <xdr:to>
      <xdr:col>7</xdr:col>
      <xdr:colOff>359597</xdr:colOff>
      <xdr:row>264</xdr:row>
      <xdr:rowOff>136893</xdr:rowOff>
    </xdr:to>
    <xdr:sp macro="" textlink="">
      <xdr:nvSpPr>
        <xdr:cNvPr id="1379" name="月 1378">
          <a:extLst>
            <a:ext uri="{FF2B5EF4-FFF2-40B4-BE49-F238E27FC236}">
              <a16:creationId xmlns:a16="http://schemas.microsoft.com/office/drawing/2014/main" id="{00000000-0008-0000-0300-000065050000}"/>
            </a:ext>
          </a:extLst>
        </xdr:cNvPr>
        <xdr:cNvSpPr/>
      </xdr:nvSpPr>
      <xdr:spPr>
        <a:xfrm rot="13320000">
          <a:off x="4383597" y="41531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266</xdr:row>
      <xdr:rowOff>23653</xdr:rowOff>
    </xdr:from>
    <xdr:to>
      <xdr:col>7</xdr:col>
      <xdr:colOff>375890</xdr:colOff>
      <xdr:row>266</xdr:row>
      <xdr:rowOff>139714</xdr:rowOff>
    </xdr:to>
    <xdr:sp macro="" textlink="">
      <xdr:nvSpPr>
        <xdr:cNvPr id="1380" name="太陽 1379">
          <a:extLst>
            <a:ext uri="{FF2B5EF4-FFF2-40B4-BE49-F238E27FC236}">
              <a16:creationId xmlns:a16="http://schemas.microsoft.com/office/drawing/2014/main" id="{00000000-0008-0000-0300-000066050000}"/>
            </a:ext>
          </a:extLst>
        </xdr:cNvPr>
        <xdr:cNvSpPr/>
      </xdr:nvSpPr>
      <xdr:spPr>
        <a:xfrm>
          <a:off x="4344379" y="41828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267</xdr:row>
      <xdr:rowOff>31493</xdr:rowOff>
    </xdr:from>
    <xdr:to>
      <xdr:col>7</xdr:col>
      <xdr:colOff>359597</xdr:colOff>
      <xdr:row>267</xdr:row>
      <xdr:rowOff>136893</xdr:rowOff>
    </xdr:to>
    <xdr:sp macro="" textlink="">
      <xdr:nvSpPr>
        <xdr:cNvPr id="1381" name="月 1380">
          <a:extLst>
            <a:ext uri="{FF2B5EF4-FFF2-40B4-BE49-F238E27FC236}">
              <a16:creationId xmlns:a16="http://schemas.microsoft.com/office/drawing/2014/main" id="{00000000-0008-0000-0300-000067050000}"/>
            </a:ext>
          </a:extLst>
        </xdr:cNvPr>
        <xdr:cNvSpPr/>
      </xdr:nvSpPr>
      <xdr:spPr>
        <a:xfrm rot="13320000">
          <a:off x="4383597" y="41989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269</xdr:row>
      <xdr:rowOff>23653</xdr:rowOff>
    </xdr:from>
    <xdr:to>
      <xdr:col>7</xdr:col>
      <xdr:colOff>375890</xdr:colOff>
      <xdr:row>269</xdr:row>
      <xdr:rowOff>139714</xdr:rowOff>
    </xdr:to>
    <xdr:sp macro="" textlink="">
      <xdr:nvSpPr>
        <xdr:cNvPr id="1382" name="太陽 1381">
          <a:extLst>
            <a:ext uri="{FF2B5EF4-FFF2-40B4-BE49-F238E27FC236}">
              <a16:creationId xmlns:a16="http://schemas.microsoft.com/office/drawing/2014/main" id="{00000000-0008-0000-0300-000068050000}"/>
            </a:ext>
          </a:extLst>
        </xdr:cNvPr>
        <xdr:cNvSpPr/>
      </xdr:nvSpPr>
      <xdr:spPr>
        <a:xfrm>
          <a:off x="4344379" y="42286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270</xdr:row>
      <xdr:rowOff>31493</xdr:rowOff>
    </xdr:from>
    <xdr:to>
      <xdr:col>7</xdr:col>
      <xdr:colOff>359597</xdr:colOff>
      <xdr:row>270</xdr:row>
      <xdr:rowOff>136893</xdr:rowOff>
    </xdr:to>
    <xdr:sp macro="" textlink="">
      <xdr:nvSpPr>
        <xdr:cNvPr id="1383" name="月 1382">
          <a:extLst>
            <a:ext uri="{FF2B5EF4-FFF2-40B4-BE49-F238E27FC236}">
              <a16:creationId xmlns:a16="http://schemas.microsoft.com/office/drawing/2014/main" id="{00000000-0008-0000-0300-000069050000}"/>
            </a:ext>
          </a:extLst>
        </xdr:cNvPr>
        <xdr:cNvSpPr/>
      </xdr:nvSpPr>
      <xdr:spPr>
        <a:xfrm rot="13320000">
          <a:off x="4383597" y="42446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272</xdr:row>
      <xdr:rowOff>23653</xdr:rowOff>
    </xdr:from>
    <xdr:to>
      <xdr:col>7</xdr:col>
      <xdr:colOff>375890</xdr:colOff>
      <xdr:row>272</xdr:row>
      <xdr:rowOff>139714</xdr:rowOff>
    </xdr:to>
    <xdr:sp macro="" textlink="">
      <xdr:nvSpPr>
        <xdr:cNvPr id="1384" name="太陽 1383">
          <a:extLst>
            <a:ext uri="{FF2B5EF4-FFF2-40B4-BE49-F238E27FC236}">
              <a16:creationId xmlns:a16="http://schemas.microsoft.com/office/drawing/2014/main" id="{00000000-0008-0000-0300-00006A050000}"/>
            </a:ext>
          </a:extLst>
        </xdr:cNvPr>
        <xdr:cNvSpPr/>
      </xdr:nvSpPr>
      <xdr:spPr>
        <a:xfrm>
          <a:off x="4344379" y="42743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273</xdr:row>
      <xdr:rowOff>31493</xdr:rowOff>
    </xdr:from>
    <xdr:to>
      <xdr:col>7</xdr:col>
      <xdr:colOff>359597</xdr:colOff>
      <xdr:row>273</xdr:row>
      <xdr:rowOff>136893</xdr:rowOff>
    </xdr:to>
    <xdr:sp macro="" textlink="">
      <xdr:nvSpPr>
        <xdr:cNvPr id="1385" name="月 1384">
          <a:extLst>
            <a:ext uri="{FF2B5EF4-FFF2-40B4-BE49-F238E27FC236}">
              <a16:creationId xmlns:a16="http://schemas.microsoft.com/office/drawing/2014/main" id="{00000000-0008-0000-0300-00006B050000}"/>
            </a:ext>
          </a:extLst>
        </xdr:cNvPr>
        <xdr:cNvSpPr/>
      </xdr:nvSpPr>
      <xdr:spPr>
        <a:xfrm rot="13320000">
          <a:off x="4383597" y="42903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6" name="太陽 1385">
          <a:extLst>
            <a:ext uri="{FF2B5EF4-FFF2-40B4-BE49-F238E27FC236}">
              <a16:creationId xmlns:a16="http://schemas.microsoft.com/office/drawing/2014/main" id="{00000000-0008-0000-0300-00006C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7" name="月 1386">
          <a:extLst>
            <a:ext uri="{FF2B5EF4-FFF2-40B4-BE49-F238E27FC236}">
              <a16:creationId xmlns:a16="http://schemas.microsoft.com/office/drawing/2014/main" id="{00000000-0008-0000-0300-00006D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275</xdr:row>
      <xdr:rowOff>23653</xdr:rowOff>
    </xdr:from>
    <xdr:to>
      <xdr:col>7</xdr:col>
      <xdr:colOff>375890</xdr:colOff>
      <xdr:row>275</xdr:row>
      <xdr:rowOff>139714</xdr:rowOff>
    </xdr:to>
    <xdr:sp macro="" textlink="">
      <xdr:nvSpPr>
        <xdr:cNvPr id="1388" name="太陽 1387">
          <a:extLst>
            <a:ext uri="{FF2B5EF4-FFF2-40B4-BE49-F238E27FC236}">
              <a16:creationId xmlns:a16="http://schemas.microsoft.com/office/drawing/2014/main" id="{00000000-0008-0000-0300-00006E050000}"/>
            </a:ext>
          </a:extLst>
        </xdr:cNvPr>
        <xdr:cNvSpPr/>
      </xdr:nvSpPr>
      <xdr:spPr>
        <a:xfrm>
          <a:off x="4344379" y="43200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276</xdr:row>
      <xdr:rowOff>31493</xdr:rowOff>
    </xdr:from>
    <xdr:to>
      <xdr:col>7</xdr:col>
      <xdr:colOff>359597</xdr:colOff>
      <xdr:row>276</xdr:row>
      <xdr:rowOff>136893</xdr:rowOff>
    </xdr:to>
    <xdr:sp macro="" textlink="">
      <xdr:nvSpPr>
        <xdr:cNvPr id="1389" name="月 1388">
          <a:extLst>
            <a:ext uri="{FF2B5EF4-FFF2-40B4-BE49-F238E27FC236}">
              <a16:creationId xmlns:a16="http://schemas.microsoft.com/office/drawing/2014/main" id="{00000000-0008-0000-0300-00006F050000}"/>
            </a:ext>
          </a:extLst>
        </xdr:cNvPr>
        <xdr:cNvSpPr/>
      </xdr:nvSpPr>
      <xdr:spPr>
        <a:xfrm rot="13320000">
          <a:off x="4383597" y="43360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278</xdr:row>
      <xdr:rowOff>23653</xdr:rowOff>
    </xdr:from>
    <xdr:to>
      <xdr:col>7</xdr:col>
      <xdr:colOff>375890</xdr:colOff>
      <xdr:row>278</xdr:row>
      <xdr:rowOff>139714</xdr:rowOff>
    </xdr:to>
    <xdr:sp macro="" textlink="">
      <xdr:nvSpPr>
        <xdr:cNvPr id="1390" name="太陽 1389">
          <a:extLst>
            <a:ext uri="{FF2B5EF4-FFF2-40B4-BE49-F238E27FC236}">
              <a16:creationId xmlns:a16="http://schemas.microsoft.com/office/drawing/2014/main" id="{00000000-0008-0000-0300-000070050000}"/>
            </a:ext>
          </a:extLst>
        </xdr:cNvPr>
        <xdr:cNvSpPr/>
      </xdr:nvSpPr>
      <xdr:spPr>
        <a:xfrm>
          <a:off x="4344379" y="43657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279</xdr:row>
      <xdr:rowOff>31493</xdr:rowOff>
    </xdr:from>
    <xdr:to>
      <xdr:col>7</xdr:col>
      <xdr:colOff>359597</xdr:colOff>
      <xdr:row>279</xdr:row>
      <xdr:rowOff>136893</xdr:rowOff>
    </xdr:to>
    <xdr:sp macro="" textlink="">
      <xdr:nvSpPr>
        <xdr:cNvPr id="1391" name="月 1390">
          <a:extLst>
            <a:ext uri="{FF2B5EF4-FFF2-40B4-BE49-F238E27FC236}">
              <a16:creationId xmlns:a16="http://schemas.microsoft.com/office/drawing/2014/main" id="{00000000-0008-0000-0300-000071050000}"/>
            </a:ext>
          </a:extLst>
        </xdr:cNvPr>
        <xdr:cNvSpPr/>
      </xdr:nvSpPr>
      <xdr:spPr>
        <a:xfrm rot="13320000">
          <a:off x="4383597" y="43817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281</xdr:row>
      <xdr:rowOff>23653</xdr:rowOff>
    </xdr:from>
    <xdr:to>
      <xdr:col>7</xdr:col>
      <xdr:colOff>375890</xdr:colOff>
      <xdr:row>281</xdr:row>
      <xdr:rowOff>139714</xdr:rowOff>
    </xdr:to>
    <xdr:sp macro="" textlink="">
      <xdr:nvSpPr>
        <xdr:cNvPr id="1392" name="太陽 1391">
          <a:extLst>
            <a:ext uri="{FF2B5EF4-FFF2-40B4-BE49-F238E27FC236}">
              <a16:creationId xmlns:a16="http://schemas.microsoft.com/office/drawing/2014/main" id="{00000000-0008-0000-0300-000072050000}"/>
            </a:ext>
          </a:extLst>
        </xdr:cNvPr>
        <xdr:cNvSpPr/>
      </xdr:nvSpPr>
      <xdr:spPr>
        <a:xfrm>
          <a:off x="4344379" y="44114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282</xdr:row>
      <xdr:rowOff>31493</xdr:rowOff>
    </xdr:from>
    <xdr:to>
      <xdr:col>7</xdr:col>
      <xdr:colOff>359597</xdr:colOff>
      <xdr:row>282</xdr:row>
      <xdr:rowOff>136893</xdr:rowOff>
    </xdr:to>
    <xdr:sp macro="" textlink="">
      <xdr:nvSpPr>
        <xdr:cNvPr id="1393" name="月 1392">
          <a:extLst>
            <a:ext uri="{FF2B5EF4-FFF2-40B4-BE49-F238E27FC236}">
              <a16:creationId xmlns:a16="http://schemas.microsoft.com/office/drawing/2014/main" id="{00000000-0008-0000-0300-000073050000}"/>
            </a:ext>
          </a:extLst>
        </xdr:cNvPr>
        <xdr:cNvSpPr/>
      </xdr:nvSpPr>
      <xdr:spPr>
        <a:xfrm rot="13320000">
          <a:off x="4383597" y="44275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284</xdr:row>
      <xdr:rowOff>23653</xdr:rowOff>
    </xdr:from>
    <xdr:to>
      <xdr:col>7</xdr:col>
      <xdr:colOff>375890</xdr:colOff>
      <xdr:row>284</xdr:row>
      <xdr:rowOff>139714</xdr:rowOff>
    </xdr:to>
    <xdr:sp macro="" textlink="">
      <xdr:nvSpPr>
        <xdr:cNvPr id="1394" name="太陽 1393">
          <a:extLst>
            <a:ext uri="{FF2B5EF4-FFF2-40B4-BE49-F238E27FC236}">
              <a16:creationId xmlns:a16="http://schemas.microsoft.com/office/drawing/2014/main" id="{00000000-0008-0000-0300-000074050000}"/>
            </a:ext>
          </a:extLst>
        </xdr:cNvPr>
        <xdr:cNvSpPr/>
      </xdr:nvSpPr>
      <xdr:spPr>
        <a:xfrm>
          <a:off x="4344379" y="44572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285</xdr:row>
      <xdr:rowOff>31493</xdr:rowOff>
    </xdr:from>
    <xdr:to>
      <xdr:col>7</xdr:col>
      <xdr:colOff>359597</xdr:colOff>
      <xdr:row>285</xdr:row>
      <xdr:rowOff>136893</xdr:rowOff>
    </xdr:to>
    <xdr:sp macro="" textlink="">
      <xdr:nvSpPr>
        <xdr:cNvPr id="1395" name="月 1394">
          <a:extLst>
            <a:ext uri="{FF2B5EF4-FFF2-40B4-BE49-F238E27FC236}">
              <a16:creationId xmlns:a16="http://schemas.microsoft.com/office/drawing/2014/main" id="{00000000-0008-0000-0300-000075050000}"/>
            </a:ext>
          </a:extLst>
        </xdr:cNvPr>
        <xdr:cNvSpPr/>
      </xdr:nvSpPr>
      <xdr:spPr>
        <a:xfrm rot="13320000">
          <a:off x="4383597" y="44732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287</xdr:row>
      <xdr:rowOff>23653</xdr:rowOff>
    </xdr:from>
    <xdr:to>
      <xdr:col>7</xdr:col>
      <xdr:colOff>375890</xdr:colOff>
      <xdr:row>287</xdr:row>
      <xdr:rowOff>139714</xdr:rowOff>
    </xdr:to>
    <xdr:sp macro="" textlink="">
      <xdr:nvSpPr>
        <xdr:cNvPr id="1396" name="太陽 1395">
          <a:extLst>
            <a:ext uri="{FF2B5EF4-FFF2-40B4-BE49-F238E27FC236}">
              <a16:creationId xmlns:a16="http://schemas.microsoft.com/office/drawing/2014/main" id="{00000000-0008-0000-0300-000076050000}"/>
            </a:ext>
          </a:extLst>
        </xdr:cNvPr>
        <xdr:cNvSpPr/>
      </xdr:nvSpPr>
      <xdr:spPr>
        <a:xfrm>
          <a:off x="4344379" y="45029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288</xdr:row>
      <xdr:rowOff>31493</xdr:rowOff>
    </xdr:from>
    <xdr:to>
      <xdr:col>7</xdr:col>
      <xdr:colOff>359597</xdr:colOff>
      <xdr:row>288</xdr:row>
      <xdr:rowOff>136893</xdr:rowOff>
    </xdr:to>
    <xdr:sp macro="" textlink="">
      <xdr:nvSpPr>
        <xdr:cNvPr id="1397" name="月 1396">
          <a:extLst>
            <a:ext uri="{FF2B5EF4-FFF2-40B4-BE49-F238E27FC236}">
              <a16:creationId xmlns:a16="http://schemas.microsoft.com/office/drawing/2014/main" id="{00000000-0008-0000-0300-000077050000}"/>
            </a:ext>
          </a:extLst>
        </xdr:cNvPr>
        <xdr:cNvSpPr/>
      </xdr:nvSpPr>
      <xdr:spPr>
        <a:xfrm rot="13320000">
          <a:off x="4383597" y="45189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290</xdr:row>
      <xdr:rowOff>23653</xdr:rowOff>
    </xdr:from>
    <xdr:to>
      <xdr:col>7</xdr:col>
      <xdr:colOff>375890</xdr:colOff>
      <xdr:row>290</xdr:row>
      <xdr:rowOff>139714</xdr:rowOff>
    </xdr:to>
    <xdr:sp macro="" textlink="">
      <xdr:nvSpPr>
        <xdr:cNvPr id="1398" name="太陽 1397">
          <a:extLst>
            <a:ext uri="{FF2B5EF4-FFF2-40B4-BE49-F238E27FC236}">
              <a16:creationId xmlns:a16="http://schemas.microsoft.com/office/drawing/2014/main" id="{00000000-0008-0000-0300-000078050000}"/>
            </a:ext>
          </a:extLst>
        </xdr:cNvPr>
        <xdr:cNvSpPr/>
      </xdr:nvSpPr>
      <xdr:spPr>
        <a:xfrm>
          <a:off x="4344379" y="45486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291</xdr:row>
      <xdr:rowOff>31493</xdr:rowOff>
    </xdr:from>
    <xdr:to>
      <xdr:col>7</xdr:col>
      <xdr:colOff>359597</xdr:colOff>
      <xdr:row>291</xdr:row>
      <xdr:rowOff>136893</xdr:rowOff>
    </xdr:to>
    <xdr:sp macro="" textlink="">
      <xdr:nvSpPr>
        <xdr:cNvPr id="1399" name="月 1398">
          <a:extLst>
            <a:ext uri="{FF2B5EF4-FFF2-40B4-BE49-F238E27FC236}">
              <a16:creationId xmlns:a16="http://schemas.microsoft.com/office/drawing/2014/main" id="{00000000-0008-0000-0300-000079050000}"/>
            </a:ext>
          </a:extLst>
        </xdr:cNvPr>
        <xdr:cNvSpPr/>
      </xdr:nvSpPr>
      <xdr:spPr>
        <a:xfrm rot="13320000">
          <a:off x="4383597" y="45646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293</xdr:row>
      <xdr:rowOff>23653</xdr:rowOff>
    </xdr:from>
    <xdr:to>
      <xdr:col>7</xdr:col>
      <xdr:colOff>375890</xdr:colOff>
      <xdr:row>293</xdr:row>
      <xdr:rowOff>139714</xdr:rowOff>
    </xdr:to>
    <xdr:sp macro="" textlink="">
      <xdr:nvSpPr>
        <xdr:cNvPr id="1400" name="太陽 1399">
          <a:extLst>
            <a:ext uri="{FF2B5EF4-FFF2-40B4-BE49-F238E27FC236}">
              <a16:creationId xmlns:a16="http://schemas.microsoft.com/office/drawing/2014/main" id="{00000000-0008-0000-0300-00007A050000}"/>
            </a:ext>
          </a:extLst>
        </xdr:cNvPr>
        <xdr:cNvSpPr/>
      </xdr:nvSpPr>
      <xdr:spPr>
        <a:xfrm>
          <a:off x="4344379" y="45943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294</xdr:row>
      <xdr:rowOff>31493</xdr:rowOff>
    </xdr:from>
    <xdr:to>
      <xdr:col>7</xdr:col>
      <xdr:colOff>359597</xdr:colOff>
      <xdr:row>294</xdr:row>
      <xdr:rowOff>136893</xdr:rowOff>
    </xdr:to>
    <xdr:sp macro="" textlink="">
      <xdr:nvSpPr>
        <xdr:cNvPr id="1401" name="月 1400">
          <a:extLst>
            <a:ext uri="{FF2B5EF4-FFF2-40B4-BE49-F238E27FC236}">
              <a16:creationId xmlns:a16="http://schemas.microsoft.com/office/drawing/2014/main" id="{00000000-0008-0000-0300-00007B050000}"/>
            </a:ext>
          </a:extLst>
        </xdr:cNvPr>
        <xdr:cNvSpPr/>
      </xdr:nvSpPr>
      <xdr:spPr>
        <a:xfrm rot="13320000">
          <a:off x="4383597" y="46103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02" name="太陽 1401">
          <a:extLst>
            <a:ext uri="{FF2B5EF4-FFF2-40B4-BE49-F238E27FC236}">
              <a16:creationId xmlns:a16="http://schemas.microsoft.com/office/drawing/2014/main" id="{00000000-0008-0000-0300-00007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03" name="月 1402">
          <a:extLst>
            <a:ext uri="{FF2B5EF4-FFF2-40B4-BE49-F238E27FC236}">
              <a16:creationId xmlns:a16="http://schemas.microsoft.com/office/drawing/2014/main" id="{00000000-0008-0000-0300-00007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04" name="太陽 1403">
          <a:extLst>
            <a:ext uri="{FF2B5EF4-FFF2-40B4-BE49-F238E27FC236}">
              <a16:creationId xmlns:a16="http://schemas.microsoft.com/office/drawing/2014/main" id="{00000000-0008-0000-0300-00007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05" name="月 1404">
          <a:extLst>
            <a:ext uri="{FF2B5EF4-FFF2-40B4-BE49-F238E27FC236}">
              <a16:creationId xmlns:a16="http://schemas.microsoft.com/office/drawing/2014/main" id="{00000000-0008-0000-0300-00007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06" name="太陽 1405">
          <a:extLst>
            <a:ext uri="{FF2B5EF4-FFF2-40B4-BE49-F238E27FC236}">
              <a16:creationId xmlns:a16="http://schemas.microsoft.com/office/drawing/2014/main" id="{00000000-0008-0000-0300-00008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07" name="月 1406">
          <a:extLst>
            <a:ext uri="{FF2B5EF4-FFF2-40B4-BE49-F238E27FC236}">
              <a16:creationId xmlns:a16="http://schemas.microsoft.com/office/drawing/2014/main" id="{00000000-0008-0000-0300-00008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08" name="太陽 1407">
          <a:extLst>
            <a:ext uri="{FF2B5EF4-FFF2-40B4-BE49-F238E27FC236}">
              <a16:creationId xmlns:a16="http://schemas.microsoft.com/office/drawing/2014/main" id="{00000000-0008-0000-0300-00008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09" name="月 1408">
          <a:extLst>
            <a:ext uri="{FF2B5EF4-FFF2-40B4-BE49-F238E27FC236}">
              <a16:creationId xmlns:a16="http://schemas.microsoft.com/office/drawing/2014/main" id="{00000000-0008-0000-0300-00008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0" name="太陽 1409">
          <a:extLst>
            <a:ext uri="{FF2B5EF4-FFF2-40B4-BE49-F238E27FC236}">
              <a16:creationId xmlns:a16="http://schemas.microsoft.com/office/drawing/2014/main" id="{00000000-0008-0000-0300-00008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1" name="月 1410">
          <a:extLst>
            <a:ext uri="{FF2B5EF4-FFF2-40B4-BE49-F238E27FC236}">
              <a16:creationId xmlns:a16="http://schemas.microsoft.com/office/drawing/2014/main" id="{00000000-0008-0000-0300-00008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12" name="太陽 1411">
          <a:extLst>
            <a:ext uri="{FF2B5EF4-FFF2-40B4-BE49-F238E27FC236}">
              <a16:creationId xmlns:a16="http://schemas.microsoft.com/office/drawing/2014/main" id="{00000000-0008-0000-0300-00008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13" name="月 1412">
          <a:extLst>
            <a:ext uri="{FF2B5EF4-FFF2-40B4-BE49-F238E27FC236}">
              <a16:creationId xmlns:a16="http://schemas.microsoft.com/office/drawing/2014/main" id="{00000000-0008-0000-0300-00008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14" name="太陽 1413">
          <a:extLst>
            <a:ext uri="{FF2B5EF4-FFF2-40B4-BE49-F238E27FC236}">
              <a16:creationId xmlns:a16="http://schemas.microsoft.com/office/drawing/2014/main" id="{00000000-0008-0000-0300-00008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15" name="月 1414">
          <a:extLst>
            <a:ext uri="{FF2B5EF4-FFF2-40B4-BE49-F238E27FC236}">
              <a16:creationId xmlns:a16="http://schemas.microsoft.com/office/drawing/2014/main" id="{00000000-0008-0000-0300-00008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16" name="太陽 1415">
          <a:extLst>
            <a:ext uri="{FF2B5EF4-FFF2-40B4-BE49-F238E27FC236}">
              <a16:creationId xmlns:a16="http://schemas.microsoft.com/office/drawing/2014/main" id="{00000000-0008-0000-0300-00008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17" name="月 1416">
          <a:extLst>
            <a:ext uri="{FF2B5EF4-FFF2-40B4-BE49-F238E27FC236}">
              <a16:creationId xmlns:a16="http://schemas.microsoft.com/office/drawing/2014/main" id="{00000000-0008-0000-0300-00008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18" name="太陽 1417">
          <a:extLst>
            <a:ext uri="{FF2B5EF4-FFF2-40B4-BE49-F238E27FC236}">
              <a16:creationId xmlns:a16="http://schemas.microsoft.com/office/drawing/2014/main" id="{00000000-0008-0000-0300-00008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19" name="月 1418">
          <a:extLst>
            <a:ext uri="{FF2B5EF4-FFF2-40B4-BE49-F238E27FC236}">
              <a16:creationId xmlns:a16="http://schemas.microsoft.com/office/drawing/2014/main" id="{00000000-0008-0000-0300-00008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20" name="太陽 1419">
          <a:extLst>
            <a:ext uri="{FF2B5EF4-FFF2-40B4-BE49-F238E27FC236}">
              <a16:creationId xmlns:a16="http://schemas.microsoft.com/office/drawing/2014/main" id="{00000000-0008-0000-0300-00009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21" name="月 1420">
          <a:extLst>
            <a:ext uri="{FF2B5EF4-FFF2-40B4-BE49-F238E27FC236}">
              <a16:creationId xmlns:a16="http://schemas.microsoft.com/office/drawing/2014/main" id="{00000000-0008-0000-0300-00009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22" name="太陽 1421">
          <a:extLst>
            <a:ext uri="{FF2B5EF4-FFF2-40B4-BE49-F238E27FC236}">
              <a16:creationId xmlns:a16="http://schemas.microsoft.com/office/drawing/2014/main" id="{00000000-0008-0000-0300-00009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23" name="月 1422">
          <a:extLst>
            <a:ext uri="{FF2B5EF4-FFF2-40B4-BE49-F238E27FC236}">
              <a16:creationId xmlns:a16="http://schemas.microsoft.com/office/drawing/2014/main" id="{00000000-0008-0000-0300-00009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24" name="太陽 1423">
          <a:extLst>
            <a:ext uri="{FF2B5EF4-FFF2-40B4-BE49-F238E27FC236}">
              <a16:creationId xmlns:a16="http://schemas.microsoft.com/office/drawing/2014/main" id="{00000000-0008-0000-0300-00009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25" name="月 1424">
          <a:extLst>
            <a:ext uri="{FF2B5EF4-FFF2-40B4-BE49-F238E27FC236}">
              <a16:creationId xmlns:a16="http://schemas.microsoft.com/office/drawing/2014/main" id="{00000000-0008-0000-0300-00009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26" name="太陽 1425">
          <a:extLst>
            <a:ext uri="{FF2B5EF4-FFF2-40B4-BE49-F238E27FC236}">
              <a16:creationId xmlns:a16="http://schemas.microsoft.com/office/drawing/2014/main" id="{00000000-0008-0000-0300-00009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27" name="月 1426">
          <a:extLst>
            <a:ext uri="{FF2B5EF4-FFF2-40B4-BE49-F238E27FC236}">
              <a16:creationId xmlns:a16="http://schemas.microsoft.com/office/drawing/2014/main" id="{00000000-0008-0000-0300-00009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28" name="太陽 1427">
          <a:extLst>
            <a:ext uri="{FF2B5EF4-FFF2-40B4-BE49-F238E27FC236}">
              <a16:creationId xmlns:a16="http://schemas.microsoft.com/office/drawing/2014/main" id="{00000000-0008-0000-0300-00009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29" name="月 1428">
          <a:extLst>
            <a:ext uri="{FF2B5EF4-FFF2-40B4-BE49-F238E27FC236}">
              <a16:creationId xmlns:a16="http://schemas.microsoft.com/office/drawing/2014/main" id="{00000000-0008-0000-0300-00009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30" name="太陽 1429">
          <a:extLst>
            <a:ext uri="{FF2B5EF4-FFF2-40B4-BE49-F238E27FC236}">
              <a16:creationId xmlns:a16="http://schemas.microsoft.com/office/drawing/2014/main" id="{00000000-0008-0000-0300-00009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31" name="月 1430">
          <a:extLst>
            <a:ext uri="{FF2B5EF4-FFF2-40B4-BE49-F238E27FC236}">
              <a16:creationId xmlns:a16="http://schemas.microsoft.com/office/drawing/2014/main" id="{00000000-0008-0000-0300-00009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32" name="太陽 1431">
          <a:extLst>
            <a:ext uri="{FF2B5EF4-FFF2-40B4-BE49-F238E27FC236}">
              <a16:creationId xmlns:a16="http://schemas.microsoft.com/office/drawing/2014/main" id="{00000000-0008-0000-0300-0000A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33" name="月 1432">
          <a:extLst>
            <a:ext uri="{FF2B5EF4-FFF2-40B4-BE49-F238E27FC236}">
              <a16:creationId xmlns:a16="http://schemas.microsoft.com/office/drawing/2014/main" id="{00000000-0008-0000-0300-0000A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34" name="太陽 1433">
          <a:extLst>
            <a:ext uri="{FF2B5EF4-FFF2-40B4-BE49-F238E27FC236}">
              <a16:creationId xmlns:a16="http://schemas.microsoft.com/office/drawing/2014/main" id="{00000000-0008-0000-0300-0000A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35" name="月 1434">
          <a:extLst>
            <a:ext uri="{FF2B5EF4-FFF2-40B4-BE49-F238E27FC236}">
              <a16:creationId xmlns:a16="http://schemas.microsoft.com/office/drawing/2014/main" id="{00000000-0008-0000-0300-0000A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36" name="太陽 1435">
          <a:extLst>
            <a:ext uri="{FF2B5EF4-FFF2-40B4-BE49-F238E27FC236}">
              <a16:creationId xmlns:a16="http://schemas.microsoft.com/office/drawing/2014/main" id="{00000000-0008-0000-0300-0000A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37" name="月 1436">
          <a:extLst>
            <a:ext uri="{FF2B5EF4-FFF2-40B4-BE49-F238E27FC236}">
              <a16:creationId xmlns:a16="http://schemas.microsoft.com/office/drawing/2014/main" id="{00000000-0008-0000-0300-0000A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38" name="太陽 1437">
          <a:extLst>
            <a:ext uri="{FF2B5EF4-FFF2-40B4-BE49-F238E27FC236}">
              <a16:creationId xmlns:a16="http://schemas.microsoft.com/office/drawing/2014/main" id="{00000000-0008-0000-0300-0000A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39" name="月 1438">
          <a:extLst>
            <a:ext uri="{FF2B5EF4-FFF2-40B4-BE49-F238E27FC236}">
              <a16:creationId xmlns:a16="http://schemas.microsoft.com/office/drawing/2014/main" id="{00000000-0008-0000-0300-0000A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40" name="太陽 1439">
          <a:extLst>
            <a:ext uri="{FF2B5EF4-FFF2-40B4-BE49-F238E27FC236}">
              <a16:creationId xmlns:a16="http://schemas.microsoft.com/office/drawing/2014/main" id="{00000000-0008-0000-0300-0000A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41" name="月 1440">
          <a:extLst>
            <a:ext uri="{FF2B5EF4-FFF2-40B4-BE49-F238E27FC236}">
              <a16:creationId xmlns:a16="http://schemas.microsoft.com/office/drawing/2014/main" id="{00000000-0008-0000-0300-0000A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42" name="太陽 1441">
          <a:extLst>
            <a:ext uri="{FF2B5EF4-FFF2-40B4-BE49-F238E27FC236}">
              <a16:creationId xmlns:a16="http://schemas.microsoft.com/office/drawing/2014/main" id="{00000000-0008-0000-0300-0000B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43" name="月 1442">
          <a:extLst>
            <a:ext uri="{FF2B5EF4-FFF2-40B4-BE49-F238E27FC236}">
              <a16:creationId xmlns:a16="http://schemas.microsoft.com/office/drawing/2014/main" id="{00000000-0008-0000-0300-0000B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44" name="太陽 1443">
          <a:extLst>
            <a:ext uri="{FF2B5EF4-FFF2-40B4-BE49-F238E27FC236}">
              <a16:creationId xmlns:a16="http://schemas.microsoft.com/office/drawing/2014/main" id="{00000000-0008-0000-0300-0000B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45" name="月 1444">
          <a:extLst>
            <a:ext uri="{FF2B5EF4-FFF2-40B4-BE49-F238E27FC236}">
              <a16:creationId xmlns:a16="http://schemas.microsoft.com/office/drawing/2014/main" id="{00000000-0008-0000-0300-0000B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6" name="太陽 1445">
          <a:extLst>
            <a:ext uri="{FF2B5EF4-FFF2-40B4-BE49-F238E27FC236}">
              <a16:creationId xmlns:a16="http://schemas.microsoft.com/office/drawing/2014/main" id="{00000000-0008-0000-0300-0000B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7" name="月 1446">
          <a:extLst>
            <a:ext uri="{FF2B5EF4-FFF2-40B4-BE49-F238E27FC236}">
              <a16:creationId xmlns:a16="http://schemas.microsoft.com/office/drawing/2014/main" id="{00000000-0008-0000-0300-0000B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48" name="太陽 1447">
          <a:extLst>
            <a:ext uri="{FF2B5EF4-FFF2-40B4-BE49-F238E27FC236}">
              <a16:creationId xmlns:a16="http://schemas.microsoft.com/office/drawing/2014/main" id="{00000000-0008-0000-0300-0000B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49" name="月 1448">
          <a:extLst>
            <a:ext uri="{FF2B5EF4-FFF2-40B4-BE49-F238E27FC236}">
              <a16:creationId xmlns:a16="http://schemas.microsoft.com/office/drawing/2014/main" id="{00000000-0008-0000-0300-0000B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50" name="太陽 1449">
          <a:extLst>
            <a:ext uri="{FF2B5EF4-FFF2-40B4-BE49-F238E27FC236}">
              <a16:creationId xmlns:a16="http://schemas.microsoft.com/office/drawing/2014/main" id="{00000000-0008-0000-0300-0000B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51" name="月 1450">
          <a:extLst>
            <a:ext uri="{FF2B5EF4-FFF2-40B4-BE49-F238E27FC236}">
              <a16:creationId xmlns:a16="http://schemas.microsoft.com/office/drawing/2014/main" id="{00000000-0008-0000-0300-0000B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52" name="太陽 1451">
          <a:extLst>
            <a:ext uri="{FF2B5EF4-FFF2-40B4-BE49-F238E27FC236}">
              <a16:creationId xmlns:a16="http://schemas.microsoft.com/office/drawing/2014/main" id="{00000000-0008-0000-0300-0000B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53" name="月 1452">
          <a:extLst>
            <a:ext uri="{FF2B5EF4-FFF2-40B4-BE49-F238E27FC236}">
              <a16:creationId xmlns:a16="http://schemas.microsoft.com/office/drawing/2014/main" id="{00000000-0008-0000-0300-0000B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54" name="太陽 1453">
          <a:extLst>
            <a:ext uri="{FF2B5EF4-FFF2-40B4-BE49-F238E27FC236}">
              <a16:creationId xmlns:a16="http://schemas.microsoft.com/office/drawing/2014/main" id="{00000000-0008-0000-0300-0000B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55" name="月 1454">
          <a:extLst>
            <a:ext uri="{FF2B5EF4-FFF2-40B4-BE49-F238E27FC236}">
              <a16:creationId xmlns:a16="http://schemas.microsoft.com/office/drawing/2014/main" id="{00000000-0008-0000-0300-0000B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56" name="太陽 1455">
          <a:extLst>
            <a:ext uri="{FF2B5EF4-FFF2-40B4-BE49-F238E27FC236}">
              <a16:creationId xmlns:a16="http://schemas.microsoft.com/office/drawing/2014/main" id="{00000000-0008-0000-0300-0000C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57" name="月 1456">
          <a:extLst>
            <a:ext uri="{FF2B5EF4-FFF2-40B4-BE49-F238E27FC236}">
              <a16:creationId xmlns:a16="http://schemas.microsoft.com/office/drawing/2014/main" id="{00000000-0008-0000-0300-0000C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58" name="太陽 1457">
          <a:extLst>
            <a:ext uri="{FF2B5EF4-FFF2-40B4-BE49-F238E27FC236}">
              <a16:creationId xmlns:a16="http://schemas.microsoft.com/office/drawing/2014/main" id="{00000000-0008-0000-0300-0000C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59" name="月 1458">
          <a:extLst>
            <a:ext uri="{FF2B5EF4-FFF2-40B4-BE49-F238E27FC236}">
              <a16:creationId xmlns:a16="http://schemas.microsoft.com/office/drawing/2014/main" id="{00000000-0008-0000-0300-0000C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60" name="太陽 1459">
          <a:extLst>
            <a:ext uri="{FF2B5EF4-FFF2-40B4-BE49-F238E27FC236}">
              <a16:creationId xmlns:a16="http://schemas.microsoft.com/office/drawing/2014/main" id="{00000000-0008-0000-0300-0000C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61" name="月 1460">
          <a:extLst>
            <a:ext uri="{FF2B5EF4-FFF2-40B4-BE49-F238E27FC236}">
              <a16:creationId xmlns:a16="http://schemas.microsoft.com/office/drawing/2014/main" id="{00000000-0008-0000-0300-0000C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62" name="太陽 1461">
          <a:extLst>
            <a:ext uri="{FF2B5EF4-FFF2-40B4-BE49-F238E27FC236}">
              <a16:creationId xmlns:a16="http://schemas.microsoft.com/office/drawing/2014/main" id="{00000000-0008-0000-0300-0000C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63" name="月 1462">
          <a:extLst>
            <a:ext uri="{FF2B5EF4-FFF2-40B4-BE49-F238E27FC236}">
              <a16:creationId xmlns:a16="http://schemas.microsoft.com/office/drawing/2014/main" id="{00000000-0008-0000-0300-0000C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4" name="太陽 1463">
          <a:extLst>
            <a:ext uri="{FF2B5EF4-FFF2-40B4-BE49-F238E27FC236}">
              <a16:creationId xmlns:a16="http://schemas.microsoft.com/office/drawing/2014/main" id="{00000000-0008-0000-0300-0000C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5" name="月 1464">
          <a:extLst>
            <a:ext uri="{FF2B5EF4-FFF2-40B4-BE49-F238E27FC236}">
              <a16:creationId xmlns:a16="http://schemas.microsoft.com/office/drawing/2014/main" id="{00000000-0008-0000-0300-0000C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66" name="太陽 1465">
          <a:extLst>
            <a:ext uri="{FF2B5EF4-FFF2-40B4-BE49-F238E27FC236}">
              <a16:creationId xmlns:a16="http://schemas.microsoft.com/office/drawing/2014/main" id="{00000000-0008-0000-0300-0000C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67" name="月 1466">
          <a:extLst>
            <a:ext uri="{FF2B5EF4-FFF2-40B4-BE49-F238E27FC236}">
              <a16:creationId xmlns:a16="http://schemas.microsoft.com/office/drawing/2014/main" id="{00000000-0008-0000-0300-0000C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68" name="太陽 1467">
          <a:extLst>
            <a:ext uri="{FF2B5EF4-FFF2-40B4-BE49-F238E27FC236}">
              <a16:creationId xmlns:a16="http://schemas.microsoft.com/office/drawing/2014/main" id="{00000000-0008-0000-0300-0000D0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69" name="月 1468">
          <a:extLst>
            <a:ext uri="{FF2B5EF4-FFF2-40B4-BE49-F238E27FC236}">
              <a16:creationId xmlns:a16="http://schemas.microsoft.com/office/drawing/2014/main" id="{00000000-0008-0000-0300-0000D1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70" name="太陽 1469">
          <a:extLst>
            <a:ext uri="{FF2B5EF4-FFF2-40B4-BE49-F238E27FC236}">
              <a16:creationId xmlns:a16="http://schemas.microsoft.com/office/drawing/2014/main" id="{00000000-0008-0000-0300-0000D2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71" name="月 1470">
          <a:extLst>
            <a:ext uri="{FF2B5EF4-FFF2-40B4-BE49-F238E27FC236}">
              <a16:creationId xmlns:a16="http://schemas.microsoft.com/office/drawing/2014/main" id="{00000000-0008-0000-0300-0000D3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72" name="太陽 1471">
          <a:extLst>
            <a:ext uri="{FF2B5EF4-FFF2-40B4-BE49-F238E27FC236}">
              <a16:creationId xmlns:a16="http://schemas.microsoft.com/office/drawing/2014/main" id="{00000000-0008-0000-0300-0000D4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73" name="月 1472">
          <a:extLst>
            <a:ext uri="{FF2B5EF4-FFF2-40B4-BE49-F238E27FC236}">
              <a16:creationId xmlns:a16="http://schemas.microsoft.com/office/drawing/2014/main" id="{00000000-0008-0000-0300-0000D5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74" name="太陽 1473">
          <a:extLst>
            <a:ext uri="{FF2B5EF4-FFF2-40B4-BE49-F238E27FC236}">
              <a16:creationId xmlns:a16="http://schemas.microsoft.com/office/drawing/2014/main" id="{00000000-0008-0000-0300-0000DC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75" name="月 1474">
          <a:extLst>
            <a:ext uri="{FF2B5EF4-FFF2-40B4-BE49-F238E27FC236}">
              <a16:creationId xmlns:a16="http://schemas.microsoft.com/office/drawing/2014/main" id="{00000000-0008-0000-0300-0000DD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76" name="太陽 1475">
          <a:extLst>
            <a:ext uri="{FF2B5EF4-FFF2-40B4-BE49-F238E27FC236}">
              <a16:creationId xmlns:a16="http://schemas.microsoft.com/office/drawing/2014/main" id="{00000000-0008-0000-0300-0000DE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77" name="月 1476">
          <a:extLst>
            <a:ext uri="{FF2B5EF4-FFF2-40B4-BE49-F238E27FC236}">
              <a16:creationId xmlns:a16="http://schemas.microsoft.com/office/drawing/2014/main" id="{00000000-0008-0000-0300-0000DF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78" name="太陽 1477">
          <a:extLst>
            <a:ext uri="{FF2B5EF4-FFF2-40B4-BE49-F238E27FC236}">
              <a16:creationId xmlns:a16="http://schemas.microsoft.com/office/drawing/2014/main" id="{00000000-0008-0000-0300-0000E0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79" name="月 1478">
          <a:extLst>
            <a:ext uri="{FF2B5EF4-FFF2-40B4-BE49-F238E27FC236}">
              <a16:creationId xmlns:a16="http://schemas.microsoft.com/office/drawing/2014/main" id="{00000000-0008-0000-0300-0000E1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80" name="太陽 1479">
          <a:extLst>
            <a:ext uri="{FF2B5EF4-FFF2-40B4-BE49-F238E27FC236}">
              <a16:creationId xmlns:a16="http://schemas.microsoft.com/office/drawing/2014/main" id="{00000000-0008-0000-0300-0000E2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81" name="月 1480">
          <a:extLst>
            <a:ext uri="{FF2B5EF4-FFF2-40B4-BE49-F238E27FC236}">
              <a16:creationId xmlns:a16="http://schemas.microsoft.com/office/drawing/2014/main" id="{00000000-0008-0000-0300-0000E3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2" name="太陽 1481">
          <a:extLst>
            <a:ext uri="{FF2B5EF4-FFF2-40B4-BE49-F238E27FC236}">
              <a16:creationId xmlns:a16="http://schemas.microsoft.com/office/drawing/2014/main" id="{00000000-0008-0000-0300-0000E4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3" name="月 1482">
          <a:extLst>
            <a:ext uri="{FF2B5EF4-FFF2-40B4-BE49-F238E27FC236}">
              <a16:creationId xmlns:a16="http://schemas.microsoft.com/office/drawing/2014/main" id="{00000000-0008-0000-0300-0000E5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484" name="太陽 1483">
          <a:extLst>
            <a:ext uri="{FF2B5EF4-FFF2-40B4-BE49-F238E27FC236}">
              <a16:creationId xmlns:a16="http://schemas.microsoft.com/office/drawing/2014/main" id="{00000000-0008-0000-0300-0000E6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485" name="月 1484">
          <a:extLst>
            <a:ext uri="{FF2B5EF4-FFF2-40B4-BE49-F238E27FC236}">
              <a16:creationId xmlns:a16="http://schemas.microsoft.com/office/drawing/2014/main" id="{00000000-0008-0000-0300-0000E7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486" name="太陽 1485">
          <a:extLst>
            <a:ext uri="{FF2B5EF4-FFF2-40B4-BE49-F238E27FC236}">
              <a16:creationId xmlns:a16="http://schemas.microsoft.com/office/drawing/2014/main" id="{00000000-0008-0000-0300-0000E805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487" name="月 1486">
          <a:extLst>
            <a:ext uri="{FF2B5EF4-FFF2-40B4-BE49-F238E27FC236}">
              <a16:creationId xmlns:a16="http://schemas.microsoft.com/office/drawing/2014/main" id="{00000000-0008-0000-0300-0000E905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488" name="太陽 1487">
          <a:extLst>
            <a:ext uri="{FF2B5EF4-FFF2-40B4-BE49-F238E27FC236}">
              <a16:creationId xmlns:a16="http://schemas.microsoft.com/office/drawing/2014/main" id="{00000000-0008-0000-0300-0000EA05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489" name="月 1488">
          <a:extLst>
            <a:ext uri="{FF2B5EF4-FFF2-40B4-BE49-F238E27FC236}">
              <a16:creationId xmlns:a16="http://schemas.microsoft.com/office/drawing/2014/main" id="{00000000-0008-0000-0300-0000EB05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490" name="太陽 1489">
          <a:extLst>
            <a:ext uri="{FF2B5EF4-FFF2-40B4-BE49-F238E27FC236}">
              <a16:creationId xmlns:a16="http://schemas.microsoft.com/office/drawing/2014/main" id="{00000000-0008-0000-0300-0000EC05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491" name="月 1490">
          <a:extLst>
            <a:ext uri="{FF2B5EF4-FFF2-40B4-BE49-F238E27FC236}">
              <a16:creationId xmlns:a16="http://schemas.microsoft.com/office/drawing/2014/main" id="{00000000-0008-0000-0300-0000ED05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492" name="太陽 1491">
          <a:extLst>
            <a:ext uri="{FF2B5EF4-FFF2-40B4-BE49-F238E27FC236}">
              <a16:creationId xmlns:a16="http://schemas.microsoft.com/office/drawing/2014/main" id="{00000000-0008-0000-0300-0000F405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493" name="月 1492">
          <a:extLst>
            <a:ext uri="{FF2B5EF4-FFF2-40B4-BE49-F238E27FC236}">
              <a16:creationId xmlns:a16="http://schemas.microsoft.com/office/drawing/2014/main" id="{00000000-0008-0000-0300-0000F505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494" name="太陽 1493">
          <a:extLst>
            <a:ext uri="{FF2B5EF4-FFF2-40B4-BE49-F238E27FC236}">
              <a16:creationId xmlns:a16="http://schemas.microsoft.com/office/drawing/2014/main" id="{00000000-0008-0000-0300-0000F605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495" name="月 1494">
          <a:extLst>
            <a:ext uri="{FF2B5EF4-FFF2-40B4-BE49-F238E27FC236}">
              <a16:creationId xmlns:a16="http://schemas.microsoft.com/office/drawing/2014/main" id="{00000000-0008-0000-0300-0000F705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496" name="太陽 1495">
          <a:extLst>
            <a:ext uri="{FF2B5EF4-FFF2-40B4-BE49-F238E27FC236}">
              <a16:creationId xmlns:a16="http://schemas.microsoft.com/office/drawing/2014/main" id="{00000000-0008-0000-0300-0000F805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497" name="月 1496">
          <a:extLst>
            <a:ext uri="{FF2B5EF4-FFF2-40B4-BE49-F238E27FC236}">
              <a16:creationId xmlns:a16="http://schemas.microsoft.com/office/drawing/2014/main" id="{00000000-0008-0000-0300-0000F905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498" name="太陽 1497">
          <a:extLst>
            <a:ext uri="{FF2B5EF4-FFF2-40B4-BE49-F238E27FC236}">
              <a16:creationId xmlns:a16="http://schemas.microsoft.com/office/drawing/2014/main" id="{00000000-0008-0000-0300-0000FA05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499" name="月 1498">
          <a:extLst>
            <a:ext uri="{FF2B5EF4-FFF2-40B4-BE49-F238E27FC236}">
              <a16:creationId xmlns:a16="http://schemas.microsoft.com/office/drawing/2014/main" id="{00000000-0008-0000-0300-0000FB05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0" name="太陽 1499">
          <a:extLst>
            <a:ext uri="{FF2B5EF4-FFF2-40B4-BE49-F238E27FC236}">
              <a16:creationId xmlns:a16="http://schemas.microsoft.com/office/drawing/2014/main" id="{00000000-0008-0000-0300-0000FC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1" name="月 1500">
          <a:extLst>
            <a:ext uri="{FF2B5EF4-FFF2-40B4-BE49-F238E27FC236}">
              <a16:creationId xmlns:a16="http://schemas.microsoft.com/office/drawing/2014/main" id="{00000000-0008-0000-0300-0000FD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02" name="太陽 1501">
          <a:extLst>
            <a:ext uri="{FF2B5EF4-FFF2-40B4-BE49-F238E27FC236}">
              <a16:creationId xmlns:a16="http://schemas.microsoft.com/office/drawing/2014/main" id="{00000000-0008-0000-0300-0000FE05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03" name="月 1502">
          <a:extLst>
            <a:ext uri="{FF2B5EF4-FFF2-40B4-BE49-F238E27FC236}">
              <a16:creationId xmlns:a16="http://schemas.microsoft.com/office/drawing/2014/main" id="{00000000-0008-0000-0300-0000FF05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04" name="太陽 1503">
          <a:extLst>
            <a:ext uri="{FF2B5EF4-FFF2-40B4-BE49-F238E27FC236}">
              <a16:creationId xmlns:a16="http://schemas.microsoft.com/office/drawing/2014/main" id="{00000000-0008-0000-0300-000000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05" name="月 1504">
          <a:extLst>
            <a:ext uri="{FF2B5EF4-FFF2-40B4-BE49-F238E27FC236}">
              <a16:creationId xmlns:a16="http://schemas.microsoft.com/office/drawing/2014/main" id="{00000000-0008-0000-0300-000001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06" name="太陽 1505">
          <a:extLst>
            <a:ext uri="{FF2B5EF4-FFF2-40B4-BE49-F238E27FC236}">
              <a16:creationId xmlns:a16="http://schemas.microsoft.com/office/drawing/2014/main" id="{00000000-0008-0000-0300-000002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07" name="月 1506">
          <a:extLst>
            <a:ext uri="{FF2B5EF4-FFF2-40B4-BE49-F238E27FC236}">
              <a16:creationId xmlns:a16="http://schemas.microsoft.com/office/drawing/2014/main" id="{00000000-0008-0000-0300-000003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08" name="太陽 1507">
          <a:extLst>
            <a:ext uri="{FF2B5EF4-FFF2-40B4-BE49-F238E27FC236}">
              <a16:creationId xmlns:a16="http://schemas.microsoft.com/office/drawing/2014/main" id="{00000000-0008-0000-0300-000004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09" name="月 1508">
          <a:extLst>
            <a:ext uri="{FF2B5EF4-FFF2-40B4-BE49-F238E27FC236}">
              <a16:creationId xmlns:a16="http://schemas.microsoft.com/office/drawing/2014/main" id="{00000000-0008-0000-0300-000005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296</xdr:row>
      <xdr:rowOff>23653</xdr:rowOff>
    </xdr:from>
    <xdr:to>
      <xdr:col>7</xdr:col>
      <xdr:colOff>375890</xdr:colOff>
      <xdr:row>296</xdr:row>
      <xdr:rowOff>139714</xdr:rowOff>
    </xdr:to>
    <xdr:sp macro="" textlink="">
      <xdr:nvSpPr>
        <xdr:cNvPr id="1510" name="太陽 1509">
          <a:extLst>
            <a:ext uri="{FF2B5EF4-FFF2-40B4-BE49-F238E27FC236}">
              <a16:creationId xmlns:a16="http://schemas.microsoft.com/office/drawing/2014/main" id="{00000000-0008-0000-0300-00000C060000}"/>
            </a:ext>
          </a:extLst>
        </xdr:cNvPr>
        <xdr:cNvSpPr/>
      </xdr:nvSpPr>
      <xdr:spPr>
        <a:xfrm>
          <a:off x="4344379" y="46400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297</xdr:row>
      <xdr:rowOff>31493</xdr:rowOff>
    </xdr:from>
    <xdr:to>
      <xdr:col>7</xdr:col>
      <xdr:colOff>359597</xdr:colOff>
      <xdr:row>297</xdr:row>
      <xdr:rowOff>136893</xdr:rowOff>
    </xdr:to>
    <xdr:sp macro="" textlink="">
      <xdr:nvSpPr>
        <xdr:cNvPr id="1511" name="月 1510">
          <a:extLst>
            <a:ext uri="{FF2B5EF4-FFF2-40B4-BE49-F238E27FC236}">
              <a16:creationId xmlns:a16="http://schemas.microsoft.com/office/drawing/2014/main" id="{00000000-0008-0000-0300-00000D060000}"/>
            </a:ext>
          </a:extLst>
        </xdr:cNvPr>
        <xdr:cNvSpPr/>
      </xdr:nvSpPr>
      <xdr:spPr>
        <a:xfrm rot="13320000">
          <a:off x="4383597" y="46561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299</xdr:row>
      <xdr:rowOff>23653</xdr:rowOff>
    </xdr:from>
    <xdr:to>
      <xdr:col>7</xdr:col>
      <xdr:colOff>375890</xdr:colOff>
      <xdr:row>299</xdr:row>
      <xdr:rowOff>139714</xdr:rowOff>
    </xdr:to>
    <xdr:sp macro="" textlink="">
      <xdr:nvSpPr>
        <xdr:cNvPr id="1512" name="太陽 1511">
          <a:extLst>
            <a:ext uri="{FF2B5EF4-FFF2-40B4-BE49-F238E27FC236}">
              <a16:creationId xmlns:a16="http://schemas.microsoft.com/office/drawing/2014/main" id="{00000000-0008-0000-0300-00000E060000}"/>
            </a:ext>
          </a:extLst>
        </xdr:cNvPr>
        <xdr:cNvSpPr/>
      </xdr:nvSpPr>
      <xdr:spPr>
        <a:xfrm>
          <a:off x="4344379" y="46858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300</xdr:row>
      <xdr:rowOff>31493</xdr:rowOff>
    </xdr:from>
    <xdr:to>
      <xdr:col>7</xdr:col>
      <xdr:colOff>359597</xdr:colOff>
      <xdr:row>300</xdr:row>
      <xdr:rowOff>136893</xdr:rowOff>
    </xdr:to>
    <xdr:sp macro="" textlink="">
      <xdr:nvSpPr>
        <xdr:cNvPr id="1513" name="月 1512">
          <a:extLst>
            <a:ext uri="{FF2B5EF4-FFF2-40B4-BE49-F238E27FC236}">
              <a16:creationId xmlns:a16="http://schemas.microsoft.com/office/drawing/2014/main" id="{00000000-0008-0000-0300-00000F060000}"/>
            </a:ext>
          </a:extLst>
        </xdr:cNvPr>
        <xdr:cNvSpPr/>
      </xdr:nvSpPr>
      <xdr:spPr>
        <a:xfrm rot="13320000">
          <a:off x="4383597" y="47018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302</xdr:row>
      <xdr:rowOff>23653</xdr:rowOff>
    </xdr:from>
    <xdr:to>
      <xdr:col>7</xdr:col>
      <xdr:colOff>375890</xdr:colOff>
      <xdr:row>302</xdr:row>
      <xdr:rowOff>139714</xdr:rowOff>
    </xdr:to>
    <xdr:sp macro="" textlink="">
      <xdr:nvSpPr>
        <xdr:cNvPr id="1514" name="太陽 1513">
          <a:extLst>
            <a:ext uri="{FF2B5EF4-FFF2-40B4-BE49-F238E27FC236}">
              <a16:creationId xmlns:a16="http://schemas.microsoft.com/office/drawing/2014/main" id="{00000000-0008-0000-0300-000010060000}"/>
            </a:ext>
          </a:extLst>
        </xdr:cNvPr>
        <xdr:cNvSpPr/>
      </xdr:nvSpPr>
      <xdr:spPr>
        <a:xfrm>
          <a:off x="4344379" y="47315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303</xdr:row>
      <xdr:rowOff>31493</xdr:rowOff>
    </xdr:from>
    <xdr:to>
      <xdr:col>7</xdr:col>
      <xdr:colOff>359597</xdr:colOff>
      <xdr:row>303</xdr:row>
      <xdr:rowOff>136893</xdr:rowOff>
    </xdr:to>
    <xdr:sp macro="" textlink="">
      <xdr:nvSpPr>
        <xdr:cNvPr id="1515" name="月 1514">
          <a:extLst>
            <a:ext uri="{FF2B5EF4-FFF2-40B4-BE49-F238E27FC236}">
              <a16:creationId xmlns:a16="http://schemas.microsoft.com/office/drawing/2014/main" id="{00000000-0008-0000-0300-000011060000}"/>
            </a:ext>
          </a:extLst>
        </xdr:cNvPr>
        <xdr:cNvSpPr/>
      </xdr:nvSpPr>
      <xdr:spPr>
        <a:xfrm rot="13320000">
          <a:off x="4383597" y="47475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305</xdr:row>
      <xdr:rowOff>23653</xdr:rowOff>
    </xdr:from>
    <xdr:to>
      <xdr:col>7</xdr:col>
      <xdr:colOff>375890</xdr:colOff>
      <xdr:row>305</xdr:row>
      <xdr:rowOff>139714</xdr:rowOff>
    </xdr:to>
    <xdr:sp macro="" textlink="">
      <xdr:nvSpPr>
        <xdr:cNvPr id="1516" name="太陽 1515">
          <a:extLst>
            <a:ext uri="{FF2B5EF4-FFF2-40B4-BE49-F238E27FC236}">
              <a16:creationId xmlns:a16="http://schemas.microsoft.com/office/drawing/2014/main" id="{00000000-0008-0000-0300-000012060000}"/>
            </a:ext>
          </a:extLst>
        </xdr:cNvPr>
        <xdr:cNvSpPr/>
      </xdr:nvSpPr>
      <xdr:spPr>
        <a:xfrm>
          <a:off x="4344379" y="477724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306</xdr:row>
      <xdr:rowOff>31493</xdr:rowOff>
    </xdr:from>
    <xdr:to>
      <xdr:col>7</xdr:col>
      <xdr:colOff>359597</xdr:colOff>
      <xdr:row>306</xdr:row>
      <xdr:rowOff>136893</xdr:rowOff>
    </xdr:to>
    <xdr:sp macro="" textlink="">
      <xdr:nvSpPr>
        <xdr:cNvPr id="1517" name="月 1516">
          <a:extLst>
            <a:ext uri="{FF2B5EF4-FFF2-40B4-BE49-F238E27FC236}">
              <a16:creationId xmlns:a16="http://schemas.microsoft.com/office/drawing/2014/main" id="{00000000-0008-0000-0300-000013060000}"/>
            </a:ext>
          </a:extLst>
        </xdr:cNvPr>
        <xdr:cNvSpPr/>
      </xdr:nvSpPr>
      <xdr:spPr>
        <a:xfrm rot="13320000">
          <a:off x="4383597" y="479327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18" name="太陽 1517">
          <a:extLst>
            <a:ext uri="{FF2B5EF4-FFF2-40B4-BE49-F238E27FC236}">
              <a16:creationId xmlns:a16="http://schemas.microsoft.com/office/drawing/2014/main" id="{00000000-0008-0000-0300-000014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19" name="月 1518">
          <a:extLst>
            <a:ext uri="{FF2B5EF4-FFF2-40B4-BE49-F238E27FC236}">
              <a16:creationId xmlns:a16="http://schemas.microsoft.com/office/drawing/2014/main" id="{00000000-0008-0000-0300-000015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308</xdr:row>
      <xdr:rowOff>23653</xdr:rowOff>
    </xdr:from>
    <xdr:to>
      <xdr:col>7</xdr:col>
      <xdr:colOff>375890</xdr:colOff>
      <xdr:row>308</xdr:row>
      <xdr:rowOff>139714</xdr:rowOff>
    </xdr:to>
    <xdr:sp macro="" textlink="">
      <xdr:nvSpPr>
        <xdr:cNvPr id="1520" name="太陽 1519">
          <a:extLst>
            <a:ext uri="{FF2B5EF4-FFF2-40B4-BE49-F238E27FC236}">
              <a16:creationId xmlns:a16="http://schemas.microsoft.com/office/drawing/2014/main" id="{00000000-0008-0000-0300-000016060000}"/>
            </a:ext>
          </a:extLst>
        </xdr:cNvPr>
        <xdr:cNvSpPr/>
      </xdr:nvSpPr>
      <xdr:spPr>
        <a:xfrm>
          <a:off x="4344379" y="482296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309</xdr:row>
      <xdr:rowOff>31493</xdr:rowOff>
    </xdr:from>
    <xdr:to>
      <xdr:col>7</xdr:col>
      <xdr:colOff>359597</xdr:colOff>
      <xdr:row>309</xdr:row>
      <xdr:rowOff>136893</xdr:rowOff>
    </xdr:to>
    <xdr:sp macro="" textlink="">
      <xdr:nvSpPr>
        <xdr:cNvPr id="1521" name="月 1520">
          <a:extLst>
            <a:ext uri="{FF2B5EF4-FFF2-40B4-BE49-F238E27FC236}">
              <a16:creationId xmlns:a16="http://schemas.microsoft.com/office/drawing/2014/main" id="{00000000-0008-0000-0300-000017060000}"/>
            </a:ext>
          </a:extLst>
        </xdr:cNvPr>
        <xdr:cNvSpPr/>
      </xdr:nvSpPr>
      <xdr:spPr>
        <a:xfrm rot="13320000">
          <a:off x="4383597" y="483899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311</xdr:row>
      <xdr:rowOff>23653</xdr:rowOff>
    </xdr:from>
    <xdr:to>
      <xdr:col>7</xdr:col>
      <xdr:colOff>375890</xdr:colOff>
      <xdr:row>311</xdr:row>
      <xdr:rowOff>139714</xdr:rowOff>
    </xdr:to>
    <xdr:sp macro="" textlink="">
      <xdr:nvSpPr>
        <xdr:cNvPr id="1522" name="太陽 1521">
          <a:extLst>
            <a:ext uri="{FF2B5EF4-FFF2-40B4-BE49-F238E27FC236}">
              <a16:creationId xmlns:a16="http://schemas.microsoft.com/office/drawing/2014/main" id="{00000000-0008-0000-0300-000018060000}"/>
            </a:ext>
          </a:extLst>
        </xdr:cNvPr>
        <xdr:cNvSpPr/>
      </xdr:nvSpPr>
      <xdr:spPr>
        <a:xfrm>
          <a:off x="4344379" y="486868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312</xdr:row>
      <xdr:rowOff>31493</xdr:rowOff>
    </xdr:from>
    <xdr:to>
      <xdr:col>7</xdr:col>
      <xdr:colOff>359597</xdr:colOff>
      <xdr:row>312</xdr:row>
      <xdr:rowOff>136893</xdr:rowOff>
    </xdr:to>
    <xdr:sp macro="" textlink="">
      <xdr:nvSpPr>
        <xdr:cNvPr id="1523" name="月 1522">
          <a:extLst>
            <a:ext uri="{FF2B5EF4-FFF2-40B4-BE49-F238E27FC236}">
              <a16:creationId xmlns:a16="http://schemas.microsoft.com/office/drawing/2014/main" id="{00000000-0008-0000-0300-000019060000}"/>
            </a:ext>
          </a:extLst>
        </xdr:cNvPr>
        <xdr:cNvSpPr/>
      </xdr:nvSpPr>
      <xdr:spPr>
        <a:xfrm rot="13320000">
          <a:off x="4383597" y="488471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314</xdr:row>
      <xdr:rowOff>23653</xdr:rowOff>
    </xdr:from>
    <xdr:to>
      <xdr:col>7</xdr:col>
      <xdr:colOff>375890</xdr:colOff>
      <xdr:row>314</xdr:row>
      <xdr:rowOff>139714</xdr:rowOff>
    </xdr:to>
    <xdr:sp macro="" textlink="">
      <xdr:nvSpPr>
        <xdr:cNvPr id="1524" name="太陽 1523">
          <a:extLst>
            <a:ext uri="{FF2B5EF4-FFF2-40B4-BE49-F238E27FC236}">
              <a16:creationId xmlns:a16="http://schemas.microsoft.com/office/drawing/2014/main" id="{00000000-0008-0000-0300-00001A060000}"/>
            </a:ext>
          </a:extLst>
        </xdr:cNvPr>
        <xdr:cNvSpPr/>
      </xdr:nvSpPr>
      <xdr:spPr>
        <a:xfrm>
          <a:off x="4344379" y="491440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315</xdr:row>
      <xdr:rowOff>31493</xdr:rowOff>
    </xdr:from>
    <xdr:to>
      <xdr:col>7</xdr:col>
      <xdr:colOff>359597</xdr:colOff>
      <xdr:row>315</xdr:row>
      <xdr:rowOff>136893</xdr:rowOff>
    </xdr:to>
    <xdr:sp macro="" textlink="">
      <xdr:nvSpPr>
        <xdr:cNvPr id="1525" name="月 1524">
          <a:extLst>
            <a:ext uri="{FF2B5EF4-FFF2-40B4-BE49-F238E27FC236}">
              <a16:creationId xmlns:a16="http://schemas.microsoft.com/office/drawing/2014/main" id="{00000000-0008-0000-0300-00001B060000}"/>
            </a:ext>
          </a:extLst>
        </xdr:cNvPr>
        <xdr:cNvSpPr/>
      </xdr:nvSpPr>
      <xdr:spPr>
        <a:xfrm rot="13320000">
          <a:off x="4383597" y="493043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317</xdr:row>
      <xdr:rowOff>23653</xdr:rowOff>
    </xdr:from>
    <xdr:to>
      <xdr:col>7</xdr:col>
      <xdr:colOff>375890</xdr:colOff>
      <xdr:row>317</xdr:row>
      <xdr:rowOff>139714</xdr:rowOff>
    </xdr:to>
    <xdr:sp macro="" textlink="">
      <xdr:nvSpPr>
        <xdr:cNvPr id="1526" name="太陽 1525">
          <a:extLst>
            <a:ext uri="{FF2B5EF4-FFF2-40B4-BE49-F238E27FC236}">
              <a16:creationId xmlns:a16="http://schemas.microsoft.com/office/drawing/2014/main" id="{00000000-0008-0000-0300-00001C060000}"/>
            </a:ext>
          </a:extLst>
        </xdr:cNvPr>
        <xdr:cNvSpPr/>
      </xdr:nvSpPr>
      <xdr:spPr>
        <a:xfrm>
          <a:off x="4344379" y="49601278"/>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318</xdr:row>
      <xdr:rowOff>31493</xdr:rowOff>
    </xdr:from>
    <xdr:to>
      <xdr:col>7</xdr:col>
      <xdr:colOff>359597</xdr:colOff>
      <xdr:row>318</xdr:row>
      <xdr:rowOff>136893</xdr:rowOff>
    </xdr:to>
    <xdr:sp macro="" textlink="">
      <xdr:nvSpPr>
        <xdr:cNvPr id="1527" name="月 1526">
          <a:extLst>
            <a:ext uri="{FF2B5EF4-FFF2-40B4-BE49-F238E27FC236}">
              <a16:creationId xmlns:a16="http://schemas.microsoft.com/office/drawing/2014/main" id="{00000000-0008-0000-0300-00001D060000}"/>
            </a:ext>
          </a:extLst>
        </xdr:cNvPr>
        <xdr:cNvSpPr/>
      </xdr:nvSpPr>
      <xdr:spPr>
        <a:xfrm rot="13320000">
          <a:off x="4383597" y="49761518"/>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2348\Desktop\&#20107;&#21069;&#25552;&#20986;&#36039;&#26009;&#65288;&#36939;&#21942;&#25351;&#23566;&#65289;\&#23601;&#21172;&#32153;&#32154;&#25903;&#25588;B&#22411;\&#20107;&#21069;&#25552;&#20986;&#36039;&#26009;&#65288;&#20869;&#2348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R5/&#20107;&#21069;&#25552;&#20986;&#36039;&#26009;/R4&#20998;/&#12304;&#20107;&#21069;&#25552;&#20986;&#36039;&#26009;&#12305;&#32887;&#21729;&#37197;&#32622;&#31561;&#29366;&#27841;&#36039;&#26009;&#65288;&#23601;&#21172;&#32153;&#32154;&#65313;&#22411;&#12539;&#65314;&#22411;&#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32773;&#12305;&#27096;&#24335;/R6/bess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1"/>
      <sheetName val="P5 -2"/>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共通】基本情報"/>
      <sheetName val="P1"/>
      <sheetName val="P2"/>
      <sheetName val="P3"/>
      <sheetName val="P4"/>
      <sheetName val="P5 -1（就労継続支援A型）"/>
      <sheetName val="P5 -2（就労継続支援B型）"/>
      <sheetName val="P6"/>
      <sheetName val="P7"/>
      <sheetName val="P8 "/>
      <sheetName val="P9"/>
      <sheetName val="P10【共通】主眼事項・着眼点"/>
    </sheetNames>
    <sheetDataSet>
      <sheetData sheetId="0" refreshError="1"/>
      <sheetData sheetId="1" refreshError="1"/>
      <sheetData sheetId="2" refreshError="1"/>
      <sheetData sheetId="3" refreshError="1"/>
      <sheetData sheetId="4">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事業所(またはGH住居)名を入力してください_その①"/>
      <sheetName val="事業所(またはGH住居)名を入力してください_その②"/>
      <sheetName val="事業所(またはGH住居)名を入力してください_その③"/>
      <sheetName val="事業所(またはGH住居)名を入力してください_その④"/>
      <sheetName val="事業所(またはGH住居)名を入力してください_その⑤"/>
      <sheetName val="事業所(またはGH住居)名を入力してください_その⑥"/>
      <sheetName val="事業所(またはGH住居)名を入力してください_その⑦"/>
      <sheetName val="事業所(またはGH住居)名を入力してください_その⑧"/>
      <sheetName val="事業所(またはGH住居)名を入力してください_その⑨"/>
      <sheetName val="事業所(またはGH住居)名を入力してください_その⑩"/>
      <sheetName val="【参考】常勤の考え方"/>
      <sheetName val="選択肢"/>
    </sheetNames>
    <sheetDataSet>
      <sheetData sheetId="0"/>
      <sheetData sheetId="1"/>
      <sheetData sheetId="2">
        <row r="2">
          <cell r="C2" t="str">
            <v>氏　名</v>
          </cell>
          <cell r="D2" t="str">
            <v>勤務時間数合計</v>
          </cell>
        </row>
        <row r="3">
          <cell r="C3" t="e">
            <v>#N/A</v>
          </cell>
          <cell r="D3" t="e">
            <v>#N/A</v>
          </cell>
          <cell r="E3" t="e">
            <v>#N/A</v>
          </cell>
        </row>
        <row r="4">
          <cell r="C4" t="e">
            <v>#N/A</v>
          </cell>
          <cell r="D4" t="e">
            <v>#N/A</v>
          </cell>
          <cell r="E4" t="e">
            <v>#N/A</v>
          </cell>
        </row>
        <row r="5">
          <cell r="C5" t="e">
            <v>#N/A</v>
          </cell>
          <cell r="D5" t="e">
            <v>#N/A</v>
          </cell>
          <cell r="E5" t="e">
            <v>#N/A</v>
          </cell>
        </row>
        <row r="6">
          <cell r="C6" t="e">
            <v>#N/A</v>
          </cell>
          <cell r="D6" t="e">
            <v>#N/A</v>
          </cell>
          <cell r="E6" t="e">
            <v>#N/A</v>
          </cell>
        </row>
        <row r="7">
          <cell r="C7" t="e">
            <v>#N/A</v>
          </cell>
          <cell r="D7" t="e">
            <v>#N/A</v>
          </cell>
          <cell r="E7" t="e">
            <v>#N/A</v>
          </cell>
        </row>
        <row r="8">
          <cell r="C8" t="e">
            <v>#N/A</v>
          </cell>
          <cell r="D8" t="e">
            <v>#N/A</v>
          </cell>
          <cell r="E8" t="e">
            <v>#N/A</v>
          </cell>
        </row>
        <row r="9">
          <cell r="C9" t="e">
            <v>#N/A</v>
          </cell>
          <cell r="D9" t="e">
            <v>#N/A</v>
          </cell>
          <cell r="E9" t="e">
            <v>#N/A</v>
          </cell>
        </row>
        <row r="10">
          <cell r="C10" t="e">
            <v>#N/A</v>
          </cell>
          <cell r="D10" t="e">
            <v>#N/A</v>
          </cell>
          <cell r="E10" t="e">
            <v>#N/A</v>
          </cell>
        </row>
        <row r="11">
          <cell r="C11" t="e">
            <v>#N/A</v>
          </cell>
          <cell r="D11" t="e">
            <v>#N/A</v>
          </cell>
          <cell r="E11" t="e">
            <v>#N/A</v>
          </cell>
        </row>
        <row r="12">
          <cell r="C12" t="e">
            <v>#N/A</v>
          </cell>
          <cell r="D12" t="e">
            <v>#N/A</v>
          </cell>
          <cell r="E12" t="e">
            <v>#N/A</v>
          </cell>
        </row>
        <row r="13">
          <cell r="C13" t="e">
            <v>#N/A</v>
          </cell>
          <cell r="D13" t="e">
            <v>#N/A</v>
          </cell>
          <cell r="E13" t="e">
            <v>#N/A</v>
          </cell>
        </row>
        <row r="14">
          <cell r="C14" t="e">
            <v>#N/A</v>
          </cell>
          <cell r="D14" t="e">
            <v>#N/A</v>
          </cell>
          <cell r="E14" t="e">
            <v>#N/A</v>
          </cell>
        </row>
        <row r="15">
          <cell r="C15" t="e">
            <v>#N/A</v>
          </cell>
          <cell r="D15" t="e">
            <v>#N/A</v>
          </cell>
          <cell r="E15" t="e">
            <v>#N/A</v>
          </cell>
        </row>
        <row r="16">
          <cell r="C16" t="e">
            <v>#N/A</v>
          </cell>
          <cell r="D16" t="e">
            <v>#N/A</v>
          </cell>
          <cell r="E16" t="e">
            <v>#N/A</v>
          </cell>
        </row>
        <row r="17">
          <cell r="C17" t="e">
            <v>#N/A</v>
          </cell>
          <cell r="D17" t="e">
            <v>#N/A</v>
          </cell>
          <cell r="E17" t="e">
            <v>#N/A</v>
          </cell>
        </row>
        <row r="18">
          <cell r="C18" t="e">
            <v>#N/A</v>
          </cell>
          <cell r="D18" t="e">
            <v>#N/A</v>
          </cell>
          <cell r="E18" t="e">
            <v>#N/A</v>
          </cell>
        </row>
        <row r="19">
          <cell r="C19" t="e">
            <v>#N/A</v>
          </cell>
          <cell r="D19" t="e">
            <v>#N/A</v>
          </cell>
          <cell r="E19" t="e">
            <v>#N/A</v>
          </cell>
        </row>
        <row r="20">
          <cell r="C20" t="e">
            <v>#N/A</v>
          </cell>
          <cell r="D20" t="e">
            <v>#N/A</v>
          </cell>
          <cell r="E20" t="e">
            <v>#N/A</v>
          </cell>
        </row>
        <row r="21">
          <cell r="C21" t="e">
            <v>#N/A</v>
          </cell>
          <cell r="D21" t="e">
            <v>#N/A</v>
          </cell>
          <cell r="E21" t="e">
            <v>#N/A</v>
          </cell>
        </row>
        <row r="22">
          <cell r="C22" t="e">
            <v>#N/A</v>
          </cell>
          <cell r="D22" t="e">
            <v>#N/A</v>
          </cell>
          <cell r="E22" t="e">
            <v>#N/A</v>
          </cell>
        </row>
        <row r="23">
          <cell r="C23" t="e">
            <v>#N/A</v>
          </cell>
          <cell r="D23" t="e">
            <v>#N/A</v>
          </cell>
          <cell r="E23" t="e">
            <v>#N/A</v>
          </cell>
        </row>
        <row r="24">
          <cell r="C24" t="e">
            <v>#N/A</v>
          </cell>
          <cell r="D24" t="e">
            <v>#N/A</v>
          </cell>
          <cell r="E24" t="e">
            <v>#N/A</v>
          </cell>
        </row>
        <row r="25">
          <cell r="C25" t="e">
            <v>#N/A</v>
          </cell>
          <cell r="D25" t="e">
            <v>#N/A</v>
          </cell>
          <cell r="E25" t="e">
            <v>#N/A</v>
          </cell>
        </row>
        <row r="26">
          <cell r="C26" t="e">
            <v>#N/A</v>
          </cell>
          <cell r="D26" t="e">
            <v>#N/A</v>
          </cell>
          <cell r="E26" t="e">
            <v>#N/A</v>
          </cell>
        </row>
        <row r="27">
          <cell r="C27" t="e">
            <v>#N/A</v>
          </cell>
          <cell r="D27" t="e">
            <v>#N/A</v>
          </cell>
          <cell r="E27" t="e">
            <v>#N/A</v>
          </cell>
        </row>
        <row r="28">
          <cell r="C28" t="e">
            <v>#N/A</v>
          </cell>
          <cell r="D28" t="e">
            <v>#N/A</v>
          </cell>
          <cell r="E28" t="e">
            <v>#N/A</v>
          </cell>
        </row>
        <row r="29">
          <cell r="C29" t="e">
            <v>#N/A</v>
          </cell>
          <cell r="D29" t="e">
            <v>#N/A</v>
          </cell>
          <cell r="E29" t="e">
            <v>#N/A</v>
          </cell>
        </row>
        <row r="30">
          <cell r="C30" t="e">
            <v>#N/A</v>
          </cell>
          <cell r="D30" t="e">
            <v>#N/A</v>
          </cell>
          <cell r="E30" t="e">
            <v>#N/A</v>
          </cell>
        </row>
        <row r="31">
          <cell r="C31" t="e">
            <v>#N/A</v>
          </cell>
          <cell r="D31" t="e">
            <v>#N/A</v>
          </cell>
          <cell r="E31" t="e">
            <v>#N/A</v>
          </cell>
        </row>
        <row r="32">
          <cell r="C32" t="e">
            <v>#N/A</v>
          </cell>
          <cell r="D32" t="e">
            <v>#N/A</v>
          </cell>
          <cell r="E32" t="e">
            <v>#N/A</v>
          </cell>
        </row>
        <row r="33">
          <cell r="C33" t="e">
            <v>#N/A</v>
          </cell>
          <cell r="D33" t="e">
            <v>#N/A</v>
          </cell>
          <cell r="E33" t="e">
            <v>#N/A</v>
          </cell>
        </row>
        <row r="34">
          <cell r="C34" t="e">
            <v>#N/A</v>
          </cell>
          <cell r="D34" t="e">
            <v>#N/A</v>
          </cell>
          <cell r="E34" t="e">
            <v>#N/A</v>
          </cell>
        </row>
        <row r="35">
          <cell r="C35" t="e">
            <v>#N/A</v>
          </cell>
          <cell r="D35" t="e">
            <v>#N/A</v>
          </cell>
          <cell r="E35" t="e">
            <v>#N/A</v>
          </cell>
        </row>
        <row r="36">
          <cell r="C36" t="e">
            <v>#N/A</v>
          </cell>
          <cell r="D36" t="e">
            <v>#N/A</v>
          </cell>
          <cell r="E36" t="e">
            <v>#N/A</v>
          </cell>
        </row>
        <row r="37">
          <cell r="C37" t="e">
            <v>#N/A</v>
          </cell>
          <cell r="D37" t="e">
            <v>#N/A</v>
          </cell>
          <cell r="E37" t="e">
            <v>#N/A</v>
          </cell>
        </row>
        <row r="38">
          <cell r="C38" t="e">
            <v>#N/A</v>
          </cell>
          <cell r="D38" t="e">
            <v>#N/A</v>
          </cell>
          <cell r="E38" t="e">
            <v>#N/A</v>
          </cell>
        </row>
        <row r="39">
          <cell r="C39" t="e">
            <v>#N/A</v>
          </cell>
          <cell r="D39" t="e">
            <v>#N/A</v>
          </cell>
          <cell r="E39" t="e">
            <v>#N/A</v>
          </cell>
        </row>
        <row r="40">
          <cell r="C40" t="e">
            <v>#N/A</v>
          </cell>
          <cell r="D40" t="e">
            <v>#N/A</v>
          </cell>
          <cell r="E40" t="e">
            <v>#N/A</v>
          </cell>
        </row>
        <row r="41">
          <cell r="C41" t="e">
            <v>#N/A</v>
          </cell>
          <cell r="D41" t="e">
            <v>#N/A</v>
          </cell>
          <cell r="E41" t="e">
            <v>#N/A</v>
          </cell>
        </row>
        <row r="42">
          <cell r="C42" t="e">
            <v>#N/A</v>
          </cell>
          <cell r="D42" t="e">
            <v>#N/A</v>
          </cell>
          <cell r="E42" t="e">
            <v>#N/A</v>
          </cell>
        </row>
        <row r="43">
          <cell r="C43" t="e">
            <v>#N/A</v>
          </cell>
          <cell r="D43" t="e">
            <v>#N/A</v>
          </cell>
          <cell r="E43" t="e">
            <v>#N/A</v>
          </cell>
        </row>
        <row r="44">
          <cell r="C44" t="e">
            <v>#N/A</v>
          </cell>
          <cell r="D44" t="e">
            <v>#N/A</v>
          </cell>
          <cell r="E44" t="e">
            <v>#N/A</v>
          </cell>
        </row>
        <row r="45">
          <cell r="C45" t="e">
            <v>#N/A</v>
          </cell>
          <cell r="D45" t="e">
            <v>#N/A</v>
          </cell>
          <cell r="E45" t="e">
            <v>#N/A</v>
          </cell>
        </row>
        <row r="46">
          <cell r="C46" t="e">
            <v>#N/A</v>
          </cell>
          <cell r="D46" t="e">
            <v>#N/A</v>
          </cell>
          <cell r="E46" t="e">
            <v>#N/A</v>
          </cell>
        </row>
        <row r="47">
          <cell r="C47" t="e">
            <v>#N/A</v>
          </cell>
          <cell r="D47" t="e">
            <v>#N/A</v>
          </cell>
          <cell r="E47" t="e">
            <v>#N/A</v>
          </cell>
        </row>
        <row r="48">
          <cell r="C48" t="e">
            <v>#N/A</v>
          </cell>
          <cell r="D48" t="e">
            <v>#N/A</v>
          </cell>
          <cell r="E48" t="e">
            <v>#N/A</v>
          </cell>
        </row>
        <row r="49">
          <cell r="C49" t="e">
            <v>#N/A</v>
          </cell>
          <cell r="D49" t="e">
            <v>#N/A</v>
          </cell>
          <cell r="E49" t="e">
            <v>#N/A</v>
          </cell>
        </row>
        <row r="50">
          <cell r="C50" t="e">
            <v>#N/A</v>
          </cell>
          <cell r="D50" t="e">
            <v>#N/A</v>
          </cell>
          <cell r="E50" t="e">
            <v>#N/A</v>
          </cell>
        </row>
        <row r="51">
          <cell r="C51" t="e">
            <v>#N/A</v>
          </cell>
          <cell r="D51" t="e">
            <v>#N/A</v>
          </cell>
          <cell r="E51" t="e">
            <v>#N/A</v>
          </cell>
        </row>
        <row r="52">
          <cell r="C52" t="e">
            <v>#N/A</v>
          </cell>
          <cell r="D52" t="e">
            <v>#N/A</v>
          </cell>
          <cell r="E52" t="e">
            <v>#N/A</v>
          </cell>
        </row>
        <row r="53">
          <cell r="C53" t="e">
            <v>#N/A</v>
          </cell>
          <cell r="D53" t="e">
            <v>#N/A</v>
          </cell>
          <cell r="E53" t="e">
            <v>#N/A</v>
          </cell>
        </row>
        <row r="54">
          <cell r="C54" t="e">
            <v>#N/A</v>
          </cell>
          <cell r="D54" t="e">
            <v>#N/A</v>
          </cell>
          <cell r="E54" t="e">
            <v>#N/A</v>
          </cell>
        </row>
        <row r="55">
          <cell r="C55" t="e">
            <v>#N/A</v>
          </cell>
          <cell r="D55" t="e">
            <v>#N/A</v>
          </cell>
          <cell r="E55" t="e">
            <v>#N/A</v>
          </cell>
        </row>
        <row r="56">
          <cell r="C56" t="e">
            <v>#N/A</v>
          </cell>
          <cell r="D56" t="e">
            <v>#N/A</v>
          </cell>
          <cell r="E56" t="e">
            <v>#N/A</v>
          </cell>
        </row>
        <row r="57">
          <cell r="C57" t="e">
            <v>#N/A</v>
          </cell>
          <cell r="D57" t="e">
            <v>#N/A</v>
          </cell>
          <cell r="E57" t="e">
            <v>#N/A</v>
          </cell>
        </row>
        <row r="58">
          <cell r="C58" t="e">
            <v>#N/A</v>
          </cell>
          <cell r="D58" t="e">
            <v>#N/A</v>
          </cell>
          <cell r="E58" t="e">
            <v>#N/A</v>
          </cell>
        </row>
        <row r="59">
          <cell r="C59" t="e">
            <v>#N/A</v>
          </cell>
          <cell r="D59" t="e">
            <v>#N/A</v>
          </cell>
          <cell r="E59" t="e">
            <v>#N/A</v>
          </cell>
        </row>
        <row r="60">
          <cell r="C60" t="e">
            <v>#N/A</v>
          </cell>
          <cell r="D60" t="e">
            <v>#N/A</v>
          </cell>
          <cell r="E60" t="e">
            <v>#N/A</v>
          </cell>
        </row>
        <row r="61">
          <cell r="C61" t="e">
            <v>#N/A</v>
          </cell>
          <cell r="D61" t="e">
            <v>#N/A</v>
          </cell>
          <cell r="E61" t="e">
            <v>#N/A</v>
          </cell>
        </row>
        <row r="62">
          <cell r="C62" t="e">
            <v>#N/A</v>
          </cell>
          <cell r="D62" t="e">
            <v>#N/A</v>
          </cell>
          <cell r="E62" t="e">
            <v>#N/A</v>
          </cell>
        </row>
        <row r="63">
          <cell r="C63" t="e">
            <v>#N/A</v>
          </cell>
          <cell r="D63" t="e">
            <v>#N/A</v>
          </cell>
          <cell r="E63" t="e">
            <v>#N/A</v>
          </cell>
        </row>
        <row r="64">
          <cell r="C64" t="e">
            <v>#N/A</v>
          </cell>
          <cell r="D64" t="e">
            <v>#N/A</v>
          </cell>
          <cell r="E64" t="e">
            <v>#N/A</v>
          </cell>
        </row>
        <row r="65">
          <cell r="C65" t="e">
            <v>#N/A</v>
          </cell>
          <cell r="D65" t="e">
            <v>#N/A</v>
          </cell>
          <cell r="E65" t="e">
            <v>#N/A</v>
          </cell>
        </row>
        <row r="66">
          <cell r="C66" t="e">
            <v>#N/A</v>
          </cell>
          <cell r="D66" t="e">
            <v>#N/A</v>
          </cell>
          <cell r="E66" t="e">
            <v>#N/A</v>
          </cell>
        </row>
        <row r="67">
          <cell r="C67" t="e">
            <v>#N/A</v>
          </cell>
          <cell r="D67" t="e">
            <v>#N/A</v>
          </cell>
          <cell r="E67" t="e">
            <v>#N/A</v>
          </cell>
        </row>
        <row r="68">
          <cell r="C68" t="e">
            <v>#N/A</v>
          </cell>
          <cell r="D68" t="e">
            <v>#N/A</v>
          </cell>
          <cell r="E68" t="e">
            <v>#N/A</v>
          </cell>
        </row>
        <row r="69">
          <cell r="C69" t="e">
            <v>#N/A</v>
          </cell>
          <cell r="D69" t="e">
            <v>#N/A</v>
          </cell>
          <cell r="E69" t="e">
            <v>#N/A</v>
          </cell>
        </row>
        <row r="70">
          <cell r="C70" t="e">
            <v>#N/A</v>
          </cell>
          <cell r="D70" t="e">
            <v>#N/A</v>
          </cell>
          <cell r="E70" t="e">
            <v>#N/A</v>
          </cell>
        </row>
        <row r="71">
          <cell r="C71" t="e">
            <v>#N/A</v>
          </cell>
          <cell r="D71" t="e">
            <v>#N/A</v>
          </cell>
          <cell r="E71" t="e">
            <v>#N/A</v>
          </cell>
        </row>
        <row r="72">
          <cell r="C72" t="e">
            <v>#N/A</v>
          </cell>
          <cell r="D72" t="e">
            <v>#N/A</v>
          </cell>
          <cell r="E72" t="e">
            <v>#N/A</v>
          </cell>
        </row>
        <row r="73">
          <cell r="C73" t="e">
            <v>#N/A</v>
          </cell>
          <cell r="D73" t="e">
            <v>#N/A</v>
          </cell>
          <cell r="E73" t="e">
            <v>#N/A</v>
          </cell>
        </row>
        <row r="74">
          <cell r="C74" t="e">
            <v>#N/A</v>
          </cell>
          <cell r="D74" t="e">
            <v>#N/A</v>
          </cell>
          <cell r="E74" t="e">
            <v>#N/A</v>
          </cell>
        </row>
        <row r="75">
          <cell r="C75" t="e">
            <v>#N/A</v>
          </cell>
          <cell r="D75" t="e">
            <v>#N/A</v>
          </cell>
          <cell r="E75" t="e">
            <v>#N/A</v>
          </cell>
        </row>
        <row r="76">
          <cell r="C76" t="e">
            <v>#N/A</v>
          </cell>
          <cell r="D76" t="e">
            <v>#N/A</v>
          </cell>
          <cell r="E76" t="e">
            <v>#N/A</v>
          </cell>
        </row>
        <row r="77">
          <cell r="C77" t="e">
            <v>#N/A</v>
          </cell>
          <cell r="D77" t="e">
            <v>#N/A</v>
          </cell>
          <cell r="E77" t="e">
            <v>#N/A</v>
          </cell>
        </row>
        <row r="78">
          <cell r="C78" t="e">
            <v>#N/A</v>
          </cell>
          <cell r="D78" t="e">
            <v>#N/A</v>
          </cell>
          <cell r="E78" t="e">
            <v>#N/A</v>
          </cell>
        </row>
        <row r="79">
          <cell r="C79" t="e">
            <v>#N/A</v>
          </cell>
          <cell r="D79" t="e">
            <v>#N/A</v>
          </cell>
          <cell r="E79" t="e">
            <v>#N/A</v>
          </cell>
        </row>
        <row r="80">
          <cell r="C80" t="e">
            <v>#N/A</v>
          </cell>
          <cell r="D80" t="e">
            <v>#N/A</v>
          </cell>
          <cell r="E80" t="e">
            <v>#N/A</v>
          </cell>
        </row>
        <row r="81">
          <cell r="C81" t="e">
            <v>#N/A</v>
          </cell>
          <cell r="D81" t="e">
            <v>#N/A</v>
          </cell>
          <cell r="E81" t="e">
            <v>#N/A</v>
          </cell>
        </row>
        <row r="82">
          <cell r="C82" t="e">
            <v>#N/A</v>
          </cell>
          <cell r="D82" t="e">
            <v>#N/A</v>
          </cell>
          <cell r="E82" t="e">
            <v>#N/A</v>
          </cell>
        </row>
        <row r="83">
          <cell r="C83" t="e">
            <v>#N/A</v>
          </cell>
          <cell r="D83" t="e">
            <v>#N/A</v>
          </cell>
          <cell r="E83" t="e">
            <v>#N/A</v>
          </cell>
        </row>
        <row r="84">
          <cell r="C84" t="e">
            <v>#N/A</v>
          </cell>
          <cell r="D84" t="e">
            <v>#N/A</v>
          </cell>
          <cell r="E84" t="e">
            <v>#N/A</v>
          </cell>
        </row>
        <row r="85">
          <cell r="C85" t="e">
            <v>#N/A</v>
          </cell>
          <cell r="D85" t="e">
            <v>#N/A</v>
          </cell>
          <cell r="E85" t="e">
            <v>#N/A</v>
          </cell>
        </row>
        <row r="86">
          <cell r="C86" t="e">
            <v>#N/A</v>
          </cell>
          <cell r="D86" t="e">
            <v>#N/A</v>
          </cell>
          <cell r="E86" t="e">
            <v>#N/A</v>
          </cell>
        </row>
        <row r="87">
          <cell r="C87" t="e">
            <v>#N/A</v>
          </cell>
          <cell r="D87" t="e">
            <v>#N/A</v>
          </cell>
          <cell r="E87" t="e">
            <v>#N/A</v>
          </cell>
        </row>
        <row r="88">
          <cell r="C88" t="e">
            <v>#N/A</v>
          </cell>
          <cell r="D88" t="e">
            <v>#N/A</v>
          </cell>
          <cell r="E88" t="e">
            <v>#N/A</v>
          </cell>
        </row>
        <row r="89">
          <cell r="C89" t="e">
            <v>#N/A</v>
          </cell>
          <cell r="D89" t="e">
            <v>#N/A</v>
          </cell>
          <cell r="E89" t="e">
            <v>#N/A</v>
          </cell>
        </row>
        <row r="90">
          <cell r="C90" t="e">
            <v>#N/A</v>
          </cell>
          <cell r="D90" t="e">
            <v>#N/A</v>
          </cell>
          <cell r="E90" t="e">
            <v>#N/A</v>
          </cell>
        </row>
        <row r="91">
          <cell r="C91" t="e">
            <v>#N/A</v>
          </cell>
          <cell r="D91" t="e">
            <v>#N/A</v>
          </cell>
          <cell r="E91" t="e">
            <v>#N/A</v>
          </cell>
        </row>
        <row r="92">
          <cell r="C92" t="e">
            <v>#N/A</v>
          </cell>
          <cell r="D92" t="e">
            <v>#N/A</v>
          </cell>
          <cell r="E92" t="e">
            <v>#N/A</v>
          </cell>
        </row>
        <row r="93">
          <cell r="C93" t="e">
            <v>#N/A</v>
          </cell>
          <cell r="D93" t="e">
            <v>#N/A</v>
          </cell>
          <cell r="E93" t="e">
            <v>#N/A</v>
          </cell>
        </row>
        <row r="94">
          <cell r="C94" t="e">
            <v>#N/A</v>
          </cell>
          <cell r="D94" t="e">
            <v>#N/A</v>
          </cell>
          <cell r="E94" t="e">
            <v>#N/A</v>
          </cell>
        </row>
        <row r="95">
          <cell r="C95" t="e">
            <v>#N/A</v>
          </cell>
          <cell r="D95" t="e">
            <v>#N/A</v>
          </cell>
          <cell r="E95" t="e">
            <v>#N/A</v>
          </cell>
        </row>
        <row r="96">
          <cell r="C96" t="e">
            <v>#N/A</v>
          </cell>
          <cell r="D96" t="e">
            <v>#N/A</v>
          </cell>
          <cell r="E96" t="e">
            <v>#N/A</v>
          </cell>
        </row>
        <row r="97">
          <cell r="C97" t="e">
            <v>#N/A</v>
          </cell>
          <cell r="D97" t="e">
            <v>#N/A</v>
          </cell>
          <cell r="E97" t="e">
            <v>#N/A</v>
          </cell>
        </row>
        <row r="98">
          <cell r="C98" t="e">
            <v>#N/A</v>
          </cell>
          <cell r="D98" t="e">
            <v>#N/A</v>
          </cell>
          <cell r="E98" t="e">
            <v>#N/A</v>
          </cell>
        </row>
        <row r="99">
          <cell r="C99" t="e">
            <v>#N/A</v>
          </cell>
          <cell r="D99" t="e">
            <v>#N/A</v>
          </cell>
          <cell r="E99" t="e">
            <v>#N/A</v>
          </cell>
        </row>
        <row r="100">
          <cell r="C100" t="e">
            <v>#N/A</v>
          </cell>
          <cell r="D100" t="e">
            <v>#N/A</v>
          </cell>
          <cell r="E100" t="e">
            <v>#N/A</v>
          </cell>
        </row>
        <row r="101">
          <cell r="C101" t="e">
            <v>#N/A</v>
          </cell>
          <cell r="D101" t="e">
            <v>#N/A</v>
          </cell>
          <cell r="E101" t="e">
            <v>#N/A</v>
          </cell>
        </row>
        <row r="102">
          <cell r="C102" t="e">
            <v>#N/A</v>
          </cell>
          <cell r="D102" t="e">
            <v>#N/A</v>
          </cell>
          <cell r="E102" t="e">
            <v>#N/A</v>
          </cell>
        </row>
        <row r="103">
          <cell r="C103" t="e">
            <v>#N/A</v>
          </cell>
          <cell r="D103" t="e">
            <v>#N/A</v>
          </cell>
          <cell r="E103" t="e">
            <v>#N/A</v>
          </cell>
        </row>
        <row r="104">
          <cell r="C104" t="e">
            <v>#N/A</v>
          </cell>
          <cell r="D104" t="e">
            <v>#N/A</v>
          </cell>
          <cell r="E104" t="e">
            <v>#N/A</v>
          </cell>
        </row>
        <row r="105">
          <cell r="C105" t="e">
            <v>#N/A</v>
          </cell>
          <cell r="D105" t="e">
            <v>#N/A</v>
          </cell>
          <cell r="E105" t="e">
            <v>#N/A</v>
          </cell>
        </row>
        <row r="106">
          <cell r="C106" t="e">
            <v>#N/A</v>
          </cell>
          <cell r="D106" t="e">
            <v>#N/A</v>
          </cell>
          <cell r="E106" t="e">
            <v>#N/A</v>
          </cell>
        </row>
        <row r="107">
          <cell r="C107" t="e">
            <v>#N/A</v>
          </cell>
          <cell r="D107" t="e">
            <v>#N/A</v>
          </cell>
          <cell r="E107" t="e">
            <v>#N/A</v>
          </cell>
        </row>
        <row r="108">
          <cell r="C108" t="e">
            <v>#N/A</v>
          </cell>
          <cell r="D108" t="e">
            <v>#N/A</v>
          </cell>
          <cell r="E108" t="e">
            <v>#N/A</v>
          </cell>
        </row>
        <row r="109">
          <cell r="C109" t="e">
            <v>#N/A</v>
          </cell>
          <cell r="D109" t="e">
            <v>#N/A</v>
          </cell>
          <cell r="E109" t="e">
            <v>#N/A</v>
          </cell>
        </row>
        <row r="110">
          <cell r="C110" t="e">
            <v>#N/A</v>
          </cell>
          <cell r="D110" t="e">
            <v>#N/A</v>
          </cell>
          <cell r="E110" t="e">
            <v>#N/A</v>
          </cell>
        </row>
        <row r="111">
          <cell r="C111" t="e">
            <v>#N/A</v>
          </cell>
          <cell r="D111" t="e">
            <v>#N/A</v>
          </cell>
          <cell r="E111" t="e">
            <v>#N/A</v>
          </cell>
        </row>
        <row r="112">
          <cell r="C112" t="e">
            <v>#N/A</v>
          </cell>
          <cell r="D112" t="e">
            <v>#N/A</v>
          </cell>
          <cell r="E112" t="e">
            <v>#N/A</v>
          </cell>
        </row>
        <row r="113">
          <cell r="C113" t="e">
            <v>#N/A</v>
          </cell>
          <cell r="D113" t="e">
            <v>#N/A</v>
          </cell>
          <cell r="E113" t="e">
            <v>#N/A</v>
          </cell>
        </row>
        <row r="114">
          <cell r="C114" t="e">
            <v>#N/A</v>
          </cell>
          <cell r="D114" t="e">
            <v>#N/A</v>
          </cell>
          <cell r="E114" t="e">
            <v>#N/A</v>
          </cell>
        </row>
        <row r="115">
          <cell r="C115" t="e">
            <v>#N/A</v>
          </cell>
          <cell r="D115" t="e">
            <v>#N/A</v>
          </cell>
          <cell r="E115" t="e">
            <v>#N/A</v>
          </cell>
        </row>
        <row r="116">
          <cell r="C116" t="e">
            <v>#N/A</v>
          </cell>
          <cell r="D116" t="e">
            <v>#N/A</v>
          </cell>
          <cell r="E116" t="e">
            <v>#N/A</v>
          </cell>
        </row>
        <row r="117">
          <cell r="C117" t="e">
            <v>#N/A</v>
          </cell>
          <cell r="D117" t="e">
            <v>#N/A</v>
          </cell>
          <cell r="E117" t="e">
            <v>#N/A</v>
          </cell>
        </row>
        <row r="118">
          <cell r="C118" t="e">
            <v>#N/A</v>
          </cell>
          <cell r="D118" t="e">
            <v>#N/A</v>
          </cell>
          <cell r="E118" t="e">
            <v>#N/A</v>
          </cell>
        </row>
        <row r="119">
          <cell r="C119" t="e">
            <v>#N/A</v>
          </cell>
          <cell r="D119" t="e">
            <v>#N/A</v>
          </cell>
          <cell r="E119" t="e">
            <v>#N/A</v>
          </cell>
        </row>
        <row r="120">
          <cell r="C120" t="e">
            <v>#N/A</v>
          </cell>
          <cell r="D120" t="e">
            <v>#N/A</v>
          </cell>
          <cell r="E120" t="e">
            <v>#N/A</v>
          </cell>
        </row>
        <row r="121">
          <cell r="C121" t="e">
            <v>#N/A</v>
          </cell>
          <cell r="D121" t="e">
            <v>#N/A</v>
          </cell>
          <cell r="E121" t="e">
            <v>#N/A</v>
          </cell>
        </row>
        <row r="122">
          <cell r="C122" t="e">
            <v>#N/A</v>
          </cell>
          <cell r="D122" t="e">
            <v>#N/A</v>
          </cell>
          <cell r="E122" t="e">
            <v>#N/A</v>
          </cell>
        </row>
        <row r="123">
          <cell r="C123" t="e">
            <v>#N/A</v>
          </cell>
          <cell r="D123" t="e">
            <v>#N/A</v>
          </cell>
          <cell r="E123" t="e">
            <v>#N/A</v>
          </cell>
        </row>
        <row r="124">
          <cell r="C124" t="e">
            <v>#N/A</v>
          </cell>
          <cell r="D124" t="e">
            <v>#N/A</v>
          </cell>
          <cell r="E124" t="e">
            <v>#N/A</v>
          </cell>
        </row>
        <row r="125">
          <cell r="C125" t="e">
            <v>#N/A</v>
          </cell>
          <cell r="D125" t="e">
            <v>#N/A</v>
          </cell>
          <cell r="E125" t="e">
            <v>#N/A</v>
          </cell>
        </row>
        <row r="126">
          <cell r="C126" t="e">
            <v>#N/A</v>
          </cell>
          <cell r="D126" t="e">
            <v>#N/A</v>
          </cell>
          <cell r="E126" t="e">
            <v>#N/A</v>
          </cell>
        </row>
        <row r="127">
          <cell r="C127" t="e">
            <v>#N/A</v>
          </cell>
          <cell r="D127" t="e">
            <v>#N/A</v>
          </cell>
          <cell r="E127" t="e">
            <v>#N/A</v>
          </cell>
        </row>
        <row r="128">
          <cell r="C128" t="e">
            <v>#N/A</v>
          </cell>
          <cell r="D128" t="e">
            <v>#N/A</v>
          </cell>
          <cell r="E128" t="e">
            <v>#N/A</v>
          </cell>
        </row>
        <row r="129">
          <cell r="C129" t="e">
            <v>#N/A</v>
          </cell>
          <cell r="D129" t="e">
            <v>#N/A</v>
          </cell>
          <cell r="E129" t="e">
            <v>#N/A</v>
          </cell>
        </row>
        <row r="130">
          <cell r="C130" t="e">
            <v>#N/A</v>
          </cell>
          <cell r="D130" t="e">
            <v>#N/A</v>
          </cell>
          <cell r="E130" t="e">
            <v>#N/A</v>
          </cell>
        </row>
        <row r="131">
          <cell r="C131" t="e">
            <v>#N/A</v>
          </cell>
          <cell r="D131" t="e">
            <v>#N/A</v>
          </cell>
          <cell r="E131" t="e">
            <v>#N/A</v>
          </cell>
        </row>
        <row r="132">
          <cell r="C132" t="e">
            <v>#N/A</v>
          </cell>
          <cell r="D132" t="e">
            <v>#N/A</v>
          </cell>
          <cell r="E132" t="e">
            <v>#N/A</v>
          </cell>
        </row>
        <row r="133">
          <cell r="C133" t="e">
            <v>#N/A</v>
          </cell>
          <cell r="D133" t="e">
            <v>#N/A</v>
          </cell>
          <cell r="E133" t="e">
            <v>#N/A</v>
          </cell>
        </row>
        <row r="134">
          <cell r="C134" t="e">
            <v>#N/A</v>
          </cell>
          <cell r="D134" t="e">
            <v>#N/A</v>
          </cell>
          <cell r="E134" t="e">
            <v>#N/A</v>
          </cell>
        </row>
        <row r="135">
          <cell r="C135" t="e">
            <v>#N/A</v>
          </cell>
          <cell r="D135" t="e">
            <v>#N/A</v>
          </cell>
          <cell r="E135" t="e">
            <v>#N/A</v>
          </cell>
        </row>
        <row r="136">
          <cell r="C136" t="e">
            <v>#N/A</v>
          </cell>
          <cell r="D136" t="e">
            <v>#N/A</v>
          </cell>
          <cell r="E136" t="e">
            <v>#N/A</v>
          </cell>
        </row>
        <row r="137">
          <cell r="C137" t="e">
            <v>#N/A</v>
          </cell>
          <cell r="D137" t="e">
            <v>#N/A</v>
          </cell>
          <cell r="E137" t="e">
            <v>#N/A</v>
          </cell>
        </row>
        <row r="138">
          <cell r="C138" t="e">
            <v>#N/A</v>
          </cell>
          <cell r="D138" t="e">
            <v>#N/A</v>
          </cell>
          <cell r="E138" t="e">
            <v>#N/A</v>
          </cell>
        </row>
        <row r="139">
          <cell r="C139" t="e">
            <v>#N/A</v>
          </cell>
          <cell r="D139" t="e">
            <v>#N/A</v>
          </cell>
          <cell r="E139" t="e">
            <v>#N/A</v>
          </cell>
        </row>
        <row r="140">
          <cell r="C140" t="e">
            <v>#N/A</v>
          </cell>
          <cell r="D140" t="e">
            <v>#N/A</v>
          </cell>
          <cell r="E140" t="e">
            <v>#N/A</v>
          </cell>
        </row>
        <row r="141">
          <cell r="C141" t="e">
            <v>#N/A</v>
          </cell>
          <cell r="D141" t="e">
            <v>#N/A</v>
          </cell>
          <cell r="E141" t="e">
            <v>#N/A</v>
          </cell>
        </row>
        <row r="142">
          <cell r="C142" t="e">
            <v>#N/A</v>
          </cell>
          <cell r="D142" t="e">
            <v>#N/A</v>
          </cell>
          <cell r="E142" t="e">
            <v>#N/A</v>
          </cell>
        </row>
        <row r="143">
          <cell r="C143" t="e">
            <v>#N/A</v>
          </cell>
          <cell r="D143" t="e">
            <v>#N/A</v>
          </cell>
          <cell r="E143" t="e">
            <v>#N/A</v>
          </cell>
        </row>
        <row r="144">
          <cell r="C144" t="e">
            <v>#N/A</v>
          </cell>
          <cell r="D144" t="e">
            <v>#N/A</v>
          </cell>
          <cell r="E144" t="e">
            <v>#N/A</v>
          </cell>
        </row>
        <row r="145">
          <cell r="C145" t="e">
            <v>#N/A</v>
          </cell>
          <cell r="D145" t="e">
            <v>#N/A</v>
          </cell>
          <cell r="E145" t="e">
            <v>#N/A</v>
          </cell>
        </row>
        <row r="146">
          <cell r="C146" t="e">
            <v>#N/A</v>
          </cell>
          <cell r="D146" t="e">
            <v>#N/A</v>
          </cell>
          <cell r="E146" t="e">
            <v>#N/A</v>
          </cell>
        </row>
        <row r="147">
          <cell r="C147" t="e">
            <v>#N/A</v>
          </cell>
          <cell r="D147" t="e">
            <v>#N/A</v>
          </cell>
          <cell r="E147" t="e">
            <v>#N/A</v>
          </cell>
        </row>
        <row r="148">
          <cell r="C148" t="e">
            <v>#N/A</v>
          </cell>
          <cell r="D148" t="e">
            <v>#N/A</v>
          </cell>
          <cell r="E148" t="e">
            <v>#N/A</v>
          </cell>
        </row>
        <row r="149">
          <cell r="C149" t="e">
            <v>#N/A</v>
          </cell>
          <cell r="D149" t="e">
            <v>#N/A</v>
          </cell>
          <cell r="E149" t="e">
            <v>#N/A</v>
          </cell>
        </row>
        <row r="150">
          <cell r="C150" t="e">
            <v>#N/A</v>
          </cell>
          <cell r="D150" t="e">
            <v>#N/A</v>
          </cell>
          <cell r="E150" t="e">
            <v>#N/A</v>
          </cell>
        </row>
        <row r="151">
          <cell r="C151" t="e">
            <v>#N/A</v>
          </cell>
          <cell r="D151" t="e">
            <v>#N/A</v>
          </cell>
          <cell r="E151" t="e">
            <v>#N/A</v>
          </cell>
        </row>
        <row r="152">
          <cell r="C152" t="e">
            <v>#N/A</v>
          </cell>
          <cell r="D152" t="e">
            <v>#N/A</v>
          </cell>
          <cell r="E152" t="e">
            <v>#N/A</v>
          </cell>
        </row>
        <row r="153">
          <cell r="C153" t="e">
            <v>#N/A</v>
          </cell>
          <cell r="D153" t="e">
            <v>#N/A</v>
          </cell>
          <cell r="E153" t="e">
            <v>#N/A</v>
          </cell>
        </row>
        <row r="154">
          <cell r="C154" t="e">
            <v>#N/A</v>
          </cell>
          <cell r="D154" t="e">
            <v>#N/A</v>
          </cell>
          <cell r="E154" t="e">
            <v>#N/A</v>
          </cell>
        </row>
        <row r="155">
          <cell r="C155" t="e">
            <v>#N/A</v>
          </cell>
          <cell r="D155" t="e">
            <v>#N/A</v>
          </cell>
          <cell r="E155" t="e">
            <v>#N/A</v>
          </cell>
        </row>
        <row r="156">
          <cell r="C156" t="e">
            <v>#N/A</v>
          </cell>
          <cell r="D156" t="e">
            <v>#N/A</v>
          </cell>
          <cell r="E156" t="e">
            <v>#N/A</v>
          </cell>
        </row>
        <row r="157">
          <cell r="C157" t="e">
            <v>#N/A</v>
          </cell>
          <cell r="D157" t="e">
            <v>#N/A</v>
          </cell>
          <cell r="E157" t="e">
            <v>#N/A</v>
          </cell>
        </row>
        <row r="158">
          <cell r="C158" t="e">
            <v>#N/A</v>
          </cell>
          <cell r="D158" t="e">
            <v>#N/A</v>
          </cell>
          <cell r="E158" t="e">
            <v>#N/A</v>
          </cell>
        </row>
        <row r="159">
          <cell r="C159" t="e">
            <v>#N/A</v>
          </cell>
          <cell r="D159" t="e">
            <v>#N/A</v>
          </cell>
          <cell r="E159" t="e">
            <v>#N/A</v>
          </cell>
        </row>
        <row r="160">
          <cell r="C160" t="e">
            <v>#N/A</v>
          </cell>
          <cell r="D160" t="e">
            <v>#N/A</v>
          </cell>
          <cell r="E160" t="e">
            <v>#N/A</v>
          </cell>
        </row>
        <row r="161">
          <cell r="C161" t="e">
            <v>#N/A</v>
          </cell>
          <cell r="D161" t="e">
            <v>#N/A</v>
          </cell>
          <cell r="E161" t="e">
            <v>#N/A</v>
          </cell>
        </row>
        <row r="162">
          <cell r="C162" t="e">
            <v>#N/A</v>
          </cell>
          <cell r="D162" t="e">
            <v>#N/A</v>
          </cell>
          <cell r="E162" t="e">
            <v>#N/A</v>
          </cell>
        </row>
        <row r="163">
          <cell r="C163" t="e">
            <v>#N/A</v>
          </cell>
          <cell r="D163" t="e">
            <v>#N/A</v>
          </cell>
          <cell r="E163" t="e">
            <v>#N/A</v>
          </cell>
        </row>
        <row r="164">
          <cell r="C164" t="e">
            <v>#N/A</v>
          </cell>
          <cell r="D164" t="e">
            <v>#N/A</v>
          </cell>
          <cell r="E164" t="e">
            <v>#N/A</v>
          </cell>
        </row>
        <row r="165">
          <cell r="C165" t="e">
            <v>#N/A</v>
          </cell>
          <cell r="D165" t="e">
            <v>#N/A</v>
          </cell>
          <cell r="E165" t="e">
            <v>#N/A</v>
          </cell>
        </row>
        <row r="166">
          <cell r="C166" t="e">
            <v>#N/A</v>
          </cell>
          <cell r="D166" t="e">
            <v>#N/A</v>
          </cell>
          <cell r="E166" t="e">
            <v>#N/A</v>
          </cell>
        </row>
        <row r="167">
          <cell r="C167" t="e">
            <v>#N/A</v>
          </cell>
          <cell r="D167" t="e">
            <v>#N/A</v>
          </cell>
          <cell r="E167" t="e">
            <v>#N/A</v>
          </cell>
        </row>
        <row r="168">
          <cell r="C168" t="e">
            <v>#N/A</v>
          </cell>
          <cell r="D168" t="e">
            <v>#N/A</v>
          </cell>
          <cell r="E168" t="e">
            <v>#N/A</v>
          </cell>
        </row>
        <row r="169">
          <cell r="C169" t="e">
            <v>#N/A</v>
          </cell>
          <cell r="D169" t="e">
            <v>#N/A</v>
          </cell>
          <cell r="E169" t="e">
            <v>#N/A</v>
          </cell>
        </row>
        <row r="170">
          <cell r="C170" t="e">
            <v>#N/A</v>
          </cell>
          <cell r="D170" t="e">
            <v>#N/A</v>
          </cell>
          <cell r="E170" t="e">
            <v>#N/A</v>
          </cell>
        </row>
        <row r="171">
          <cell r="C171" t="e">
            <v>#N/A</v>
          </cell>
          <cell r="D171" t="e">
            <v>#N/A</v>
          </cell>
          <cell r="E171" t="e">
            <v>#N/A</v>
          </cell>
        </row>
        <row r="172">
          <cell r="C172" t="e">
            <v>#N/A</v>
          </cell>
          <cell r="D172" t="e">
            <v>#N/A</v>
          </cell>
          <cell r="E172" t="e">
            <v>#N/A</v>
          </cell>
        </row>
        <row r="173">
          <cell r="C173" t="e">
            <v>#N/A</v>
          </cell>
          <cell r="D173" t="e">
            <v>#N/A</v>
          </cell>
          <cell r="E173" t="e">
            <v>#N/A</v>
          </cell>
        </row>
        <row r="174">
          <cell r="C174" t="e">
            <v>#N/A</v>
          </cell>
          <cell r="D174" t="e">
            <v>#N/A</v>
          </cell>
          <cell r="E174" t="e">
            <v>#N/A</v>
          </cell>
        </row>
        <row r="175">
          <cell r="C175" t="e">
            <v>#N/A</v>
          </cell>
          <cell r="D175" t="e">
            <v>#N/A</v>
          </cell>
          <cell r="E175" t="e">
            <v>#N/A</v>
          </cell>
        </row>
        <row r="176">
          <cell r="C176" t="e">
            <v>#N/A</v>
          </cell>
          <cell r="D176" t="e">
            <v>#N/A</v>
          </cell>
          <cell r="E176" t="e">
            <v>#N/A</v>
          </cell>
        </row>
        <row r="177">
          <cell r="C177" t="e">
            <v>#N/A</v>
          </cell>
          <cell r="D177" t="e">
            <v>#N/A</v>
          </cell>
          <cell r="E177" t="e">
            <v>#N/A</v>
          </cell>
        </row>
        <row r="178">
          <cell r="C178" t="e">
            <v>#N/A</v>
          </cell>
          <cell r="D178" t="e">
            <v>#N/A</v>
          </cell>
          <cell r="E178" t="e">
            <v>#N/A</v>
          </cell>
        </row>
        <row r="179">
          <cell r="C179" t="e">
            <v>#N/A</v>
          </cell>
          <cell r="D179" t="e">
            <v>#N/A</v>
          </cell>
          <cell r="E179" t="e">
            <v>#N/A</v>
          </cell>
        </row>
        <row r="180">
          <cell r="C180" t="e">
            <v>#N/A</v>
          </cell>
          <cell r="D180" t="e">
            <v>#N/A</v>
          </cell>
          <cell r="E180" t="e">
            <v>#N/A</v>
          </cell>
        </row>
        <row r="181">
          <cell r="C181" t="e">
            <v>#N/A</v>
          </cell>
          <cell r="D181" t="e">
            <v>#N/A</v>
          </cell>
          <cell r="E181" t="e">
            <v>#N/A</v>
          </cell>
        </row>
        <row r="182">
          <cell r="C182" t="e">
            <v>#N/A</v>
          </cell>
          <cell r="D182" t="e">
            <v>#N/A</v>
          </cell>
          <cell r="E182" t="e">
            <v>#N/A</v>
          </cell>
        </row>
        <row r="183">
          <cell r="C183" t="e">
            <v>#N/A</v>
          </cell>
          <cell r="D183" t="e">
            <v>#N/A</v>
          </cell>
          <cell r="E183" t="e">
            <v>#N/A</v>
          </cell>
        </row>
        <row r="184">
          <cell r="C184" t="e">
            <v>#N/A</v>
          </cell>
          <cell r="D184" t="e">
            <v>#N/A</v>
          </cell>
          <cell r="E184" t="e">
            <v>#N/A</v>
          </cell>
        </row>
        <row r="185">
          <cell r="C185" t="e">
            <v>#N/A</v>
          </cell>
          <cell r="D185" t="e">
            <v>#N/A</v>
          </cell>
          <cell r="E185" t="e">
            <v>#N/A</v>
          </cell>
        </row>
        <row r="186">
          <cell r="C186" t="e">
            <v>#N/A</v>
          </cell>
          <cell r="D186" t="e">
            <v>#N/A</v>
          </cell>
          <cell r="E186" t="e">
            <v>#N/A</v>
          </cell>
        </row>
        <row r="187">
          <cell r="C187" t="e">
            <v>#N/A</v>
          </cell>
          <cell r="D187" t="e">
            <v>#N/A</v>
          </cell>
          <cell r="E187" t="e">
            <v>#N/A</v>
          </cell>
        </row>
        <row r="188">
          <cell r="C188" t="e">
            <v>#N/A</v>
          </cell>
          <cell r="D188" t="e">
            <v>#N/A</v>
          </cell>
          <cell r="E188" t="e">
            <v>#N/A</v>
          </cell>
        </row>
        <row r="189">
          <cell r="C189" t="e">
            <v>#N/A</v>
          </cell>
          <cell r="D189" t="e">
            <v>#N/A</v>
          </cell>
          <cell r="E189" t="e">
            <v>#N/A</v>
          </cell>
        </row>
        <row r="190">
          <cell r="C190" t="e">
            <v>#N/A</v>
          </cell>
          <cell r="D190" t="e">
            <v>#N/A</v>
          </cell>
          <cell r="E190" t="e">
            <v>#N/A</v>
          </cell>
        </row>
        <row r="191">
          <cell r="C191" t="e">
            <v>#N/A</v>
          </cell>
          <cell r="D191" t="e">
            <v>#N/A</v>
          </cell>
          <cell r="E191" t="e">
            <v>#N/A</v>
          </cell>
        </row>
        <row r="192">
          <cell r="C192" t="e">
            <v>#N/A</v>
          </cell>
          <cell r="D192" t="e">
            <v>#N/A</v>
          </cell>
          <cell r="E192" t="e">
            <v>#N/A</v>
          </cell>
        </row>
        <row r="193">
          <cell r="C193" t="e">
            <v>#N/A</v>
          </cell>
          <cell r="D193" t="e">
            <v>#N/A</v>
          </cell>
          <cell r="E193" t="e">
            <v>#N/A</v>
          </cell>
        </row>
        <row r="194">
          <cell r="C194" t="e">
            <v>#N/A</v>
          </cell>
          <cell r="D194" t="e">
            <v>#N/A</v>
          </cell>
          <cell r="E194" t="e">
            <v>#N/A</v>
          </cell>
        </row>
        <row r="195">
          <cell r="C195" t="e">
            <v>#N/A</v>
          </cell>
          <cell r="D195" t="e">
            <v>#N/A</v>
          </cell>
          <cell r="E195" t="e">
            <v>#N/A</v>
          </cell>
        </row>
        <row r="196">
          <cell r="C196" t="e">
            <v>#N/A</v>
          </cell>
          <cell r="D196" t="e">
            <v>#N/A</v>
          </cell>
          <cell r="E196" t="e">
            <v>#N/A</v>
          </cell>
        </row>
        <row r="197">
          <cell r="C197" t="e">
            <v>#N/A</v>
          </cell>
          <cell r="D197" t="e">
            <v>#N/A</v>
          </cell>
          <cell r="E197" t="e">
            <v>#N/A</v>
          </cell>
        </row>
        <row r="198">
          <cell r="C198" t="e">
            <v>#N/A</v>
          </cell>
          <cell r="D198" t="e">
            <v>#N/A</v>
          </cell>
          <cell r="E198" t="e">
            <v>#N/A</v>
          </cell>
        </row>
        <row r="199">
          <cell r="C199" t="e">
            <v>#N/A</v>
          </cell>
          <cell r="D199" t="e">
            <v>#N/A</v>
          </cell>
          <cell r="E199" t="e">
            <v>#N/A</v>
          </cell>
        </row>
        <row r="200">
          <cell r="C200" t="e">
            <v>#N/A</v>
          </cell>
          <cell r="D200" t="e">
            <v>#N/A</v>
          </cell>
          <cell r="E200" t="e">
            <v>#N/A</v>
          </cell>
        </row>
        <row r="201">
          <cell r="C201" t="e">
            <v>#N/A</v>
          </cell>
          <cell r="D201" t="e">
            <v>#N/A</v>
          </cell>
          <cell r="E201" t="e">
            <v>#N/A</v>
          </cell>
        </row>
        <row r="202">
          <cell r="C202" t="e">
            <v>#N/A</v>
          </cell>
          <cell r="D202" t="e">
            <v>#N/A</v>
          </cell>
          <cell r="E202" t="e">
            <v>#N/A</v>
          </cell>
        </row>
        <row r="203">
          <cell r="C203" t="e">
            <v>#N/A</v>
          </cell>
          <cell r="D203" t="e">
            <v>#N/A</v>
          </cell>
          <cell r="E203" t="e">
            <v>#N/A</v>
          </cell>
        </row>
        <row r="204">
          <cell r="C204" t="e">
            <v>#N/A</v>
          </cell>
          <cell r="D204" t="e">
            <v>#N/A</v>
          </cell>
          <cell r="E204" t="e">
            <v>#N/A</v>
          </cell>
        </row>
        <row r="205">
          <cell r="C205" t="e">
            <v>#N/A</v>
          </cell>
          <cell r="D205" t="e">
            <v>#N/A</v>
          </cell>
          <cell r="E205" t="e">
            <v>#N/A</v>
          </cell>
        </row>
        <row r="206">
          <cell r="C206" t="e">
            <v>#N/A</v>
          </cell>
          <cell r="D206" t="e">
            <v>#N/A</v>
          </cell>
          <cell r="E206" t="e">
            <v>#N/A</v>
          </cell>
        </row>
        <row r="207">
          <cell r="C207" t="e">
            <v>#N/A</v>
          </cell>
          <cell r="D207" t="e">
            <v>#N/A</v>
          </cell>
          <cell r="E207" t="e">
            <v>#N/A</v>
          </cell>
        </row>
        <row r="208">
          <cell r="C208" t="e">
            <v>#N/A</v>
          </cell>
          <cell r="D208" t="e">
            <v>#N/A</v>
          </cell>
          <cell r="E208" t="e">
            <v>#N/A</v>
          </cell>
        </row>
        <row r="209">
          <cell r="C209" t="e">
            <v>#N/A</v>
          </cell>
          <cell r="D209" t="e">
            <v>#N/A</v>
          </cell>
          <cell r="E209" t="e">
            <v>#N/A</v>
          </cell>
        </row>
        <row r="210">
          <cell r="C210" t="e">
            <v>#N/A</v>
          </cell>
          <cell r="D210" t="e">
            <v>#N/A</v>
          </cell>
          <cell r="E210" t="e">
            <v>#N/A</v>
          </cell>
        </row>
        <row r="211">
          <cell r="C211" t="e">
            <v>#N/A</v>
          </cell>
          <cell r="D211" t="e">
            <v>#N/A</v>
          </cell>
          <cell r="E211" t="e">
            <v>#N/A</v>
          </cell>
        </row>
        <row r="212">
          <cell r="C212" t="e">
            <v>#N/A</v>
          </cell>
          <cell r="D212" t="e">
            <v>#N/A</v>
          </cell>
          <cell r="E212" t="e">
            <v>#N/A</v>
          </cell>
        </row>
        <row r="213">
          <cell r="C213" t="e">
            <v>#N/A</v>
          </cell>
          <cell r="D213" t="e">
            <v>#N/A</v>
          </cell>
          <cell r="E213" t="e">
            <v>#N/A</v>
          </cell>
        </row>
        <row r="214">
          <cell r="C214" t="e">
            <v>#N/A</v>
          </cell>
          <cell r="D214" t="e">
            <v>#N/A</v>
          </cell>
          <cell r="E214" t="e">
            <v>#N/A</v>
          </cell>
        </row>
        <row r="215">
          <cell r="C215" t="e">
            <v>#N/A</v>
          </cell>
          <cell r="D215" t="e">
            <v>#N/A</v>
          </cell>
          <cell r="E215" t="e">
            <v>#N/A</v>
          </cell>
        </row>
        <row r="216">
          <cell r="C216" t="e">
            <v>#N/A</v>
          </cell>
          <cell r="D216" t="e">
            <v>#N/A</v>
          </cell>
          <cell r="E216" t="e">
            <v>#N/A</v>
          </cell>
        </row>
        <row r="217">
          <cell r="C217" t="e">
            <v>#N/A</v>
          </cell>
          <cell r="D217" t="e">
            <v>#N/A</v>
          </cell>
          <cell r="E217" t="e">
            <v>#N/A</v>
          </cell>
        </row>
        <row r="218">
          <cell r="C218" t="e">
            <v>#N/A</v>
          </cell>
          <cell r="D218" t="e">
            <v>#N/A</v>
          </cell>
          <cell r="E218" t="e">
            <v>#N/A</v>
          </cell>
        </row>
        <row r="219">
          <cell r="C219" t="e">
            <v>#N/A</v>
          </cell>
          <cell r="D219" t="e">
            <v>#N/A</v>
          </cell>
          <cell r="E219" t="e">
            <v>#N/A</v>
          </cell>
        </row>
        <row r="220">
          <cell r="C220" t="e">
            <v>#N/A</v>
          </cell>
          <cell r="D220" t="e">
            <v>#N/A</v>
          </cell>
          <cell r="E220" t="e">
            <v>#N/A</v>
          </cell>
        </row>
        <row r="221">
          <cell r="C221" t="e">
            <v>#N/A</v>
          </cell>
          <cell r="D221" t="e">
            <v>#N/A</v>
          </cell>
          <cell r="E221" t="e">
            <v>#N/A</v>
          </cell>
        </row>
        <row r="222">
          <cell r="C222" t="e">
            <v>#N/A</v>
          </cell>
          <cell r="D222" t="e">
            <v>#N/A</v>
          </cell>
          <cell r="E222" t="e">
            <v>#N/A</v>
          </cell>
        </row>
        <row r="223">
          <cell r="C223" t="e">
            <v>#N/A</v>
          </cell>
          <cell r="D223" t="e">
            <v>#N/A</v>
          </cell>
          <cell r="E223" t="e">
            <v>#N/A</v>
          </cell>
        </row>
        <row r="224">
          <cell r="C224" t="e">
            <v>#N/A</v>
          </cell>
          <cell r="D224" t="e">
            <v>#N/A</v>
          </cell>
          <cell r="E224" t="e">
            <v>#N/A</v>
          </cell>
        </row>
        <row r="225">
          <cell r="C225" t="e">
            <v>#N/A</v>
          </cell>
          <cell r="D225" t="e">
            <v>#N/A</v>
          </cell>
          <cell r="E225" t="e">
            <v>#N/A</v>
          </cell>
        </row>
        <row r="226">
          <cell r="C226" t="e">
            <v>#N/A</v>
          </cell>
          <cell r="D226" t="e">
            <v>#N/A</v>
          </cell>
          <cell r="E226" t="e">
            <v>#N/A</v>
          </cell>
        </row>
        <row r="227">
          <cell r="C227" t="e">
            <v>#N/A</v>
          </cell>
          <cell r="D227" t="e">
            <v>#N/A</v>
          </cell>
          <cell r="E227" t="e">
            <v>#N/A</v>
          </cell>
        </row>
        <row r="228">
          <cell r="C228" t="e">
            <v>#N/A</v>
          </cell>
          <cell r="D228" t="e">
            <v>#N/A</v>
          </cell>
          <cell r="E228" t="e">
            <v>#N/A</v>
          </cell>
        </row>
        <row r="229">
          <cell r="C229" t="e">
            <v>#N/A</v>
          </cell>
          <cell r="D229" t="e">
            <v>#N/A</v>
          </cell>
          <cell r="E229" t="e">
            <v>#N/A</v>
          </cell>
        </row>
        <row r="230">
          <cell r="C230" t="e">
            <v>#N/A</v>
          </cell>
          <cell r="D230" t="e">
            <v>#N/A</v>
          </cell>
          <cell r="E230" t="e">
            <v>#N/A</v>
          </cell>
        </row>
        <row r="231">
          <cell r="C231" t="e">
            <v>#N/A</v>
          </cell>
          <cell r="D231" t="e">
            <v>#N/A</v>
          </cell>
          <cell r="E231" t="e">
            <v>#N/A</v>
          </cell>
        </row>
        <row r="232">
          <cell r="C232" t="e">
            <v>#N/A</v>
          </cell>
          <cell r="D232" t="e">
            <v>#N/A</v>
          </cell>
          <cell r="E232" t="e">
            <v>#N/A</v>
          </cell>
        </row>
        <row r="233">
          <cell r="C233" t="e">
            <v>#N/A</v>
          </cell>
          <cell r="D233" t="e">
            <v>#N/A</v>
          </cell>
          <cell r="E233" t="e">
            <v>#N/A</v>
          </cell>
        </row>
        <row r="234">
          <cell r="C234" t="e">
            <v>#N/A</v>
          </cell>
          <cell r="D234" t="e">
            <v>#N/A</v>
          </cell>
          <cell r="E234" t="e">
            <v>#N/A</v>
          </cell>
        </row>
        <row r="235">
          <cell r="C235" t="e">
            <v>#N/A</v>
          </cell>
          <cell r="D235" t="e">
            <v>#N/A</v>
          </cell>
          <cell r="E235" t="e">
            <v>#N/A</v>
          </cell>
        </row>
        <row r="236">
          <cell r="C236" t="e">
            <v>#N/A</v>
          </cell>
          <cell r="D236" t="e">
            <v>#N/A</v>
          </cell>
          <cell r="E236" t="e">
            <v>#N/A</v>
          </cell>
        </row>
        <row r="237">
          <cell r="C237" t="e">
            <v>#N/A</v>
          </cell>
          <cell r="D237" t="e">
            <v>#N/A</v>
          </cell>
          <cell r="E237" t="e">
            <v>#N/A</v>
          </cell>
        </row>
        <row r="238">
          <cell r="C238" t="e">
            <v>#N/A</v>
          </cell>
          <cell r="D238" t="e">
            <v>#N/A</v>
          </cell>
          <cell r="E238" t="e">
            <v>#N/A</v>
          </cell>
        </row>
        <row r="239">
          <cell r="C239" t="e">
            <v>#N/A</v>
          </cell>
          <cell r="D239" t="e">
            <v>#N/A</v>
          </cell>
          <cell r="E239" t="e">
            <v>#N/A</v>
          </cell>
        </row>
        <row r="240">
          <cell r="C240" t="e">
            <v>#N/A</v>
          </cell>
          <cell r="D240" t="e">
            <v>#N/A</v>
          </cell>
          <cell r="E240" t="e">
            <v>#N/A</v>
          </cell>
        </row>
        <row r="241">
          <cell r="C241" t="e">
            <v>#N/A</v>
          </cell>
          <cell r="D241" t="e">
            <v>#N/A</v>
          </cell>
          <cell r="E241" t="e">
            <v>#N/A</v>
          </cell>
        </row>
        <row r="242">
          <cell r="C242" t="e">
            <v>#N/A</v>
          </cell>
          <cell r="D242" t="e">
            <v>#N/A</v>
          </cell>
          <cell r="E242" t="e">
            <v>#N/A</v>
          </cell>
        </row>
        <row r="243">
          <cell r="C243" t="e">
            <v>#N/A</v>
          </cell>
          <cell r="D243" t="e">
            <v>#N/A</v>
          </cell>
          <cell r="E243" t="e">
            <v>#N/A</v>
          </cell>
        </row>
        <row r="244">
          <cell r="C244" t="e">
            <v>#N/A</v>
          </cell>
          <cell r="D244" t="e">
            <v>#N/A</v>
          </cell>
          <cell r="E244" t="e">
            <v>#N/A</v>
          </cell>
        </row>
        <row r="245">
          <cell r="C245" t="e">
            <v>#N/A</v>
          </cell>
          <cell r="D245" t="e">
            <v>#N/A</v>
          </cell>
          <cell r="E245" t="e">
            <v>#N/A</v>
          </cell>
        </row>
        <row r="246">
          <cell r="C246" t="e">
            <v>#N/A</v>
          </cell>
          <cell r="D246" t="e">
            <v>#N/A</v>
          </cell>
          <cell r="E246" t="e">
            <v>#N/A</v>
          </cell>
        </row>
        <row r="247">
          <cell r="C247" t="e">
            <v>#N/A</v>
          </cell>
          <cell r="D247" t="e">
            <v>#N/A</v>
          </cell>
          <cell r="E247" t="e">
            <v>#N/A</v>
          </cell>
        </row>
        <row r="248">
          <cell r="C248" t="e">
            <v>#N/A</v>
          </cell>
          <cell r="D248" t="e">
            <v>#N/A</v>
          </cell>
          <cell r="E248" t="e">
            <v>#N/A</v>
          </cell>
        </row>
        <row r="249">
          <cell r="C249" t="e">
            <v>#N/A</v>
          </cell>
          <cell r="D249" t="e">
            <v>#N/A</v>
          </cell>
          <cell r="E249" t="e">
            <v>#N/A</v>
          </cell>
        </row>
        <row r="250">
          <cell r="C250" t="e">
            <v>#N/A</v>
          </cell>
          <cell r="D250" t="e">
            <v>#N/A</v>
          </cell>
          <cell r="E250" t="e">
            <v>#N/A</v>
          </cell>
        </row>
        <row r="251">
          <cell r="C251" t="e">
            <v>#N/A</v>
          </cell>
          <cell r="D251" t="e">
            <v>#N/A</v>
          </cell>
          <cell r="E251" t="e">
            <v>#N/A</v>
          </cell>
        </row>
        <row r="252">
          <cell r="C252" t="e">
            <v>#N/A</v>
          </cell>
          <cell r="D252" t="e">
            <v>#N/A</v>
          </cell>
          <cell r="E252" t="e">
            <v>#N/A</v>
          </cell>
        </row>
        <row r="253">
          <cell r="C253" t="e">
            <v>#N/A</v>
          </cell>
          <cell r="D253" t="e">
            <v>#N/A</v>
          </cell>
          <cell r="E253" t="e">
            <v>#N/A</v>
          </cell>
        </row>
        <row r="254">
          <cell r="C254" t="e">
            <v>#N/A</v>
          </cell>
          <cell r="D254" t="e">
            <v>#N/A</v>
          </cell>
          <cell r="E254" t="e">
            <v>#N/A</v>
          </cell>
        </row>
        <row r="255">
          <cell r="C255" t="e">
            <v>#N/A</v>
          </cell>
          <cell r="D255" t="e">
            <v>#N/A</v>
          </cell>
          <cell r="E255" t="e">
            <v>#N/A</v>
          </cell>
        </row>
        <row r="256">
          <cell r="C256" t="e">
            <v>#N/A</v>
          </cell>
          <cell r="D256" t="e">
            <v>#N/A</v>
          </cell>
          <cell r="E256" t="e">
            <v>#N/A</v>
          </cell>
        </row>
        <row r="257">
          <cell r="C257" t="e">
            <v>#N/A</v>
          </cell>
          <cell r="D257" t="e">
            <v>#N/A</v>
          </cell>
          <cell r="E257" t="e">
            <v>#N/A</v>
          </cell>
        </row>
        <row r="258">
          <cell r="C258" t="e">
            <v>#N/A</v>
          </cell>
          <cell r="D258" t="e">
            <v>#N/A</v>
          </cell>
          <cell r="E258" t="e">
            <v>#N/A</v>
          </cell>
        </row>
        <row r="259">
          <cell r="C259" t="e">
            <v>#N/A</v>
          </cell>
          <cell r="D259" t="e">
            <v>#N/A</v>
          </cell>
          <cell r="E259" t="e">
            <v>#N/A</v>
          </cell>
        </row>
        <row r="260">
          <cell r="C260" t="e">
            <v>#N/A</v>
          </cell>
          <cell r="D260" t="e">
            <v>#N/A</v>
          </cell>
          <cell r="E260" t="e">
            <v>#N/A</v>
          </cell>
        </row>
        <row r="261">
          <cell r="C261" t="e">
            <v>#N/A</v>
          </cell>
          <cell r="D261" t="e">
            <v>#N/A</v>
          </cell>
          <cell r="E261" t="e">
            <v>#N/A</v>
          </cell>
        </row>
        <row r="262">
          <cell r="C262" t="e">
            <v>#N/A</v>
          </cell>
          <cell r="D262" t="e">
            <v>#N/A</v>
          </cell>
          <cell r="E262" t="e">
            <v>#N/A</v>
          </cell>
        </row>
        <row r="263">
          <cell r="C263" t="e">
            <v>#N/A</v>
          </cell>
          <cell r="D263" t="e">
            <v>#N/A</v>
          </cell>
          <cell r="E263" t="e">
            <v>#N/A</v>
          </cell>
        </row>
        <row r="264">
          <cell r="C264" t="e">
            <v>#N/A</v>
          </cell>
          <cell r="D264" t="e">
            <v>#N/A</v>
          </cell>
          <cell r="E264" t="e">
            <v>#N/A</v>
          </cell>
        </row>
        <row r="265">
          <cell r="C265" t="e">
            <v>#N/A</v>
          </cell>
          <cell r="D265" t="e">
            <v>#N/A</v>
          </cell>
          <cell r="E265" t="e">
            <v>#N/A</v>
          </cell>
        </row>
        <row r="266">
          <cell r="C266" t="e">
            <v>#N/A</v>
          </cell>
          <cell r="D266" t="e">
            <v>#N/A</v>
          </cell>
          <cell r="E266" t="e">
            <v>#N/A</v>
          </cell>
        </row>
        <row r="267">
          <cell r="C267" t="e">
            <v>#N/A</v>
          </cell>
          <cell r="D267" t="e">
            <v>#N/A</v>
          </cell>
          <cell r="E267" t="e">
            <v>#N/A</v>
          </cell>
        </row>
        <row r="268">
          <cell r="C268" t="e">
            <v>#N/A</v>
          </cell>
          <cell r="D268" t="e">
            <v>#N/A</v>
          </cell>
          <cell r="E268" t="e">
            <v>#N/A</v>
          </cell>
        </row>
        <row r="269">
          <cell r="C269" t="e">
            <v>#N/A</v>
          </cell>
          <cell r="D269" t="e">
            <v>#N/A</v>
          </cell>
          <cell r="E269" t="e">
            <v>#N/A</v>
          </cell>
        </row>
        <row r="270">
          <cell r="C270" t="e">
            <v>#N/A</v>
          </cell>
          <cell r="D270" t="e">
            <v>#N/A</v>
          </cell>
          <cell r="E270" t="e">
            <v>#N/A</v>
          </cell>
        </row>
        <row r="271">
          <cell r="C271" t="e">
            <v>#N/A</v>
          </cell>
          <cell r="D271" t="e">
            <v>#N/A</v>
          </cell>
          <cell r="E271" t="e">
            <v>#N/A</v>
          </cell>
        </row>
        <row r="272">
          <cell r="C272" t="e">
            <v>#N/A</v>
          </cell>
          <cell r="D272" t="e">
            <v>#N/A</v>
          </cell>
          <cell r="E272" t="e">
            <v>#N/A</v>
          </cell>
        </row>
        <row r="273">
          <cell r="C273" t="e">
            <v>#N/A</v>
          </cell>
          <cell r="D273" t="e">
            <v>#N/A</v>
          </cell>
          <cell r="E273" t="e">
            <v>#N/A</v>
          </cell>
        </row>
        <row r="274">
          <cell r="C274" t="e">
            <v>#N/A</v>
          </cell>
          <cell r="D274" t="e">
            <v>#N/A</v>
          </cell>
          <cell r="E274" t="e">
            <v>#N/A</v>
          </cell>
        </row>
        <row r="275">
          <cell r="C275" t="e">
            <v>#N/A</v>
          </cell>
          <cell r="D275" t="e">
            <v>#N/A</v>
          </cell>
          <cell r="E275" t="e">
            <v>#N/A</v>
          </cell>
        </row>
        <row r="276">
          <cell r="C276" t="e">
            <v>#N/A</v>
          </cell>
          <cell r="D276" t="e">
            <v>#N/A</v>
          </cell>
          <cell r="E276" t="e">
            <v>#N/A</v>
          </cell>
        </row>
        <row r="277">
          <cell r="C277" t="e">
            <v>#N/A</v>
          </cell>
          <cell r="D277" t="e">
            <v>#N/A</v>
          </cell>
          <cell r="E277" t="e">
            <v>#N/A</v>
          </cell>
        </row>
        <row r="278">
          <cell r="C278" t="e">
            <v>#N/A</v>
          </cell>
          <cell r="D278" t="e">
            <v>#N/A</v>
          </cell>
          <cell r="E278" t="e">
            <v>#N/A</v>
          </cell>
        </row>
        <row r="279">
          <cell r="C279" t="e">
            <v>#N/A</v>
          </cell>
          <cell r="D279" t="e">
            <v>#N/A</v>
          </cell>
          <cell r="E279" t="e">
            <v>#N/A</v>
          </cell>
        </row>
        <row r="280">
          <cell r="C280" t="e">
            <v>#N/A</v>
          </cell>
          <cell r="D280" t="e">
            <v>#N/A</v>
          </cell>
          <cell r="E280" t="e">
            <v>#N/A</v>
          </cell>
        </row>
        <row r="281">
          <cell r="C281" t="e">
            <v>#N/A</v>
          </cell>
          <cell r="D281" t="e">
            <v>#N/A</v>
          </cell>
          <cell r="E281" t="e">
            <v>#N/A</v>
          </cell>
        </row>
        <row r="282">
          <cell r="C282" t="e">
            <v>#N/A</v>
          </cell>
          <cell r="D282" t="e">
            <v>#N/A</v>
          </cell>
          <cell r="E282" t="e">
            <v>#N/A</v>
          </cell>
        </row>
        <row r="283">
          <cell r="C283" t="e">
            <v>#N/A</v>
          </cell>
          <cell r="D283" t="e">
            <v>#N/A</v>
          </cell>
          <cell r="E283" t="e">
            <v>#N/A</v>
          </cell>
        </row>
        <row r="284">
          <cell r="C284" t="e">
            <v>#N/A</v>
          </cell>
          <cell r="D284" t="e">
            <v>#N/A</v>
          </cell>
          <cell r="E284" t="e">
            <v>#N/A</v>
          </cell>
        </row>
        <row r="285">
          <cell r="C285" t="e">
            <v>#N/A</v>
          </cell>
          <cell r="D285" t="e">
            <v>#N/A</v>
          </cell>
          <cell r="E285" t="e">
            <v>#N/A</v>
          </cell>
        </row>
        <row r="286">
          <cell r="C286" t="e">
            <v>#N/A</v>
          </cell>
          <cell r="D286" t="e">
            <v>#N/A</v>
          </cell>
          <cell r="E286" t="e">
            <v>#N/A</v>
          </cell>
        </row>
        <row r="287">
          <cell r="C287" t="e">
            <v>#N/A</v>
          </cell>
          <cell r="D287" t="e">
            <v>#N/A</v>
          </cell>
          <cell r="E287" t="e">
            <v>#N/A</v>
          </cell>
        </row>
        <row r="288">
          <cell r="C288" t="e">
            <v>#N/A</v>
          </cell>
          <cell r="D288" t="e">
            <v>#N/A</v>
          </cell>
          <cell r="E288" t="e">
            <v>#N/A</v>
          </cell>
        </row>
        <row r="289">
          <cell r="C289" t="e">
            <v>#N/A</v>
          </cell>
          <cell r="D289" t="e">
            <v>#N/A</v>
          </cell>
          <cell r="E289" t="e">
            <v>#N/A</v>
          </cell>
        </row>
        <row r="290">
          <cell r="C290" t="e">
            <v>#N/A</v>
          </cell>
          <cell r="D290" t="e">
            <v>#N/A</v>
          </cell>
          <cell r="E290" t="e">
            <v>#N/A</v>
          </cell>
        </row>
        <row r="291">
          <cell r="C291" t="e">
            <v>#N/A</v>
          </cell>
          <cell r="D291" t="e">
            <v>#N/A</v>
          </cell>
          <cell r="E291" t="e">
            <v>#N/A</v>
          </cell>
        </row>
        <row r="292">
          <cell r="C292" t="e">
            <v>#N/A</v>
          </cell>
          <cell r="D292" t="e">
            <v>#N/A</v>
          </cell>
          <cell r="E292" t="e">
            <v>#N/A</v>
          </cell>
        </row>
        <row r="293">
          <cell r="C293" t="e">
            <v>#N/A</v>
          </cell>
          <cell r="D293" t="e">
            <v>#N/A</v>
          </cell>
          <cell r="E293" t="e">
            <v>#N/A</v>
          </cell>
        </row>
        <row r="294">
          <cell r="C294" t="e">
            <v>#N/A</v>
          </cell>
          <cell r="D294" t="e">
            <v>#N/A</v>
          </cell>
          <cell r="E294" t="e">
            <v>#N/A</v>
          </cell>
        </row>
        <row r="295">
          <cell r="C295" t="e">
            <v>#N/A</v>
          </cell>
          <cell r="D295" t="e">
            <v>#N/A</v>
          </cell>
          <cell r="E295" t="e">
            <v>#N/A</v>
          </cell>
        </row>
        <row r="296">
          <cell r="C296" t="e">
            <v>#N/A</v>
          </cell>
          <cell r="D296" t="e">
            <v>#N/A</v>
          </cell>
          <cell r="E296" t="e">
            <v>#N/A</v>
          </cell>
        </row>
        <row r="297">
          <cell r="C297" t="e">
            <v>#N/A</v>
          </cell>
          <cell r="D297" t="e">
            <v>#N/A</v>
          </cell>
          <cell r="E297" t="e">
            <v>#N/A</v>
          </cell>
        </row>
        <row r="298">
          <cell r="C298" t="e">
            <v>#N/A</v>
          </cell>
          <cell r="D298" t="e">
            <v>#N/A</v>
          </cell>
          <cell r="E298" t="e">
            <v>#N/A</v>
          </cell>
        </row>
        <row r="299">
          <cell r="C299" t="e">
            <v>#N/A</v>
          </cell>
          <cell r="D299" t="e">
            <v>#N/A</v>
          </cell>
          <cell r="E299" t="e">
            <v>#N/A</v>
          </cell>
        </row>
        <row r="300">
          <cell r="C300" t="e">
            <v>#N/A</v>
          </cell>
          <cell r="D300" t="e">
            <v>#N/A</v>
          </cell>
          <cell r="E300" t="e">
            <v>#N/A</v>
          </cell>
        </row>
        <row r="301">
          <cell r="C301" t="e">
            <v>#N/A</v>
          </cell>
          <cell r="D301" t="e">
            <v>#N/A</v>
          </cell>
          <cell r="E301" t="e">
            <v>#N/A</v>
          </cell>
        </row>
        <row r="302">
          <cell r="C302" t="e">
            <v>#N/A</v>
          </cell>
          <cell r="D302" t="e">
            <v>#N/A</v>
          </cell>
          <cell r="E302" t="e">
            <v>#N/A</v>
          </cell>
        </row>
        <row r="303">
          <cell r="C303" t="e">
            <v>#N/A</v>
          </cell>
          <cell r="D303" t="e">
            <v>#N/A</v>
          </cell>
          <cell r="E303" t="e">
            <v>#N/A</v>
          </cell>
        </row>
        <row r="304">
          <cell r="C304" t="e">
            <v>#N/A</v>
          </cell>
          <cell r="D304" t="e">
            <v>#N/A</v>
          </cell>
          <cell r="E304" t="e">
            <v>#N/A</v>
          </cell>
        </row>
        <row r="305">
          <cell r="C305" t="e">
            <v>#N/A</v>
          </cell>
          <cell r="D305" t="e">
            <v>#N/A</v>
          </cell>
          <cell r="E305" t="e">
            <v>#N/A</v>
          </cell>
        </row>
        <row r="306">
          <cell r="C306" t="e">
            <v>#N/A</v>
          </cell>
          <cell r="D306" t="e">
            <v>#N/A</v>
          </cell>
          <cell r="E306" t="e">
            <v>#N/A</v>
          </cell>
        </row>
        <row r="307">
          <cell r="C307" t="e">
            <v>#N/A</v>
          </cell>
          <cell r="D307" t="e">
            <v>#N/A</v>
          </cell>
          <cell r="E307" t="e">
            <v>#N/A</v>
          </cell>
        </row>
        <row r="308">
          <cell r="C308" t="e">
            <v>#N/A</v>
          </cell>
          <cell r="D308" t="e">
            <v>#N/A</v>
          </cell>
          <cell r="E308" t="e">
            <v>#N/A</v>
          </cell>
        </row>
        <row r="309">
          <cell r="C309" t="e">
            <v>#N/A</v>
          </cell>
          <cell r="D309" t="e">
            <v>#N/A</v>
          </cell>
          <cell r="E309" t="e">
            <v>#N/A</v>
          </cell>
        </row>
        <row r="310">
          <cell r="C310" t="e">
            <v>#N/A</v>
          </cell>
          <cell r="D310" t="e">
            <v>#N/A</v>
          </cell>
          <cell r="E310" t="e">
            <v>#N/A</v>
          </cell>
        </row>
        <row r="311">
          <cell r="C311" t="e">
            <v>#N/A</v>
          </cell>
          <cell r="D311" t="e">
            <v>#N/A</v>
          </cell>
          <cell r="E311" t="e">
            <v>#N/A</v>
          </cell>
        </row>
        <row r="312">
          <cell r="C312" t="e">
            <v>#N/A</v>
          </cell>
          <cell r="D312" t="e">
            <v>#N/A</v>
          </cell>
          <cell r="E312" t="e">
            <v>#N/A</v>
          </cell>
        </row>
        <row r="313">
          <cell r="C313" t="e">
            <v>#N/A</v>
          </cell>
          <cell r="D313" t="e">
            <v>#N/A</v>
          </cell>
          <cell r="E313" t="e">
            <v>#N/A</v>
          </cell>
        </row>
        <row r="314">
          <cell r="C314" t="e">
            <v>#N/A</v>
          </cell>
          <cell r="D314" t="e">
            <v>#N/A</v>
          </cell>
          <cell r="E314" t="e">
            <v>#N/A</v>
          </cell>
        </row>
        <row r="315">
          <cell r="C315" t="e">
            <v>#N/A</v>
          </cell>
          <cell r="D315" t="e">
            <v>#N/A</v>
          </cell>
          <cell r="E315" t="e">
            <v>#N/A</v>
          </cell>
        </row>
        <row r="316">
          <cell r="C316" t="e">
            <v>#N/A</v>
          </cell>
          <cell r="D316" t="e">
            <v>#N/A</v>
          </cell>
          <cell r="E316" t="e">
            <v>#N/A</v>
          </cell>
        </row>
        <row r="317">
          <cell r="C317" t="e">
            <v>#N/A</v>
          </cell>
          <cell r="D317" t="e">
            <v>#N/A</v>
          </cell>
          <cell r="E317" t="e">
            <v>#N/A</v>
          </cell>
        </row>
        <row r="318">
          <cell r="C318" t="e">
            <v>#N/A</v>
          </cell>
          <cell r="D318" t="e">
            <v>#N/A</v>
          </cell>
          <cell r="E318" t="e">
            <v>#N/A</v>
          </cell>
        </row>
        <row r="319">
          <cell r="C319" t="e">
            <v>#N/A</v>
          </cell>
          <cell r="D319" t="e">
            <v>#N/A</v>
          </cell>
          <cell r="E319" t="e">
            <v>#N/A</v>
          </cell>
        </row>
        <row r="320">
          <cell r="C320" t="e">
            <v>#N/A</v>
          </cell>
          <cell r="D320" t="e">
            <v>#N/A</v>
          </cell>
          <cell r="E320" t="e">
            <v>#N/A</v>
          </cell>
        </row>
        <row r="321">
          <cell r="C321" t="e">
            <v>#N/A</v>
          </cell>
          <cell r="D321" t="e">
            <v>#N/A</v>
          </cell>
          <cell r="E321" t="e">
            <v>#N/A</v>
          </cell>
        </row>
        <row r="322">
          <cell r="C322" t="e">
            <v>#N/A</v>
          </cell>
          <cell r="D322" t="e">
            <v>#N/A</v>
          </cell>
          <cell r="E322" t="e">
            <v>#N/A</v>
          </cell>
        </row>
        <row r="323">
          <cell r="C323" t="e">
            <v>#N/A</v>
          </cell>
          <cell r="D323" t="e">
            <v>#N/A</v>
          </cell>
          <cell r="E323" t="e">
            <v>#N/A</v>
          </cell>
        </row>
        <row r="324">
          <cell r="C324" t="e">
            <v>#N/A</v>
          </cell>
          <cell r="D324" t="e">
            <v>#N/A</v>
          </cell>
          <cell r="E324" t="e">
            <v>#N/A</v>
          </cell>
        </row>
        <row r="325">
          <cell r="C325" t="e">
            <v>#N/A</v>
          </cell>
          <cell r="D325" t="e">
            <v>#N/A</v>
          </cell>
          <cell r="E325" t="e">
            <v>#N/A</v>
          </cell>
        </row>
        <row r="326">
          <cell r="C326" t="e">
            <v>#N/A</v>
          </cell>
          <cell r="D326" t="e">
            <v>#N/A</v>
          </cell>
          <cell r="E326" t="e">
            <v>#N/A</v>
          </cell>
        </row>
        <row r="327">
          <cell r="C327" t="e">
            <v>#N/A</v>
          </cell>
          <cell r="D327" t="e">
            <v>#N/A</v>
          </cell>
          <cell r="E327" t="e">
            <v>#N/A</v>
          </cell>
        </row>
        <row r="328">
          <cell r="C328" t="e">
            <v>#N/A</v>
          </cell>
          <cell r="D328" t="e">
            <v>#N/A</v>
          </cell>
          <cell r="E328" t="e">
            <v>#N/A</v>
          </cell>
        </row>
        <row r="329">
          <cell r="C329" t="e">
            <v>#N/A</v>
          </cell>
          <cell r="D329" t="e">
            <v>#N/A</v>
          </cell>
          <cell r="E329" t="e">
            <v>#N/A</v>
          </cell>
        </row>
        <row r="330">
          <cell r="C330" t="e">
            <v>#N/A</v>
          </cell>
          <cell r="D330" t="e">
            <v>#N/A</v>
          </cell>
          <cell r="E330" t="e">
            <v>#N/A</v>
          </cell>
        </row>
        <row r="331">
          <cell r="C331" t="e">
            <v>#N/A</v>
          </cell>
          <cell r="D331" t="e">
            <v>#N/A</v>
          </cell>
          <cell r="E331" t="e">
            <v>#N/A</v>
          </cell>
        </row>
        <row r="332">
          <cell r="C332" t="e">
            <v>#N/A</v>
          </cell>
          <cell r="D332" t="e">
            <v>#N/A</v>
          </cell>
          <cell r="E332" t="e">
            <v>#N/A</v>
          </cell>
        </row>
        <row r="333">
          <cell r="C333" t="e">
            <v>#N/A</v>
          </cell>
          <cell r="D333" t="e">
            <v>#N/A</v>
          </cell>
          <cell r="E333" t="e">
            <v>#N/A</v>
          </cell>
        </row>
        <row r="334">
          <cell r="C334" t="e">
            <v>#N/A</v>
          </cell>
          <cell r="D334" t="e">
            <v>#N/A</v>
          </cell>
          <cell r="E334" t="e">
            <v>#N/A</v>
          </cell>
        </row>
        <row r="335">
          <cell r="C335" t="e">
            <v>#N/A</v>
          </cell>
          <cell r="D335" t="e">
            <v>#N/A</v>
          </cell>
          <cell r="E335" t="e">
            <v>#N/A</v>
          </cell>
        </row>
        <row r="336">
          <cell r="C336" t="e">
            <v>#N/A</v>
          </cell>
          <cell r="D336" t="e">
            <v>#N/A</v>
          </cell>
          <cell r="E336" t="e">
            <v>#N/A</v>
          </cell>
        </row>
        <row r="337">
          <cell r="C337" t="e">
            <v>#N/A</v>
          </cell>
          <cell r="D337" t="e">
            <v>#N/A</v>
          </cell>
          <cell r="E337" t="e">
            <v>#N/A</v>
          </cell>
        </row>
        <row r="338">
          <cell r="C338" t="e">
            <v>#N/A</v>
          </cell>
          <cell r="D338" t="e">
            <v>#N/A</v>
          </cell>
          <cell r="E338" t="e">
            <v>#N/A</v>
          </cell>
        </row>
        <row r="339">
          <cell r="C339" t="e">
            <v>#N/A</v>
          </cell>
          <cell r="D339" t="e">
            <v>#N/A</v>
          </cell>
          <cell r="E339" t="e">
            <v>#N/A</v>
          </cell>
        </row>
        <row r="340">
          <cell r="C340" t="e">
            <v>#N/A</v>
          </cell>
          <cell r="D340" t="e">
            <v>#N/A</v>
          </cell>
          <cell r="E340" t="e">
            <v>#N/A</v>
          </cell>
        </row>
        <row r="341">
          <cell r="C341" t="e">
            <v>#N/A</v>
          </cell>
          <cell r="D341" t="e">
            <v>#N/A</v>
          </cell>
          <cell r="E341" t="e">
            <v>#N/A</v>
          </cell>
        </row>
        <row r="342">
          <cell r="C342" t="e">
            <v>#N/A</v>
          </cell>
          <cell r="D342" t="e">
            <v>#N/A</v>
          </cell>
          <cell r="E342" t="e">
            <v>#N/A</v>
          </cell>
        </row>
        <row r="343">
          <cell r="C343" t="e">
            <v>#N/A</v>
          </cell>
          <cell r="D343" t="e">
            <v>#N/A</v>
          </cell>
          <cell r="E343" t="e">
            <v>#N/A</v>
          </cell>
        </row>
        <row r="344">
          <cell r="C344" t="e">
            <v>#N/A</v>
          </cell>
          <cell r="D344" t="e">
            <v>#N/A</v>
          </cell>
          <cell r="E344" t="e">
            <v>#N/A</v>
          </cell>
        </row>
        <row r="345">
          <cell r="C345" t="e">
            <v>#N/A</v>
          </cell>
          <cell r="D345" t="e">
            <v>#N/A</v>
          </cell>
          <cell r="E345" t="e">
            <v>#N/A</v>
          </cell>
        </row>
        <row r="346">
          <cell r="C346" t="e">
            <v>#N/A</v>
          </cell>
          <cell r="D346" t="e">
            <v>#N/A</v>
          </cell>
          <cell r="E346" t="e">
            <v>#N/A</v>
          </cell>
        </row>
        <row r="347">
          <cell r="C347" t="e">
            <v>#N/A</v>
          </cell>
          <cell r="D347" t="e">
            <v>#N/A</v>
          </cell>
          <cell r="E347" t="e">
            <v>#N/A</v>
          </cell>
        </row>
        <row r="348">
          <cell r="C348" t="e">
            <v>#N/A</v>
          </cell>
          <cell r="D348" t="e">
            <v>#N/A</v>
          </cell>
          <cell r="E348" t="e">
            <v>#N/A</v>
          </cell>
        </row>
        <row r="349">
          <cell r="C349" t="e">
            <v>#N/A</v>
          </cell>
          <cell r="D349" t="e">
            <v>#N/A</v>
          </cell>
          <cell r="E349" t="e">
            <v>#N/A</v>
          </cell>
        </row>
        <row r="350">
          <cell r="C350" t="e">
            <v>#N/A</v>
          </cell>
          <cell r="D350" t="e">
            <v>#N/A</v>
          </cell>
          <cell r="E350" t="e">
            <v>#N/A</v>
          </cell>
        </row>
        <row r="351">
          <cell r="C351" t="e">
            <v>#N/A</v>
          </cell>
          <cell r="D351" t="e">
            <v>#N/A</v>
          </cell>
          <cell r="E351" t="e">
            <v>#N/A</v>
          </cell>
        </row>
        <row r="352">
          <cell r="C352" t="e">
            <v>#N/A</v>
          </cell>
          <cell r="D352" t="e">
            <v>#N/A</v>
          </cell>
          <cell r="E352" t="e">
            <v>#N/A</v>
          </cell>
        </row>
        <row r="353">
          <cell r="C353" t="e">
            <v>#N/A</v>
          </cell>
          <cell r="D353" t="e">
            <v>#N/A</v>
          </cell>
          <cell r="E353" t="e">
            <v>#N/A</v>
          </cell>
        </row>
        <row r="354">
          <cell r="C354" t="e">
            <v>#N/A</v>
          </cell>
          <cell r="D354" t="e">
            <v>#N/A</v>
          </cell>
          <cell r="E354" t="e">
            <v>#N/A</v>
          </cell>
        </row>
        <row r="355">
          <cell r="C355" t="e">
            <v>#N/A</v>
          </cell>
          <cell r="D355" t="e">
            <v>#N/A</v>
          </cell>
          <cell r="E355" t="e">
            <v>#N/A</v>
          </cell>
        </row>
        <row r="356">
          <cell r="C356" t="e">
            <v>#N/A</v>
          </cell>
          <cell r="D356" t="e">
            <v>#N/A</v>
          </cell>
          <cell r="E356" t="e">
            <v>#N/A</v>
          </cell>
        </row>
        <row r="357">
          <cell r="C357" t="e">
            <v>#N/A</v>
          </cell>
          <cell r="D357" t="e">
            <v>#N/A</v>
          </cell>
          <cell r="E357" t="e">
            <v>#N/A</v>
          </cell>
        </row>
        <row r="358">
          <cell r="C358" t="e">
            <v>#N/A</v>
          </cell>
          <cell r="D358" t="e">
            <v>#N/A</v>
          </cell>
          <cell r="E358" t="e">
            <v>#N/A</v>
          </cell>
        </row>
        <row r="359">
          <cell r="C359" t="e">
            <v>#N/A</v>
          </cell>
          <cell r="D359" t="e">
            <v>#N/A</v>
          </cell>
          <cell r="E359" t="e">
            <v>#N/A</v>
          </cell>
        </row>
        <row r="360">
          <cell r="C360" t="e">
            <v>#N/A</v>
          </cell>
          <cell r="D360" t="e">
            <v>#N/A</v>
          </cell>
          <cell r="E360" t="e">
            <v>#N/A</v>
          </cell>
        </row>
        <row r="361">
          <cell r="C361" t="e">
            <v>#N/A</v>
          </cell>
          <cell r="D361" t="e">
            <v>#N/A</v>
          </cell>
          <cell r="E361" t="e">
            <v>#N/A</v>
          </cell>
        </row>
        <row r="362">
          <cell r="C362" t="e">
            <v>#N/A</v>
          </cell>
          <cell r="D362" t="e">
            <v>#N/A</v>
          </cell>
          <cell r="E362" t="e">
            <v>#N/A</v>
          </cell>
        </row>
        <row r="363">
          <cell r="C363" t="e">
            <v>#N/A</v>
          </cell>
          <cell r="D363" t="e">
            <v>#N/A</v>
          </cell>
          <cell r="E363" t="e">
            <v>#N/A</v>
          </cell>
        </row>
        <row r="364">
          <cell r="C364" t="e">
            <v>#N/A</v>
          </cell>
          <cell r="D364" t="e">
            <v>#N/A</v>
          </cell>
          <cell r="E364" t="e">
            <v>#N/A</v>
          </cell>
        </row>
        <row r="365">
          <cell r="C365" t="e">
            <v>#N/A</v>
          </cell>
          <cell r="D365" t="e">
            <v>#N/A</v>
          </cell>
          <cell r="E365" t="e">
            <v>#N/A</v>
          </cell>
        </row>
        <row r="366">
          <cell r="C366" t="e">
            <v>#N/A</v>
          </cell>
          <cell r="D366" t="e">
            <v>#N/A</v>
          </cell>
          <cell r="E366" t="e">
            <v>#N/A</v>
          </cell>
        </row>
        <row r="367">
          <cell r="C367" t="e">
            <v>#N/A</v>
          </cell>
          <cell r="D367" t="e">
            <v>#N/A</v>
          </cell>
          <cell r="E367" t="e">
            <v>#N/A</v>
          </cell>
        </row>
        <row r="368">
          <cell r="C368" t="e">
            <v>#N/A</v>
          </cell>
          <cell r="D368" t="e">
            <v>#N/A</v>
          </cell>
          <cell r="E368" t="e">
            <v>#N/A</v>
          </cell>
        </row>
        <row r="369">
          <cell r="C369" t="e">
            <v>#N/A</v>
          </cell>
          <cell r="D369" t="e">
            <v>#N/A</v>
          </cell>
          <cell r="E369" t="e">
            <v>#N/A</v>
          </cell>
        </row>
        <row r="370">
          <cell r="C370" t="e">
            <v>#N/A</v>
          </cell>
          <cell r="D370" t="e">
            <v>#N/A</v>
          </cell>
          <cell r="E370" t="e">
            <v>#N/A</v>
          </cell>
        </row>
        <row r="371">
          <cell r="C371" t="e">
            <v>#N/A</v>
          </cell>
          <cell r="D371" t="e">
            <v>#N/A</v>
          </cell>
          <cell r="E371" t="e">
            <v>#N/A</v>
          </cell>
        </row>
        <row r="372">
          <cell r="C372" t="e">
            <v>#N/A</v>
          </cell>
          <cell r="D372" t="e">
            <v>#N/A</v>
          </cell>
          <cell r="E372" t="e">
            <v>#N/A</v>
          </cell>
        </row>
        <row r="373">
          <cell r="C373" t="e">
            <v>#N/A</v>
          </cell>
          <cell r="D373" t="e">
            <v>#N/A</v>
          </cell>
          <cell r="E373" t="e">
            <v>#N/A</v>
          </cell>
        </row>
        <row r="374">
          <cell r="C374" t="e">
            <v>#N/A</v>
          </cell>
          <cell r="D374" t="e">
            <v>#N/A</v>
          </cell>
          <cell r="E374" t="e">
            <v>#N/A</v>
          </cell>
        </row>
        <row r="375">
          <cell r="C375" t="e">
            <v>#N/A</v>
          </cell>
          <cell r="D375" t="e">
            <v>#N/A</v>
          </cell>
          <cell r="E375" t="e">
            <v>#N/A</v>
          </cell>
        </row>
        <row r="376">
          <cell r="C376" t="e">
            <v>#N/A</v>
          </cell>
          <cell r="D376" t="e">
            <v>#N/A</v>
          </cell>
          <cell r="E376" t="e">
            <v>#N/A</v>
          </cell>
        </row>
        <row r="377">
          <cell r="C377" t="e">
            <v>#N/A</v>
          </cell>
          <cell r="D377" t="e">
            <v>#N/A</v>
          </cell>
          <cell r="E377" t="e">
            <v>#N/A</v>
          </cell>
        </row>
        <row r="378">
          <cell r="C378" t="e">
            <v>#N/A</v>
          </cell>
          <cell r="D378" t="e">
            <v>#N/A</v>
          </cell>
          <cell r="E378" t="e">
            <v>#N/A</v>
          </cell>
        </row>
        <row r="379">
          <cell r="C379" t="e">
            <v>#N/A</v>
          </cell>
          <cell r="D379" t="e">
            <v>#N/A</v>
          </cell>
          <cell r="E379" t="e">
            <v>#N/A</v>
          </cell>
        </row>
        <row r="380">
          <cell r="C380" t="e">
            <v>#N/A</v>
          </cell>
          <cell r="D380" t="e">
            <v>#N/A</v>
          </cell>
          <cell r="E380" t="e">
            <v>#N/A</v>
          </cell>
        </row>
        <row r="381">
          <cell r="C381" t="e">
            <v>#N/A</v>
          </cell>
          <cell r="D381" t="e">
            <v>#N/A</v>
          </cell>
          <cell r="E381" t="e">
            <v>#N/A</v>
          </cell>
        </row>
        <row r="382">
          <cell r="C382" t="e">
            <v>#N/A</v>
          </cell>
          <cell r="D382" t="e">
            <v>#N/A</v>
          </cell>
          <cell r="E382" t="e">
            <v>#N/A</v>
          </cell>
        </row>
        <row r="383">
          <cell r="C383" t="e">
            <v>#N/A</v>
          </cell>
          <cell r="D383" t="e">
            <v>#N/A</v>
          </cell>
          <cell r="E383" t="e">
            <v>#N/A</v>
          </cell>
        </row>
        <row r="384">
          <cell r="C384" t="e">
            <v>#N/A</v>
          </cell>
          <cell r="D384" t="e">
            <v>#N/A</v>
          </cell>
          <cell r="E384" t="e">
            <v>#N/A</v>
          </cell>
        </row>
        <row r="385">
          <cell r="C385" t="e">
            <v>#N/A</v>
          </cell>
          <cell r="D385" t="e">
            <v>#N/A</v>
          </cell>
          <cell r="E385" t="e">
            <v>#N/A</v>
          </cell>
        </row>
        <row r="386">
          <cell r="C386" t="e">
            <v>#N/A</v>
          </cell>
          <cell r="D386" t="e">
            <v>#N/A</v>
          </cell>
          <cell r="E386" t="e">
            <v>#N/A</v>
          </cell>
        </row>
        <row r="387">
          <cell r="C387" t="e">
            <v>#N/A</v>
          </cell>
          <cell r="D387" t="e">
            <v>#N/A</v>
          </cell>
          <cell r="E387" t="e">
            <v>#N/A</v>
          </cell>
        </row>
        <row r="388">
          <cell r="C388" t="e">
            <v>#N/A</v>
          </cell>
          <cell r="D388" t="e">
            <v>#N/A</v>
          </cell>
          <cell r="E388" t="e">
            <v>#N/A</v>
          </cell>
        </row>
        <row r="389">
          <cell r="C389" t="e">
            <v>#N/A</v>
          </cell>
          <cell r="D389" t="e">
            <v>#N/A</v>
          </cell>
          <cell r="E389" t="e">
            <v>#N/A</v>
          </cell>
        </row>
        <row r="390">
          <cell r="C390" t="e">
            <v>#N/A</v>
          </cell>
          <cell r="D390" t="e">
            <v>#N/A</v>
          </cell>
          <cell r="E390" t="e">
            <v>#N/A</v>
          </cell>
        </row>
        <row r="391">
          <cell r="C391" t="e">
            <v>#N/A</v>
          </cell>
          <cell r="D391" t="e">
            <v>#N/A</v>
          </cell>
          <cell r="E391" t="e">
            <v>#N/A</v>
          </cell>
        </row>
        <row r="392">
          <cell r="C392" t="e">
            <v>#N/A</v>
          </cell>
          <cell r="D392" t="e">
            <v>#N/A</v>
          </cell>
          <cell r="E392" t="e">
            <v>#N/A</v>
          </cell>
        </row>
        <row r="393">
          <cell r="C393" t="e">
            <v>#N/A</v>
          </cell>
          <cell r="D393" t="e">
            <v>#N/A</v>
          </cell>
          <cell r="E393" t="e">
            <v>#N/A</v>
          </cell>
        </row>
        <row r="394">
          <cell r="C394" t="e">
            <v>#N/A</v>
          </cell>
          <cell r="D394" t="e">
            <v>#N/A</v>
          </cell>
          <cell r="E394" t="e">
            <v>#N/A</v>
          </cell>
        </row>
        <row r="395">
          <cell r="C395" t="e">
            <v>#N/A</v>
          </cell>
          <cell r="D395" t="e">
            <v>#N/A</v>
          </cell>
          <cell r="E395" t="e">
            <v>#N/A</v>
          </cell>
        </row>
        <row r="396">
          <cell r="C396" t="e">
            <v>#N/A</v>
          </cell>
          <cell r="D396" t="e">
            <v>#N/A</v>
          </cell>
          <cell r="E396" t="e">
            <v>#N/A</v>
          </cell>
        </row>
        <row r="397">
          <cell r="C397" t="e">
            <v>#N/A</v>
          </cell>
          <cell r="D397" t="e">
            <v>#N/A</v>
          </cell>
          <cell r="E397" t="e">
            <v>#N/A</v>
          </cell>
        </row>
        <row r="398">
          <cell r="C398" t="e">
            <v>#N/A</v>
          </cell>
          <cell r="D398" t="e">
            <v>#N/A</v>
          </cell>
          <cell r="E398" t="e">
            <v>#N/A</v>
          </cell>
        </row>
        <row r="399">
          <cell r="C399" t="e">
            <v>#N/A</v>
          </cell>
          <cell r="D399" t="e">
            <v>#N/A</v>
          </cell>
          <cell r="E399" t="e">
            <v>#N/A</v>
          </cell>
        </row>
        <row r="400">
          <cell r="C400" t="e">
            <v>#N/A</v>
          </cell>
          <cell r="D400" t="e">
            <v>#N/A</v>
          </cell>
          <cell r="E400" t="e">
            <v>#N/A</v>
          </cell>
        </row>
        <row r="401">
          <cell r="C401" t="e">
            <v>#N/A</v>
          </cell>
          <cell r="D401" t="e">
            <v>#N/A</v>
          </cell>
          <cell r="E401" t="e">
            <v>#N/A</v>
          </cell>
        </row>
        <row r="402">
          <cell r="C402" t="e">
            <v>#N/A</v>
          </cell>
          <cell r="D402" t="e">
            <v>#N/A</v>
          </cell>
          <cell r="E402" t="e">
            <v>#N/A</v>
          </cell>
        </row>
        <row r="403">
          <cell r="C403" t="e">
            <v>#N/A</v>
          </cell>
          <cell r="D403" t="e">
            <v>#N/A</v>
          </cell>
          <cell r="E403" t="e">
            <v>#N/A</v>
          </cell>
        </row>
        <row r="404">
          <cell r="C404" t="e">
            <v>#N/A</v>
          </cell>
          <cell r="D404" t="e">
            <v>#N/A</v>
          </cell>
          <cell r="E404" t="e">
            <v>#N/A</v>
          </cell>
        </row>
        <row r="405">
          <cell r="C405" t="e">
            <v>#N/A</v>
          </cell>
          <cell r="D405" t="e">
            <v>#N/A</v>
          </cell>
          <cell r="E405" t="e">
            <v>#N/A</v>
          </cell>
        </row>
        <row r="406">
          <cell r="C406" t="e">
            <v>#N/A</v>
          </cell>
          <cell r="D406" t="e">
            <v>#N/A</v>
          </cell>
          <cell r="E406" t="e">
            <v>#N/A</v>
          </cell>
        </row>
        <row r="407">
          <cell r="C407" t="e">
            <v>#N/A</v>
          </cell>
          <cell r="D407" t="e">
            <v>#N/A</v>
          </cell>
          <cell r="E407" t="e">
            <v>#N/A</v>
          </cell>
        </row>
        <row r="408">
          <cell r="C408" t="e">
            <v>#N/A</v>
          </cell>
          <cell r="D408" t="e">
            <v>#N/A</v>
          </cell>
          <cell r="E408" t="e">
            <v>#N/A</v>
          </cell>
        </row>
        <row r="409">
          <cell r="C409" t="e">
            <v>#N/A</v>
          </cell>
          <cell r="D409" t="e">
            <v>#N/A</v>
          </cell>
          <cell r="E409" t="e">
            <v>#N/A</v>
          </cell>
        </row>
        <row r="410">
          <cell r="C410" t="e">
            <v>#N/A</v>
          </cell>
          <cell r="D410" t="e">
            <v>#N/A</v>
          </cell>
          <cell r="E410" t="e">
            <v>#N/A</v>
          </cell>
        </row>
        <row r="411">
          <cell r="C411" t="e">
            <v>#N/A</v>
          </cell>
          <cell r="D411" t="e">
            <v>#N/A</v>
          </cell>
          <cell r="E411" t="e">
            <v>#N/A</v>
          </cell>
        </row>
        <row r="412">
          <cell r="C412" t="e">
            <v>#N/A</v>
          </cell>
          <cell r="D412" t="e">
            <v>#N/A</v>
          </cell>
          <cell r="E412" t="e">
            <v>#N/A</v>
          </cell>
        </row>
        <row r="413">
          <cell r="C413" t="e">
            <v>#N/A</v>
          </cell>
          <cell r="D413" t="e">
            <v>#N/A</v>
          </cell>
          <cell r="E413" t="e">
            <v>#N/A</v>
          </cell>
        </row>
        <row r="414">
          <cell r="C414" t="e">
            <v>#N/A</v>
          </cell>
          <cell r="D414" t="e">
            <v>#N/A</v>
          </cell>
          <cell r="E414" t="e">
            <v>#N/A</v>
          </cell>
        </row>
        <row r="415">
          <cell r="C415" t="e">
            <v>#N/A</v>
          </cell>
          <cell r="D415" t="e">
            <v>#N/A</v>
          </cell>
          <cell r="E415" t="e">
            <v>#N/A</v>
          </cell>
        </row>
        <row r="416">
          <cell r="C416" t="e">
            <v>#N/A</v>
          </cell>
          <cell r="D416" t="e">
            <v>#N/A</v>
          </cell>
          <cell r="E416" t="e">
            <v>#N/A</v>
          </cell>
        </row>
        <row r="417">
          <cell r="C417" t="e">
            <v>#N/A</v>
          </cell>
          <cell r="D417" t="e">
            <v>#N/A</v>
          </cell>
          <cell r="E417" t="e">
            <v>#N/A</v>
          </cell>
        </row>
        <row r="418">
          <cell r="C418" t="e">
            <v>#N/A</v>
          </cell>
          <cell r="D418" t="e">
            <v>#N/A</v>
          </cell>
          <cell r="E418" t="e">
            <v>#N/A</v>
          </cell>
        </row>
        <row r="419">
          <cell r="C419" t="e">
            <v>#N/A</v>
          </cell>
          <cell r="D419" t="e">
            <v>#N/A</v>
          </cell>
          <cell r="E419" t="e">
            <v>#N/A</v>
          </cell>
        </row>
        <row r="420">
          <cell r="C420" t="e">
            <v>#N/A</v>
          </cell>
          <cell r="D420" t="e">
            <v>#N/A</v>
          </cell>
          <cell r="E420" t="e">
            <v>#N/A</v>
          </cell>
        </row>
        <row r="421">
          <cell r="C421" t="e">
            <v>#N/A</v>
          </cell>
          <cell r="D421" t="e">
            <v>#N/A</v>
          </cell>
          <cell r="E421" t="e">
            <v>#N/A</v>
          </cell>
        </row>
        <row r="422">
          <cell r="C422" t="e">
            <v>#N/A</v>
          </cell>
          <cell r="D422" t="e">
            <v>#N/A</v>
          </cell>
          <cell r="E422" t="e">
            <v>#N/A</v>
          </cell>
        </row>
        <row r="423">
          <cell r="C423" t="e">
            <v>#N/A</v>
          </cell>
          <cell r="D423" t="e">
            <v>#N/A</v>
          </cell>
          <cell r="E423" t="e">
            <v>#N/A</v>
          </cell>
        </row>
        <row r="424">
          <cell r="C424" t="e">
            <v>#N/A</v>
          </cell>
          <cell r="D424" t="e">
            <v>#N/A</v>
          </cell>
          <cell r="E424" t="e">
            <v>#N/A</v>
          </cell>
        </row>
        <row r="425">
          <cell r="C425" t="e">
            <v>#N/A</v>
          </cell>
          <cell r="D425" t="e">
            <v>#N/A</v>
          </cell>
          <cell r="E425" t="e">
            <v>#N/A</v>
          </cell>
        </row>
        <row r="426">
          <cell r="C426" t="e">
            <v>#N/A</v>
          </cell>
          <cell r="D426" t="e">
            <v>#N/A</v>
          </cell>
          <cell r="E426" t="e">
            <v>#N/A</v>
          </cell>
        </row>
        <row r="427">
          <cell r="C427" t="e">
            <v>#N/A</v>
          </cell>
          <cell r="D427" t="e">
            <v>#N/A</v>
          </cell>
          <cell r="E427" t="e">
            <v>#N/A</v>
          </cell>
        </row>
        <row r="428">
          <cell r="C428" t="e">
            <v>#N/A</v>
          </cell>
          <cell r="D428" t="e">
            <v>#N/A</v>
          </cell>
          <cell r="E428" t="e">
            <v>#N/A</v>
          </cell>
        </row>
        <row r="429">
          <cell r="C429" t="e">
            <v>#N/A</v>
          </cell>
          <cell r="D429" t="e">
            <v>#N/A</v>
          </cell>
          <cell r="E429" t="e">
            <v>#N/A</v>
          </cell>
        </row>
        <row r="430">
          <cell r="C430" t="e">
            <v>#N/A</v>
          </cell>
          <cell r="D430" t="e">
            <v>#N/A</v>
          </cell>
          <cell r="E430" t="e">
            <v>#N/A</v>
          </cell>
        </row>
        <row r="431">
          <cell r="C431" t="e">
            <v>#N/A</v>
          </cell>
          <cell r="D431" t="e">
            <v>#N/A</v>
          </cell>
          <cell r="E431" t="e">
            <v>#N/A</v>
          </cell>
        </row>
        <row r="432">
          <cell r="C432" t="e">
            <v>#N/A</v>
          </cell>
          <cell r="D432" t="e">
            <v>#N/A</v>
          </cell>
          <cell r="E432" t="e">
            <v>#N/A</v>
          </cell>
        </row>
        <row r="433">
          <cell r="C433" t="e">
            <v>#N/A</v>
          </cell>
          <cell r="D433" t="e">
            <v>#N/A</v>
          </cell>
          <cell r="E433" t="e">
            <v>#N/A</v>
          </cell>
        </row>
        <row r="434">
          <cell r="C434" t="e">
            <v>#N/A</v>
          </cell>
          <cell r="D434" t="e">
            <v>#N/A</v>
          </cell>
          <cell r="E434" t="e">
            <v>#N/A</v>
          </cell>
        </row>
        <row r="435">
          <cell r="C435" t="e">
            <v>#N/A</v>
          </cell>
          <cell r="D435" t="e">
            <v>#N/A</v>
          </cell>
          <cell r="E435" t="e">
            <v>#N/A</v>
          </cell>
        </row>
        <row r="436">
          <cell r="C436" t="e">
            <v>#N/A</v>
          </cell>
          <cell r="D436" t="e">
            <v>#N/A</v>
          </cell>
          <cell r="E436" t="e">
            <v>#N/A</v>
          </cell>
        </row>
        <row r="437">
          <cell r="C437" t="e">
            <v>#N/A</v>
          </cell>
          <cell r="D437" t="e">
            <v>#N/A</v>
          </cell>
          <cell r="E437" t="e">
            <v>#N/A</v>
          </cell>
        </row>
        <row r="438">
          <cell r="C438" t="e">
            <v>#N/A</v>
          </cell>
          <cell r="D438" t="e">
            <v>#N/A</v>
          </cell>
          <cell r="E438" t="e">
            <v>#N/A</v>
          </cell>
        </row>
        <row r="439">
          <cell r="C439" t="e">
            <v>#N/A</v>
          </cell>
          <cell r="D439" t="e">
            <v>#N/A</v>
          </cell>
          <cell r="E439" t="e">
            <v>#N/A</v>
          </cell>
        </row>
        <row r="440">
          <cell r="C440" t="e">
            <v>#N/A</v>
          </cell>
          <cell r="D440" t="e">
            <v>#N/A</v>
          </cell>
          <cell r="E440" t="e">
            <v>#N/A</v>
          </cell>
        </row>
        <row r="441">
          <cell r="C441" t="e">
            <v>#N/A</v>
          </cell>
          <cell r="D441" t="e">
            <v>#N/A</v>
          </cell>
          <cell r="E441" t="e">
            <v>#N/A</v>
          </cell>
        </row>
        <row r="442">
          <cell r="C442" t="e">
            <v>#N/A</v>
          </cell>
          <cell r="D442" t="e">
            <v>#N/A</v>
          </cell>
          <cell r="E442" t="e">
            <v>#N/A</v>
          </cell>
        </row>
        <row r="443">
          <cell r="C443" t="e">
            <v>#N/A</v>
          </cell>
          <cell r="D443" t="e">
            <v>#N/A</v>
          </cell>
          <cell r="E443" t="e">
            <v>#N/A</v>
          </cell>
        </row>
        <row r="444">
          <cell r="C444" t="e">
            <v>#N/A</v>
          </cell>
          <cell r="D444" t="e">
            <v>#N/A</v>
          </cell>
          <cell r="E444" t="e">
            <v>#N/A</v>
          </cell>
        </row>
        <row r="445">
          <cell r="C445" t="e">
            <v>#N/A</v>
          </cell>
          <cell r="D445" t="e">
            <v>#N/A</v>
          </cell>
          <cell r="E445" t="e">
            <v>#N/A</v>
          </cell>
        </row>
        <row r="446">
          <cell r="C446" t="e">
            <v>#N/A</v>
          </cell>
          <cell r="D446" t="e">
            <v>#N/A</v>
          </cell>
          <cell r="E446" t="e">
            <v>#N/A</v>
          </cell>
        </row>
        <row r="447">
          <cell r="C447" t="e">
            <v>#N/A</v>
          </cell>
          <cell r="D447" t="e">
            <v>#N/A</v>
          </cell>
          <cell r="E447" t="e">
            <v>#N/A</v>
          </cell>
        </row>
        <row r="448">
          <cell r="C448" t="e">
            <v>#N/A</v>
          </cell>
          <cell r="D448" t="e">
            <v>#N/A</v>
          </cell>
          <cell r="E448" t="e">
            <v>#N/A</v>
          </cell>
        </row>
        <row r="449">
          <cell r="C449" t="e">
            <v>#N/A</v>
          </cell>
          <cell r="D449" t="e">
            <v>#N/A</v>
          </cell>
          <cell r="E449" t="e">
            <v>#N/A</v>
          </cell>
        </row>
        <row r="450">
          <cell r="C450" t="e">
            <v>#N/A</v>
          </cell>
          <cell r="D450" t="e">
            <v>#N/A</v>
          </cell>
          <cell r="E450" t="e">
            <v>#N/A</v>
          </cell>
        </row>
        <row r="451">
          <cell r="C451" t="e">
            <v>#N/A</v>
          </cell>
          <cell r="D451" t="e">
            <v>#N/A</v>
          </cell>
          <cell r="E451" t="e">
            <v>#N/A</v>
          </cell>
        </row>
        <row r="452">
          <cell r="C452" t="e">
            <v>#N/A</v>
          </cell>
          <cell r="D452" t="e">
            <v>#N/A</v>
          </cell>
          <cell r="E452" t="e">
            <v>#N/A</v>
          </cell>
        </row>
        <row r="453">
          <cell r="C453" t="e">
            <v>#N/A</v>
          </cell>
          <cell r="D453" t="e">
            <v>#N/A</v>
          </cell>
          <cell r="E453" t="e">
            <v>#N/A</v>
          </cell>
        </row>
        <row r="454">
          <cell r="C454" t="e">
            <v>#N/A</v>
          </cell>
          <cell r="D454" t="e">
            <v>#N/A</v>
          </cell>
          <cell r="E454" t="e">
            <v>#N/A</v>
          </cell>
        </row>
        <row r="455">
          <cell r="C455" t="e">
            <v>#N/A</v>
          </cell>
          <cell r="D455" t="e">
            <v>#N/A</v>
          </cell>
          <cell r="E455" t="e">
            <v>#N/A</v>
          </cell>
        </row>
        <row r="456">
          <cell r="C456" t="e">
            <v>#N/A</v>
          </cell>
          <cell r="D456" t="e">
            <v>#N/A</v>
          </cell>
          <cell r="E456" t="e">
            <v>#N/A</v>
          </cell>
        </row>
        <row r="457">
          <cell r="C457" t="e">
            <v>#N/A</v>
          </cell>
          <cell r="D457" t="e">
            <v>#N/A</v>
          </cell>
          <cell r="E457" t="e">
            <v>#N/A</v>
          </cell>
        </row>
        <row r="458">
          <cell r="C458" t="e">
            <v>#N/A</v>
          </cell>
          <cell r="D458" t="e">
            <v>#N/A</v>
          </cell>
          <cell r="E458" t="e">
            <v>#N/A</v>
          </cell>
        </row>
        <row r="459">
          <cell r="C459" t="e">
            <v>#N/A</v>
          </cell>
          <cell r="D459" t="e">
            <v>#N/A</v>
          </cell>
          <cell r="E459" t="e">
            <v>#N/A</v>
          </cell>
        </row>
        <row r="460">
          <cell r="C460" t="e">
            <v>#N/A</v>
          </cell>
          <cell r="D460" t="e">
            <v>#N/A</v>
          </cell>
          <cell r="E460" t="e">
            <v>#N/A</v>
          </cell>
        </row>
        <row r="461">
          <cell r="C461" t="e">
            <v>#N/A</v>
          </cell>
          <cell r="D461" t="e">
            <v>#N/A</v>
          </cell>
          <cell r="E461" t="e">
            <v>#N/A</v>
          </cell>
        </row>
        <row r="462">
          <cell r="C462" t="e">
            <v>#N/A</v>
          </cell>
          <cell r="D462" t="e">
            <v>#N/A</v>
          </cell>
          <cell r="E462" t="e">
            <v>#N/A</v>
          </cell>
        </row>
        <row r="463">
          <cell r="C463" t="e">
            <v>#N/A</v>
          </cell>
          <cell r="D463" t="e">
            <v>#N/A</v>
          </cell>
          <cell r="E463" t="e">
            <v>#N/A</v>
          </cell>
        </row>
        <row r="464">
          <cell r="C464" t="e">
            <v>#N/A</v>
          </cell>
          <cell r="D464" t="e">
            <v>#N/A</v>
          </cell>
          <cell r="E464" t="e">
            <v>#N/A</v>
          </cell>
        </row>
        <row r="465">
          <cell r="C465" t="e">
            <v>#N/A</v>
          </cell>
          <cell r="D465" t="e">
            <v>#N/A</v>
          </cell>
          <cell r="E465" t="e">
            <v>#N/A</v>
          </cell>
        </row>
        <row r="466">
          <cell r="C466" t="e">
            <v>#N/A</v>
          </cell>
          <cell r="D466" t="e">
            <v>#N/A</v>
          </cell>
          <cell r="E466" t="e">
            <v>#N/A</v>
          </cell>
        </row>
        <row r="467">
          <cell r="C467" t="e">
            <v>#N/A</v>
          </cell>
          <cell r="D467" t="e">
            <v>#N/A</v>
          </cell>
          <cell r="E467" t="e">
            <v>#N/A</v>
          </cell>
        </row>
        <row r="468">
          <cell r="C468" t="e">
            <v>#N/A</v>
          </cell>
          <cell r="D468" t="e">
            <v>#N/A</v>
          </cell>
          <cell r="E468" t="e">
            <v>#N/A</v>
          </cell>
        </row>
        <row r="469">
          <cell r="C469" t="e">
            <v>#N/A</v>
          </cell>
          <cell r="D469" t="e">
            <v>#N/A</v>
          </cell>
          <cell r="E469" t="e">
            <v>#N/A</v>
          </cell>
        </row>
        <row r="470">
          <cell r="C470" t="e">
            <v>#N/A</v>
          </cell>
          <cell r="D470" t="e">
            <v>#N/A</v>
          </cell>
          <cell r="E470" t="e">
            <v>#N/A</v>
          </cell>
        </row>
        <row r="471">
          <cell r="C471" t="e">
            <v>#N/A</v>
          </cell>
          <cell r="D471" t="e">
            <v>#N/A</v>
          </cell>
          <cell r="E471" t="e">
            <v>#N/A</v>
          </cell>
        </row>
        <row r="472">
          <cell r="C472" t="e">
            <v>#N/A</v>
          </cell>
          <cell r="D472" t="e">
            <v>#N/A</v>
          </cell>
          <cell r="E472" t="e">
            <v>#N/A</v>
          </cell>
        </row>
        <row r="473">
          <cell r="C473" t="e">
            <v>#N/A</v>
          </cell>
          <cell r="D473" t="e">
            <v>#N/A</v>
          </cell>
          <cell r="E473" t="e">
            <v>#N/A</v>
          </cell>
        </row>
        <row r="474">
          <cell r="C474" t="e">
            <v>#N/A</v>
          </cell>
          <cell r="D474" t="e">
            <v>#N/A</v>
          </cell>
          <cell r="E474" t="e">
            <v>#N/A</v>
          </cell>
        </row>
        <row r="475">
          <cell r="C475" t="e">
            <v>#N/A</v>
          </cell>
          <cell r="D475" t="e">
            <v>#N/A</v>
          </cell>
          <cell r="E475" t="e">
            <v>#N/A</v>
          </cell>
        </row>
        <row r="476">
          <cell r="C476" t="e">
            <v>#N/A</v>
          </cell>
          <cell r="D476" t="e">
            <v>#N/A</v>
          </cell>
          <cell r="E476" t="e">
            <v>#N/A</v>
          </cell>
        </row>
        <row r="477">
          <cell r="C477" t="e">
            <v>#N/A</v>
          </cell>
          <cell r="D477" t="e">
            <v>#N/A</v>
          </cell>
          <cell r="E477" t="e">
            <v>#N/A</v>
          </cell>
        </row>
        <row r="478">
          <cell r="C478" t="e">
            <v>#N/A</v>
          </cell>
          <cell r="D478" t="e">
            <v>#N/A</v>
          </cell>
          <cell r="E478" t="e">
            <v>#N/A</v>
          </cell>
        </row>
        <row r="479">
          <cell r="C479" t="e">
            <v>#N/A</v>
          </cell>
          <cell r="D479" t="e">
            <v>#N/A</v>
          </cell>
          <cell r="E479" t="e">
            <v>#N/A</v>
          </cell>
        </row>
        <row r="480">
          <cell r="C480" t="e">
            <v>#N/A</v>
          </cell>
          <cell r="D480" t="e">
            <v>#N/A</v>
          </cell>
          <cell r="E480" t="e">
            <v>#N/A</v>
          </cell>
        </row>
        <row r="481">
          <cell r="C481" t="e">
            <v>#N/A</v>
          </cell>
          <cell r="D481" t="e">
            <v>#N/A</v>
          </cell>
          <cell r="E481" t="e">
            <v>#N/A</v>
          </cell>
        </row>
        <row r="482">
          <cell r="C482" t="e">
            <v>#N/A</v>
          </cell>
          <cell r="D482" t="e">
            <v>#N/A</v>
          </cell>
          <cell r="E482" t="e">
            <v>#N/A</v>
          </cell>
        </row>
        <row r="483">
          <cell r="C483" t="e">
            <v>#N/A</v>
          </cell>
          <cell r="D483" t="e">
            <v>#N/A</v>
          </cell>
          <cell r="E483" t="e">
            <v>#N/A</v>
          </cell>
        </row>
        <row r="484">
          <cell r="C484" t="e">
            <v>#N/A</v>
          </cell>
          <cell r="D484" t="e">
            <v>#N/A</v>
          </cell>
          <cell r="E484" t="e">
            <v>#N/A</v>
          </cell>
        </row>
        <row r="485">
          <cell r="C485" t="e">
            <v>#N/A</v>
          </cell>
          <cell r="D485" t="e">
            <v>#N/A</v>
          </cell>
          <cell r="E485" t="e">
            <v>#N/A</v>
          </cell>
        </row>
        <row r="486">
          <cell r="C486" t="e">
            <v>#N/A</v>
          </cell>
          <cell r="D486" t="e">
            <v>#N/A</v>
          </cell>
          <cell r="E486" t="e">
            <v>#N/A</v>
          </cell>
        </row>
        <row r="487">
          <cell r="C487" t="e">
            <v>#N/A</v>
          </cell>
          <cell r="D487" t="e">
            <v>#N/A</v>
          </cell>
          <cell r="E487" t="e">
            <v>#N/A</v>
          </cell>
        </row>
        <row r="488">
          <cell r="C488" t="e">
            <v>#N/A</v>
          </cell>
          <cell r="D488" t="e">
            <v>#N/A</v>
          </cell>
          <cell r="E488" t="e">
            <v>#N/A</v>
          </cell>
        </row>
        <row r="489">
          <cell r="C489" t="e">
            <v>#N/A</v>
          </cell>
          <cell r="D489" t="e">
            <v>#N/A</v>
          </cell>
          <cell r="E489" t="e">
            <v>#N/A</v>
          </cell>
        </row>
        <row r="490">
          <cell r="C490" t="e">
            <v>#N/A</v>
          </cell>
          <cell r="D490" t="e">
            <v>#N/A</v>
          </cell>
          <cell r="E490" t="e">
            <v>#N/A</v>
          </cell>
        </row>
        <row r="491">
          <cell r="C491" t="e">
            <v>#N/A</v>
          </cell>
          <cell r="D491" t="e">
            <v>#N/A</v>
          </cell>
          <cell r="E491" t="e">
            <v>#N/A</v>
          </cell>
        </row>
        <row r="492">
          <cell r="C492" t="e">
            <v>#N/A</v>
          </cell>
          <cell r="D492" t="e">
            <v>#N/A</v>
          </cell>
          <cell r="E492" t="e">
            <v>#N/A</v>
          </cell>
        </row>
        <row r="493">
          <cell r="C493" t="e">
            <v>#N/A</v>
          </cell>
          <cell r="D493" t="e">
            <v>#N/A</v>
          </cell>
          <cell r="E493" t="e">
            <v>#N/A</v>
          </cell>
        </row>
        <row r="494">
          <cell r="C494" t="e">
            <v>#N/A</v>
          </cell>
          <cell r="D494" t="e">
            <v>#N/A</v>
          </cell>
          <cell r="E494" t="e">
            <v>#N/A</v>
          </cell>
        </row>
        <row r="495">
          <cell r="C495" t="e">
            <v>#N/A</v>
          </cell>
          <cell r="D495" t="e">
            <v>#N/A</v>
          </cell>
          <cell r="E495" t="e">
            <v>#N/A</v>
          </cell>
        </row>
        <row r="496">
          <cell r="C496" t="e">
            <v>#N/A</v>
          </cell>
          <cell r="D496" t="e">
            <v>#N/A</v>
          </cell>
          <cell r="E496" t="e">
            <v>#N/A</v>
          </cell>
        </row>
        <row r="497">
          <cell r="C497" t="e">
            <v>#N/A</v>
          </cell>
          <cell r="D497" t="e">
            <v>#N/A</v>
          </cell>
          <cell r="E497" t="e">
            <v>#N/A</v>
          </cell>
        </row>
        <row r="498">
          <cell r="C498" t="e">
            <v>#N/A</v>
          </cell>
          <cell r="D498" t="e">
            <v>#N/A</v>
          </cell>
          <cell r="E498" t="e">
            <v>#N/A</v>
          </cell>
        </row>
        <row r="499">
          <cell r="C499" t="e">
            <v>#N/A</v>
          </cell>
          <cell r="D499" t="e">
            <v>#N/A</v>
          </cell>
          <cell r="E499" t="e">
            <v>#N/A</v>
          </cell>
        </row>
        <row r="500">
          <cell r="C500" t="e">
            <v>#N/A</v>
          </cell>
          <cell r="D500" t="e">
            <v>#N/A</v>
          </cell>
          <cell r="E500" t="e">
            <v>#N/A</v>
          </cell>
        </row>
        <row r="501">
          <cell r="C501" t="e">
            <v>#N/A</v>
          </cell>
          <cell r="D501" t="e">
            <v>#N/A</v>
          </cell>
          <cell r="E501" t="e">
            <v>#N/A</v>
          </cell>
        </row>
        <row r="502">
          <cell r="C502" t="e">
            <v>#N/A</v>
          </cell>
          <cell r="D502" t="e">
            <v>#N/A</v>
          </cell>
          <cell r="E502" t="e">
            <v>#N/A</v>
          </cell>
        </row>
        <row r="503">
          <cell r="C503" t="e">
            <v>#N/A</v>
          </cell>
          <cell r="D503" t="e">
            <v>#N/A</v>
          </cell>
          <cell r="E503" t="e">
            <v>#N/A</v>
          </cell>
        </row>
        <row r="504">
          <cell r="C504" t="e">
            <v>#N/A</v>
          </cell>
          <cell r="D504" t="e">
            <v>#N/A</v>
          </cell>
          <cell r="E504" t="e">
            <v>#N/A</v>
          </cell>
        </row>
        <row r="505">
          <cell r="C505" t="e">
            <v>#N/A</v>
          </cell>
          <cell r="D505" t="e">
            <v>#N/A</v>
          </cell>
          <cell r="E505" t="e">
            <v>#N/A</v>
          </cell>
        </row>
        <row r="506">
          <cell r="C506" t="e">
            <v>#N/A</v>
          </cell>
          <cell r="D506" t="e">
            <v>#N/A</v>
          </cell>
          <cell r="E506" t="e">
            <v>#N/A</v>
          </cell>
        </row>
        <row r="507">
          <cell r="C507" t="e">
            <v>#N/A</v>
          </cell>
          <cell r="D507" t="e">
            <v>#N/A</v>
          </cell>
          <cell r="E507" t="e">
            <v>#N/A</v>
          </cell>
        </row>
        <row r="508">
          <cell r="C508" t="e">
            <v>#N/A</v>
          </cell>
          <cell r="D508" t="e">
            <v>#N/A</v>
          </cell>
          <cell r="E508" t="e">
            <v>#N/A</v>
          </cell>
        </row>
        <row r="509">
          <cell r="C509" t="e">
            <v>#N/A</v>
          </cell>
          <cell r="D509" t="e">
            <v>#N/A</v>
          </cell>
          <cell r="E509" t="e">
            <v>#N/A</v>
          </cell>
        </row>
        <row r="510">
          <cell r="C510" t="e">
            <v>#N/A</v>
          </cell>
          <cell r="D510" t="e">
            <v>#N/A</v>
          </cell>
          <cell r="E510" t="e">
            <v>#N/A</v>
          </cell>
        </row>
        <row r="511">
          <cell r="C511" t="e">
            <v>#N/A</v>
          </cell>
          <cell r="D511" t="e">
            <v>#N/A</v>
          </cell>
          <cell r="E511" t="e">
            <v>#N/A</v>
          </cell>
        </row>
        <row r="512">
          <cell r="C512" t="e">
            <v>#N/A</v>
          </cell>
          <cell r="D512" t="e">
            <v>#N/A</v>
          </cell>
          <cell r="E512" t="e">
            <v>#N/A</v>
          </cell>
        </row>
        <row r="513">
          <cell r="C513" t="e">
            <v>#N/A</v>
          </cell>
          <cell r="D513" t="e">
            <v>#N/A</v>
          </cell>
          <cell r="E513" t="e">
            <v>#N/A</v>
          </cell>
        </row>
        <row r="514">
          <cell r="C514" t="e">
            <v>#N/A</v>
          </cell>
          <cell r="D514" t="e">
            <v>#N/A</v>
          </cell>
          <cell r="E514" t="e">
            <v>#N/A</v>
          </cell>
        </row>
        <row r="515">
          <cell r="C515" t="e">
            <v>#N/A</v>
          </cell>
          <cell r="D515" t="e">
            <v>#N/A</v>
          </cell>
          <cell r="E515" t="e">
            <v>#N/A</v>
          </cell>
        </row>
        <row r="516">
          <cell r="C516" t="e">
            <v>#N/A</v>
          </cell>
          <cell r="D516" t="e">
            <v>#N/A</v>
          </cell>
          <cell r="E516" t="e">
            <v>#N/A</v>
          </cell>
        </row>
        <row r="517">
          <cell r="C517" t="e">
            <v>#N/A</v>
          </cell>
          <cell r="D517" t="e">
            <v>#N/A</v>
          </cell>
          <cell r="E517" t="e">
            <v>#N/A</v>
          </cell>
        </row>
        <row r="518">
          <cell r="C518" t="e">
            <v>#N/A</v>
          </cell>
          <cell r="D518" t="e">
            <v>#N/A</v>
          </cell>
          <cell r="E518" t="e">
            <v>#N/A</v>
          </cell>
        </row>
        <row r="519">
          <cell r="C519" t="e">
            <v>#N/A</v>
          </cell>
          <cell r="D519" t="e">
            <v>#N/A</v>
          </cell>
          <cell r="E519" t="e">
            <v>#N/A</v>
          </cell>
        </row>
        <row r="520">
          <cell r="C520" t="e">
            <v>#N/A</v>
          </cell>
          <cell r="D520" t="e">
            <v>#N/A</v>
          </cell>
          <cell r="E520" t="e">
            <v>#N/A</v>
          </cell>
        </row>
        <row r="521">
          <cell r="C521" t="e">
            <v>#N/A</v>
          </cell>
          <cell r="D521" t="e">
            <v>#N/A</v>
          </cell>
          <cell r="E521" t="e">
            <v>#N/A</v>
          </cell>
        </row>
        <row r="522">
          <cell r="C522" t="e">
            <v>#N/A</v>
          </cell>
          <cell r="D522" t="e">
            <v>#N/A</v>
          </cell>
          <cell r="E522" t="e">
            <v>#N/A</v>
          </cell>
        </row>
        <row r="523">
          <cell r="C523" t="e">
            <v>#N/A</v>
          </cell>
          <cell r="D523" t="e">
            <v>#N/A</v>
          </cell>
          <cell r="E523" t="e">
            <v>#N/A</v>
          </cell>
        </row>
        <row r="524">
          <cell r="C524" t="e">
            <v>#N/A</v>
          </cell>
          <cell r="D524" t="e">
            <v>#N/A</v>
          </cell>
          <cell r="E524" t="e">
            <v>#N/A</v>
          </cell>
        </row>
        <row r="525">
          <cell r="C525" t="e">
            <v>#N/A</v>
          </cell>
          <cell r="D525" t="e">
            <v>#N/A</v>
          </cell>
          <cell r="E525" t="e">
            <v>#N/A</v>
          </cell>
        </row>
        <row r="526">
          <cell r="C526" t="e">
            <v>#N/A</v>
          </cell>
          <cell r="D526" t="e">
            <v>#N/A</v>
          </cell>
          <cell r="E526" t="e">
            <v>#N/A</v>
          </cell>
        </row>
        <row r="527">
          <cell r="C527" t="e">
            <v>#N/A</v>
          </cell>
          <cell r="D527" t="e">
            <v>#N/A</v>
          </cell>
          <cell r="E527" t="e">
            <v>#N/A</v>
          </cell>
        </row>
        <row r="528">
          <cell r="C528" t="e">
            <v>#N/A</v>
          </cell>
          <cell r="D528" t="e">
            <v>#N/A</v>
          </cell>
          <cell r="E528" t="e">
            <v>#N/A</v>
          </cell>
        </row>
        <row r="529">
          <cell r="C529" t="e">
            <v>#N/A</v>
          </cell>
          <cell r="D529" t="e">
            <v>#N/A</v>
          </cell>
          <cell r="E529" t="e">
            <v>#N/A</v>
          </cell>
        </row>
        <row r="530">
          <cell r="C530" t="e">
            <v>#N/A</v>
          </cell>
          <cell r="D530" t="e">
            <v>#N/A</v>
          </cell>
          <cell r="E530" t="e">
            <v>#N/A</v>
          </cell>
        </row>
        <row r="531">
          <cell r="C531" t="e">
            <v>#N/A</v>
          </cell>
          <cell r="D531" t="e">
            <v>#N/A</v>
          </cell>
          <cell r="E531" t="e">
            <v>#N/A</v>
          </cell>
        </row>
        <row r="532">
          <cell r="C532" t="e">
            <v>#N/A</v>
          </cell>
          <cell r="D532" t="e">
            <v>#N/A</v>
          </cell>
          <cell r="E532" t="e">
            <v>#N/A</v>
          </cell>
        </row>
        <row r="533">
          <cell r="C533" t="e">
            <v>#N/A</v>
          </cell>
          <cell r="D533" t="e">
            <v>#N/A</v>
          </cell>
          <cell r="E533" t="e">
            <v>#N/A</v>
          </cell>
        </row>
        <row r="534">
          <cell r="C534" t="e">
            <v>#N/A</v>
          </cell>
          <cell r="D534" t="e">
            <v>#N/A</v>
          </cell>
          <cell r="E534" t="e">
            <v>#N/A</v>
          </cell>
        </row>
        <row r="535">
          <cell r="C535" t="e">
            <v>#N/A</v>
          </cell>
          <cell r="D535" t="e">
            <v>#N/A</v>
          </cell>
          <cell r="E535" t="e">
            <v>#N/A</v>
          </cell>
        </row>
        <row r="536">
          <cell r="C536" t="e">
            <v>#N/A</v>
          </cell>
          <cell r="D536" t="e">
            <v>#N/A</v>
          </cell>
          <cell r="E536" t="e">
            <v>#N/A</v>
          </cell>
        </row>
        <row r="537">
          <cell r="C537" t="e">
            <v>#N/A</v>
          </cell>
          <cell r="D537" t="e">
            <v>#N/A</v>
          </cell>
          <cell r="E537" t="e">
            <v>#N/A</v>
          </cell>
        </row>
        <row r="538">
          <cell r="C538" t="e">
            <v>#N/A</v>
          </cell>
          <cell r="D538" t="e">
            <v>#N/A</v>
          </cell>
          <cell r="E538" t="e">
            <v>#N/A</v>
          </cell>
        </row>
        <row r="539">
          <cell r="C539" t="e">
            <v>#N/A</v>
          </cell>
          <cell r="D539" t="e">
            <v>#N/A</v>
          </cell>
          <cell r="E539" t="e">
            <v>#N/A</v>
          </cell>
        </row>
        <row r="540">
          <cell r="C540" t="e">
            <v>#N/A</v>
          </cell>
          <cell r="D540" t="e">
            <v>#N/A</v>
          </cell>
          <cell r="E540" t="e">
            <v>#N/A</v>
          </cell>
        </row>
        <row r="541">
          <cell r="C541" t="e">
            <v>#N/A</v>
          </cell>
          <cell r="D541" t="e">
            <v>#N/A</v>
          </cell>
          <cell r="E541" t="e">
            <v>#N/A</v>
          </cell>
        </row>
        <row r="542">
          <cell r="C542" t="e">
            <v>#N/A</v>
          </cell>
          <cell r="D542" t="e">
            <v>#N/A</v>
          </cell>
          <cell r="E542" t="e">
            <v>#N/A</v>
          </cell>
        </row>
        <row r="543">
          <cell r="C543" t="e">
            <v>#N/A</v>
          </cell>
          <cell r="D543" t="e">
            <v>#N/A</v>
          </cell>
          <cell r="E543" t="e">
            <v>#N/A</v>
          </cell>
        </row>
        <row r="544">
          <cell r="C544" t="e">
            <v>#N/A</v>
          </cell>
          <cell r="D544" t="e">
            <v>#N/A</v>
          </cell>
          <cell r="E544" t="e">
            <v>#N/A</v>
          </cell>
        </row>
        <row r="545">
          <cell r="C545" t="e">
            <v>#N/A</v>
          </cell>
          <cell r="D545" t="e">
            <v>#N/A</v>
          </cell>
          <cell r="E545" t="e">
            <v>#N/A</v>
          </cell>
        </row>
        <row r="546">
          <cell r="C546" t="e">
            <v>#N/A</v>
          </cell>
          <cell r="D546" t="e">
            <v>#N/A</v>
          </cell>
          <cell r="E546" t="e">
            <v>#N/A</v>
          </cell>
        </row>
        <row r="547">
          <cell r="C547" t="e">
            <v>#N/A</v>
          </cell>
          <cell r="D547" t="e">
            <v>#N/A</v>
          </cell>
          <cell r="E547" t="e">
            <v>#N/A</v>
          </cell>
        </row>
        <row r="548">
          <cell r="C548" t="e">
            <v>#N/A</v>
          </cell>
          <cell r="D548" t="e">
            <v>#N/A</v>
          </cell>
          <cell r="E548" t="e">
            <v>#N/A</v>
          </cell>
        </row>
        <row r="549">
          <cell r="C549" t="e">
            <v>#N/A</v>
          </cell>
          <cell r="D549" t="e">
            <v>#N/A</v>
          </cell>
          <cell r="E549" t="e">
            <v>#N/A</v>
          </cell>
        </row>
        <row r="550">
          <cell r="C550" t="e">
            <v>#N/A</v>
          </cell>
          <cell r="D550" t="e">
            <v>#N/A</v>
          </cell>
          <cell r="E550" t="e">
            <v>#N/A</v>
          </cell>
        </row>
        <row r="551">
          <cell r="C551" t="e">
            <v>#N/A</v>
          </cell>
          <cell r="D551" t="e">
            <v>#N/A</v>
          </cell>
          <cell r="E551" t="e">
            <v>#N/A</v>
          </cell>
        </row>
        <row r="552">
          <cell r="C552" t="e">
            <v>#N/A</v>
          </cell>
          <cell r="D552" t="e">
            <v>#N/A</v>
          </cell>
          <cell r="E552" t="e">
            <v>#N/A</v>
          </cell>
        </row>
        <row r="553">
          <cell r="C553" t="e">
            <v>#N/A</v>
          </cell>
          <cell r="D553" t="e">
            <v>#N/A</v>
          </cell>
          <cell r="E553" t="e">
            <v>#N/A</v>
          </cell>
        </row>
        <row r="554">
          <cell r="C554" t="e">
            <v>#N/A</v>
          </cell>
          <cell r="D554" t="e">
            <v>#N/A</v>
          </cell>
          <cell r="E554" t="e">
            <v>#N/A</v>
          </cell>
        </row>
        <row r="555">
          <cell r="C555" t="e">
            <v>#N/A</v>
          </cell>
          <cell r="D555" t="e">
            <v>#N/A</v>
          </cell>
          <cell r="E555" t="e">
            <v>#N/A</v>
          </cell>
        </row>
        <row r="556">
          <cell r="C556" t="e">
            <v>#N/A</v>
          </cell>
          <cell r="D556" t="e">
            <v>#N/A</v>
          </cell>
          <cell r="E556" t="e">
            <v>#N/A</v>
          </cell>
        </row>
        <row r="557">
          <cell r="C557" t="e">
            <v>#N/A</v>
          </cell>
          <cell r="D557" t="e">
            <v>#N/A</v>
          </cell>
          <cell r="E557" t="e">
            <v>#N/A</v>
          </cell>
        </row>
        <row r="558">
          <cell r="C558" t="e">
            <v>#N/A</v>
          </cell>
          <cell r="D558" t="e">
            <v>#N/A</v>
          </cell>
          <cell r="E558" t="e">
            <v>#N/A</v>
          </cell>
        </row>
        <row r="559">
          <cell r="C559" t="e">
            <v>#N/A</v>
          </cell>
          <cell r="D559" t="e">
            <v>#N/A</v>
          </cell>
          <cell r="E559" t="e">
            <v>#N/A</v>
          </cell>
        </row>
        <row r="560">
          <cell r="C560" t="e">
            <v>#N/A</v>
          </cell>
          <cell r="D560" t="e">
            <v>#N/A</v>
          </cell>
          <cell r="E560" t="e">
            <v>#N/A</v>
          </cell>
        </row>
        <row r="561">
          <cell r="C561" t="e">
            <v>#N/A</v>
          </cell>
          <cell r="D561" t="e">
            <v>#N/A</v>
          </cell>
          <cell r="E561" t="e">
            <v>#N/A</v>
          </cell>
        </row>
        <row r="562">
          <cell r="C562" t="e">
            <v>#N/A</v>
          </cell>
          <cell r="D562" t="e">
            <v>#N/A</v>
          </cell>
          <cell r="E562" t="e">
            <v>#N/A</v>
          </cell>
        </row>
        <row r="563">
          <cell r="C563" t="e">
            <v>#N/A</v>
          </cell>
          <cell r="D563" t="e">
            <v>#N/A</v>
          </cell>
          <cell r="E563" t="e">
            <v>#N/A</v>
          </cell>
        </row>
        <row r="564">
          <cell r="C564" t="e">
            <v>#N/A</v>
          </cell>
          <cell r="D564" t="e">
            <v>#N/A</v>
          </cell>
          <cell r="E564" t="e">
            <v>#N/A</v>
          </cell>
        </row>
        <row r="565">
          <cell r="C565" t="e">
            <v>#N/A</v>
          </cell>
          <cell r="D565" t="e">
            <v>#N/A</v>
          </cell>
          <cell r="E565" t="e">
            <v>#N/A</v>
          </cell>
        </row>
        <row r="566">
          <cell r="C566" t="e">
            <v>#N/A</v>
          </cell>
          <cell r="D566" t="e">
            <v>#N/A</v>
          </cell>
          <cell r="E566" t="e">
            <v>#N/A</v>
          </cell>
        </row>
        <row r="567">
          <cell r="C567" t="e">
            <v>#N/A</v>
          </cell>
          <cell r="D567" t="e">
            <v>#N/A</v>
          </cell>
          <cell r="E567" t="e">
            <v>#N/A</v>
          </cell>
        </row>
        <row r="568">
          <cell r="C568" t="e">
            <v>#N/A</v>
          </cell>
          <cell r="D568" t="e">
            <v>#N/A</v>
          </cell>
          <cell r="E568" t="e">
            <v>#N/A</v>
          </cell>
        </row>
        <row r="569">
          <cell r="C569" t="e">
            <v>#N/A</v>
          </cell>
          <cell r="D569" t="e">
            <v>#N/A</v>
          </cell>
          <cell r="E569" t="e">
            <v>#N/A</v>
          </cell>
        </row>
        <row r="570">
          <cell r="C570" t="e">
            <v>#N/A</v>
          </cell>
          <cell r="D570" t="e">
            <v>#N/A</v>
          </cell>
          <cell r="E570" t="e">
            <v>#N/A</v>
          </cell>
        </row>
        <row r="571">
          <cell r="C571" t="e">
            <v>#N/A</v>
          </cell>
          <cell r="D571" t="e">
            <v>#N/A</v>
          </cell>
          <cell r="E571" t="e">
            <v>#N/A</v>
          </cell>
        </row>
        <row r="572">
          <cell r="C572" t="e">
            <v>#N/A</v>
          </cell>
          <cell r="D572" t="e">
            <v>#N/A</v>
          </cell>
          <cell r="E572" t="e">
            <v>#N/A</v>
          </cell>
        </row>
        <row r="573">
          <cell r="C573" t="e">
            <v>#N/A</v>
          </cell>
          <cell r="D573" t="e">
            <v>#N/A</v>
          </cell>
          <cell r="E573" t="e">
            <v>#N/A</v>
          </cell>
        </row>
        <row r="574">
          <cell r="C574" t="e">
            <v>#N/A</v>
          </cell>
          <cell r="D574" t="e">
            <v>#N/A</v>
          </cell>
          <cell r="E574" t="e">
            <v>#N/A</v>
          </cell>
        </row>
        <row r="575">
          <cell r="C575" t="e">
            <v>#N/A</v>
          </cell>
          <cell r="D575" t="e">
            <v>#N/A</v>
          </cell>
          <cell r="E575" t="e">
            <v>#N/A</v>
          </cell>
        </row>
        <row r="576">
          <cell r="C576" t="e">
            <v>#N/A</v>
          </cell>
          <cell r="D576" t="e">
            <v>#N/A</v>
          </cell>
          <cell r="E576" t="e">
            <v>#N/A</v>
          </cell>
        </row>
        <row r="577">
          <cell r="C577" t="e">
            <v>#N/A</v>
          </cell>
          <cell r="D577" t="e">
            <v>#N/A</v>
          </cell>
          <cell r="E577" t="e">
            <v>#N/A</v>
          </cell>
        </row>
        <row r="578">
          <cell r="C578" t="e">
            <v>#N/A</v>
          </cell>
          <cell r="D578" t="e">
            <v>#N/A</v>
          </cell>
          <cell r="E578" t="e">
            <v>#N/A</v>
          </cell>
        </row>
        <row r="579">
          <cell r="C579" t="e">
            <v>#N/A</v>
          </cell>
          <cell r="D579" t="e">
            <v>#N/A</v>
          </cell>
          <cell r="E579" t="e">
            <v>#N/A</v>
          </cell>
        </row>
        <row r="580">
          <cell r="C580" t="e">
            <v>#N/A</v>
          </cell>
          <cell r="D580" t="e">
            <v>#N/A</v>
          </cell>
          <cell r="E580" t="e">
            <v>#N/A</v>
          </cell>
        </row>
        <row r="581">
          <cell r="C581" t="e">
            <v>#N/A</v>
          </cell>
          <cell r="D581" t="e">
            <v>#N/A</v>
          </cell>
          <cell r="E581" t="e">
            <v>#N/A</v>
          </cell>
        </row>
        <row r="582">
          <cell r="C582" t="e">
            <v>#N/A</v>
          </cell>
          <cell r="D582" t="e">
            <v>#N/A</v>
          </cell>
          <cell r="E582" t="e">
            <v>#N/A</v>
          </cell>
        </row>
        <row r="583">
          <cell r="C583" t="e">
            <v>#N/A</v>
          </cell>
          <cell r="D583" t="e">
            <v>#N/A</v>
          </cell>
          <cell r="E583" t="e">
            <v>#N/A</v>
          </cell>
        </row>
        <row r="584">
          <cell r="C584" t="e">
            <v>#N/A</v>
          </cell>
          <cell r="D584" t="e">
            <v>#N/A</v>
          </cell>
          <cell r="E584" t="e">
            <v>#N/A</v>
          </cell>
        </row>
        <row r="585">
          <cell r="C585" t="e">
            <v>#N/A</v>
          </cell>
          <cell r="D585" t="e">
            <v>#N/A</v>
          </cell>
          <cell r="E585" t="e">
            <v>#N/A</v>
          </cell>
        </row>
        <row r="586">
          <cell r="C586" t="e">
            <v>#N/A</v>
          </cell>
          <cell r="D586" t="e">
            <v>#N/A</v>
          </cell>
          <cell r="E586" t="e">
            <v>#N/A</v>
          </cell>
        </row>
        <row r="587">
          <cell r="C587" t="e">
            <v>#N/A</v>
          </cell>
          <cell r="D587" t="e">
            <v>#N/A</v>
          </cell>
          <cell r="E587" t="e">
            <v>#N/A</v>
          </cell>
        </row>
        <row r="588">
          <cell r="C588" t="e">
            <v>#N/A</v>
          </cell>
          <cell r="D588" t="e">
            <v>#N/A</v>
          </cell>
          <cell r="E588" t="e">
            <v>#N/A</v>
          </cell>
        </row>
        <row r="589">
          <cell r="C589" t="e">
            <v>#N/A</v>
          </cell>
          <cell r="D589" t="e">
            <v>#N/A</v>
          </cell>
          <cell r="E589" t="e">
            <v>#N/A</v>
          </cell>
        </row>
        <row r="590">
          <cell r="C590" t="e">
            <v>#N/A</v>
          </cell>
          <cell r="D590" t="e">
            <v>#N/A</v>
          </cell>
          <cell r="E590" t="e">
            <v>#N/A</v>
          </cell>
        </row>
        <row r="591">
          <cell r="C591" t="e">
            <v>#N/A</v>
          </cell>
          <cell r="D591" t="e">
            <v>#N/A</v>
          </cell>
          <cell r="E591" t="e">
            <v>#N/A</v>
          </cell>
        </row>
        <row r="592">
          <cell r="C592" t="e">
            <v>#N/A</v>
          </cell>
          <cell r="D592" t="e">
            <v>#N/A</v>
          </cell>
          <cell r="E592" t="e">
            <v>#N/A</v>
          </cell>
        </row>
        <row r="593">
          <cell r="C593" t="e">
            <v>#N/A</v>
          </cell>
          <cell r="D593" t="e">
            <v>#N/A</v>
          </cell>
          <cell r="E593" t="e">
            <v>#N/A</v>
          </cell>
        </row>
        <row r="594">
          <cell r="C594" t="e">
            <v>#N/A</v>
          </cell>
          <cell r="D594" t="e">
            <v>#N/A</v>
          </cell>
          <cell r="E594" t="e">
            <v>#N/A</v>
          </cell>
        </row>
        <row r="595">
          <cell r="C595" t="e">
            <v>#N/A</v>
          </cell>
          <cell r="D595" t="e">
            <v>#N/A</v>
          </cell>
          <cell r="E595" t="e">
            <v>#N/A</v>
          </cell>
        </row>
        <row r="596">
          <cell r="C596" t="e">
            <v>#N/A</v>
          </cell>
          <cell r="D596" t="e">
            <v>#N/A</v>
          </cell>
          <cell r="E596" t="e">
            <v>#N/A</v>
          </cell>
        </row>
        <row r="597">
          <cell r="C597" t="e">
            <v>#N/A</v>
          </cell>
          <cell r="D597" t="e">
            <v>#N/A</v>
          </cell>
          <cell r="E597" t="e">
            <v>#N/A</v>
          </cell>
        </row>
        <row r="598">
          <cell r="C598" t="e">
            <v>#N/A</v>
          </cell>
          <cell r="D598" t="e">
            <v>#N/A</v>
          </cell>
          <cell r="E598" t="e">
            <v>#N/A</v>
          </cell>
        </row>
        <row r="599">
          <cell r="C599" t="e">
            <v>#N/A</v>
          </cell>
          <cell r="D599" t="e">
            <v>#N/A</v>
          </cell>
          <cell r="E599" t="e">
            <v>#N/A</v>
          </cell>
        </row>
        <row r="600">
          <cell r="C600" t="e">
            <v>#N/A</v>
          </cell>
          <cell r="D600" t="e">
            <v>#N/A</v>
          </cell>
          <cell r="E600" t="e">
            <v>#N/A</v>
          </cell>
        </row>
        <row r="601">
          <cell r="C601" t="e">
            <v>#N/A</v>
          </cell>
          <cell r="D601" t="e">
            <v>#N/A</v>
          </cell>
          <cell r="E601" t="e">
            <v>#N/A</v>
          </cell>
        </row>
        <row r="602">
          <cell r="C602" t="e">
            <v>#N/A</v>
          </cell>
          <cell r="D602" t="e">
            <v>#N/A</v>
          </cell>
          <cell r="E602" t="e">
            <v>#N/A</v>
          </cell>
        </row>
        <row r="603">
          <cell r="C603" t="e">
            <v>#N/A</v>
          </cell>
          <cell r="D603" t="e">
            <v>#N/A</v>
          </cell>
          <cell r="E603" t="e">
            <v>#N/A</v>
          </cell>
        </row>
        <row r="604">
          <cell r="C604" t="e">
            <v>#N/A</v>
          </cell>
          <cell r="D604" t="e">
            <v>#N/A</v>
          </cell>
          <cell r="E604" t="e">
            <v>#N/A</v>
          </cell>
        </row>
        <row r="605">
          <cell r="C605" t="e">
            <v>#N/A</v>
          </cell>
          <cell r="D605" t="e">
            <v>#N/A</v>
          </cell>
          <cell r="E605" t="e">
            <v>#N/A</v>
          </cell>
        </row>
        <row r="606">
          <cell r="C606" t="e">
            <v>#N/A</v>
          </cell>
          <cell r="D606" t="e">
            <v>#N/A</v>
          </cell>
          <cell r="E606" t="e">
            <v>#N/A</v>
          </cell>
        </row>
        <row r="607">
          <cell r="C607" t="e">
            <v>#N/A</v>
          </cell>
          <cell r="D607" t="e">
            <v>#N/A</v>
          </cell>
          <cell r="E607" t="e">
            <v>#N/A</v>
          </cell>
        </row>
        <row r="608">
          <cell r="C608" t="e">
            <v>#N/A</v>
          </cell>
          <cell r="D608" t="e">
            <v>#N/A</v>
          </cell>
          <cell r="E608" t="e">
            <v>#N/A</v>
          </cell>
        </row>
        <row r="609">
          <cell r="C609" t="e">
            <v>#N/A</v>
          </cell>
          <cell r="D609" t="e">
            <v>#N/A</v>
          </cell>
          <cell r="E609" t="e">
            <v>#N/A</v>
          </cell>
        </row>
        <row r="610">
          <cell r="C610" t="e">
            <v>#N/A</v>
          </cell>
          <cell r="D610" t="e">
            <v>#N/A</v>
          </cell>
          <cell r="E610" t="e">
            <v>#N/A</v>
          </cell>
        </row>
        <row r="611">
          <cell r="C611" t="e">
            <v>#N/A</v>
          </cell>
          <cell r="D611" t="e">
            <v>#N/A</v>
          </cell>
          <cell r="E611" t="e">
            <v>#N/A</v>
          </cell>
        </row>
        <row r="612">
          <cell r="C612" t="e">
            <v>#N/A</v>
          </cell>
          <cell r="D612" t="e">
            <v>#N/A</v>
          </cell>
          <cell r="E612" t="e">
            <v>#N/A</v>
          </cell>
        </row>
        <row r="613">
          <cell r="C613" t="e">
            <v>#N/A</v>
          </cell>
          <cell r="D613" t="e">
            <v>#N/A</v>
          </cell>
          <cell r="E613" t="e">
            <v>#N/A</v>
          </cell>
        </row>
        <row r="614">
          <cell r="C614" t="e">
            <v>#N/A</v>
          </cell>
          <cell r="D614" t="e">
            <v>#N/A</v>
          </cell>
          <cell r="E614" t="e">
            <v>#N/A</v>
          </cell>
        </row>
        <row r="615">
          <cell r="C615" t="e">
            <v>#N/A</v>
          </cell>
          <cell r="D615" t="e">
            <v>#N/A</v>
          </cell>
          <cell r="E615" t="e">
            <v>#N/A</v>
          </cell>
        </row>
        <row r="616">
          <cell r="C616" t="e">
            <v>#N/A</v>
          </cell>
          <cell r="D616" t="e">
            <v>#N/A</v>
          </cell>
          <cell r="E616" t="e">
            <v>#N/A</v>
          </cell>
        </row>
        <row r="617">
          <cell r="C617" t="e">
            <v>#N/A</v>
          </cell>
          <cell r="D617" t="e">
            <v>#N/A</v>
          </cell>
          <cell r="E617" t="e">
            <v>#N/A</v>
          </cell>
        </row>
        <row r="618">
          <cell r="C618" t="e">
            <v>#N/A</v>
          </cell>
          <cell r="D618" t="e">
            <v>#N/A</v>
          </cell>
          <cell r="E618" t="e">
            <v>#N/A</v>
          </cell>
        </row>
        <row r="619">
          <cell r="C619" t="e">
            <v>#N/A</v>
          </cell>
          <cell r="D619" t="e">
            <v>#N/A</v>
          </cell>
          <cell r="E619" t="e">
            <v>#N/A</v>
          </cell>
        </row>
        <row r="620">
          <cell r="C620" t="e">
            <v>#N/A</v>
          </cell>
          <cell r="D620" t="e">
            <v>#N/A</v>
          </cell>
          <cell r="E620" t="e">
            <v>#N/A</v>
          </cell>
        </row>
        <row r="621">
          <cell r="C621" t="e">
            <v>#N/A</v>
          </cell>
          <cell r="D621" t="e">
            <v>#N/A</v>
          </cell>
          <cell r="E621" t="e">
            <v>#N/A</v>
          </cell>
        </row>
        <row r="622">
          <cell r="C622" t="e">
            <v>#N/A</v>
          </cell>
          <cell r="D622" t="e">
            <v>#N/A</v>
          </cell>
          <cell r="E622" t="e">
            <v>#N/A</v>
          </cell>
        </row>
        <row r="623">
          <cell r="C623" t="e">
            <v>#N/A</v>
          </cell>
          <cell r="D623" t="e">
            <v>#N/A</v>
          </cell>
          <cell r="E623" t="e">
            <v>#N/A</v>
          </cell>
        </row>
        <row r="624">
          <cell r="C624" t="e">
            <v>#N/A</v>
          </cell>
          <cell r="D624" t="e">
            <v>#N/A</v>
          </cell>
          <cell r="E624" t="e">
            <v>#N/A</v>
          </cell>
        </row>
        <row r="625">
          <cell r="C625" t="e">
            <v>#N/A</v>
          </cell>
          <cell r="D625" t="e">
            <v>#N/A</v>
          </cell>
          <cell r="E625" t="e">
            <v>#N/A</v>
          </cell>
        </row>
        <row r="626">
          <cell r="C626" t="e">
            <v>#N/A</v>
          </cell>
          <cell r="D626" t="e">
            <v>#N/A</v>
          </cell>
          <cell r="E626" t="e">
            <v>#N/A</v>
          </cell>
        </row>
        <row r="627">
          <cell r="C627" t="e">
            <v>#N/A</v>
          </cell>
          <cell r="D627" t="e">
            <v>#N/A</v>
          </cell>
          <cell r="E627" t="e">
            <v>#N/A</v>
          </cell>
        </row>
        <row r="628">
          <cell r="C628" t="e">
            <v>#N/A</v>
          </cell>
          <cell r="D628" t="e">
            <v>#N/A</v>
          </cell>
          <cell r="E628" t="e">
            <v>#N/A</v>
          </cell>
        </row>
        <row r="629">
          <cell r="C629" t="e">
            <v>#N/A</v>
          </cell>
          <cell r="D629" t="e">
            <v>#N/A</v>
          </cell>
          <cell r="E629" t="e">
            <v>#N/A</v>
          </cell>
        </row>
        <row r="630">
          <cell r="C630" t="e">
            <v>#N/A</v>
          </cell>
          <cell r="D630" t="e">
            <v>#N/A</v>
          </cell>
          <cell r="E630" t="e">
            <v>#N/A</v>
          </cell>
        </row>
        <row r="631">
          <cell r="C631" t="e">
            <v>#N/A</v>
          </cell>
          <cell r="D631" t="e">
            <v>#N/A</v>
          </cell>
          <cell r="E631" t="e">
            <v>#N/A</v>
          </cell>
        </row>
        <row r="632">
          <cell r="C632" t="e">
            <v>#N/A</v>
          </cell>
          <cell r="D632" t="e">
            <v>#N/A</v>
          </cell>
          <cell r="E632" t="e">
            <v>#N/A</v>
          </cell>
        </row>
        <row r="633">
          <cell r="C633" t="e">
            <v>#N/A</v>
          </cell>
          <cell r="D633" t="e">
            <v>#N/A</v>
          </cell>
          <cell r="E633" t="e">
            <v>#N/A</v>
          </cell>
        </row>
        <row r="634">
          <cell r="C634" t="e">
            <v>#N/A</v>
          </cell>
          <cell r="D634" t="e">
            <v>#N/A</v>
          </cell>
          <cell r="E634" t="e">
            <v>#N/A</v>
          </cell>
        </row>
        <row r="635">
          <cell r="C635" t="e">
            <v>#N/A</v>
          </cell>
          <cell r="D635" t="e">
            <v>#N/A</v>
          </cell>
          <cell r="E635" t="e">
            <v>#N/A</v>
          </cell>
        </row>
        <row r="636">
          <cell r="C636" t="e">
            <v>#N/A</v>
          </cell>
          <cell r="D636" t="e">
            <v>#N/A</v>
          </cell>
          <cell r="E636" t="e">
            <v>#N/A</v>
          </cell>
        </row>
        <row r="637">
          <cell r="C637" t="e">
            <v>#N/A</v>
          </cell>
          <cell r="D637" t="e">
            <v>#N/A</v>
          </cell>
          <cell r="E637" t="e">
            <v>#N/A</v>
          </cell>
        </row>
        <row r="638">
          <cell r="C638" t="e">
            <v>#N/A</v>
          </cell>
          <cell r="D638" t="e">
            <v>#N/A</v>
          </cell>
          <cell r="E638" t="e">
            <v>#N/A</v>
          </cell>
        </row>
        <row r="639">
          <cell r="C639" t="e">
            <v>#N/A</v>
          </cell>
          <cell r="D639" t="e">
            <v>#N/A</v>
          </cell>
          <cell r="E639" t="e">
            <v>#N/A</v>
          </cell>
        </row>
        <row r="640">
          <cell r="C640" t="e">
            <v>#N/A</v>
          </cell>
          <cell r="D640" t="e">
            <v>#N/A</v>
          </cell>
          <cell r="E640" t="e">
            <v>#N/A</v>
          </cell>
        </row>
        <row r="641">
          <cell r="C641" t="e">
            <v>#N/A</v>
          </cell>
          <cell r="D641" t="e">
            <v>#N/A</v>
          </cell>
          <cell r="E641" t="e">
            <v>#N/A</v>
          </cell>
        </row>
        <row r="642">
          <cell r="C642" t="e">
            <v>#N/A</v>
          </cell>
          <cell r="D642" t="e">
            <v>#N/A</v>
          </cell>
          <cell r="E642" t="e">
            <v>#N/A</v>
          </cell>
        </row>
        <row r="643">
          <cell r="C643" t="e">
            <v>#N/A</v>
          </cell>
          <cell r="D643" t="e">
            <v>#N/A</v>
          </cell>
          <cell r="E643" t="e">
            <v>#N/A</v>
          </cell>
        </row>
        <row r="644">
          <cell r="C644" t="e">
            <v>#N/A</v>
          </cell>
          <cell r="D644" t="e">
            <v>#N/A</v>
          </cell>
          <cell r="E644" t="e">
            <v>#N/A</v>
          </cell>
        </row>
        <row r="645">
          <cell r="C645" t="e">
            <v>#N/A</v>
          </cell>
          <cell r="D645" t="e">
            <v>#N/A</v>
          </cell>
          <cell r="E645" t="e">
            <v>#N/A</v>
          </cell>
        </row>
        <row r="646">
          <cell r="C646" t="e">
            <v>#N/A</v>
          </cell>
          <cell r="D646" t="e">
            <v>#N/A</v>
          </cell>
          <cell r="E646" t="e">
            <v>#N/A</v>
          </cell>
        </row>
        <row r="647">
          <cell r="C647" t="e">
            <v>#N/A</v>
          </cell>
          <cell r="D647" t="e">
            <v>#N/A</v>
          </cell>
          <cell r="E647" t="e">
            <v>#N/A</v>
          </cell>
        </row>
        <row r="648">
          <cell r="C648" t="e">
            <v>#N/A</v>
          </cell>
          <cell r="D648" t="e">
            <v>#N/A</v>
          </cell>
          <cell r="E648" t="e">
            <v>#N/A</v>
          </cell>
        </row>
        <row r="649">
          <cell r="C649" t="e">
            <v>#N/A</v>
          </cell>
          <cell r="D649" t="e">
            <v>#N/A</v>
          </cell>
          <cell r="E649" t="e">
            <v>#N/A</v>
          </cell>
        </row>
        <row r="650">
          <cell r="C650" t="e">
            <v>#N/A</v>
          </cell>
          <cell r="D650" t="e">
            <v>#N/A</v>
          </cell>
          <cell r="E650" t="e">
            <v>#N/A</v>
          </cell>
        </row>
        <row r="651">
          <cell r="C651" t="e">
            <v>#N/A</v>
          </cell>
          <cell r="D651" t="e">
            <v>#N/A</v>
          </cell>
          <cell r="E651" t="e">
            <v>#N/A</v>
          </cell>
        </row>
        <row r="652">
          <cell r="C652" t="e">
            <v>#N/A</v>
          </cell>
          <cell r="D652" t="e">
            <v>#N/A</v>
          </cell>
          <cell r="E652" t="e">
            <v>#N/A</v>
          </cell>
        </row>
        <row r="653">
          <cell r="C653" t="e">
            <v>#N/A</v>
          </cell>
          <cell r="D653" t="e">
            <v>#N/A</v>
          </cell>
          <cell r="E653" t="e">
            <v>#N/A</v>
          </cell>
        </row>
        <row r="654">
          <cell r="C654" t="e">
            <v>#N/A</v>
          </cell>
          <cell r="D654" t="e">
            <v>#N/A</v>
          </cell>
          <cell r="E654" t="e">
            <v>#N/A</v>
          </cell>
        </row>
        <row r="655">
          <cell r="C655" t="e">
            <v>#N/A</v>
          </cell>
          <cell r="D655" t="e">
            <v>#N/A</v>
          </cell>
          <cell r="E655" t="e">
            <v>#N/A</v>
          </cell>
        </row>
        <row r="656">
          <cell r="C656" t="e">
            <v>#N/A</v>
          </cell>
          <cell r="D656" t="e">
            <v>#N/A</v>
          </cell>
          <cell r="E656" t="e">
            <v>#N/A</v>
          </cell>
        </row>
        <row r="657">
          <cell r="C657" t="e">
            <v>#N/A</v>
          </cell>
          <cell r="D657" t="e">
            <v>#N/A</v>
          </cell>
          <cell r="E657" t="e">
            <v>#N/A</v>
          </cell>
        </row>
        <row r="658">
          <cell r="C658" t="e">
            <v>#N/A</v>
          </cell>
          <cell r="D658" t="e">
            <v>#N/A</v>
          </cell>
          <cell r="E658" t="e">
            <v>#N/A</v>
          </cell>
        </row>
        <row r="659">
          <cell r="C659" t="e">
            <v>#N/A</v>
          </cell>
          <cell r="D659" t="e">
            <v>#N/A</v>
          </cell>
          <cell r="E659" t="e">
            <v>#N/A</v>
          </cell>
        </row>
        <row r="660">
          <cell r="C660" t="e">
            <v>#N/A</v>
          </cell>
          <cell r="D660" t="e">
            <v>#N/A</v>
          </cell>
          <cell r="E660" t="e">
            <v>#N/A</v>
          </cell>
        </row>
        <row r="661">
          <cell r="C661" t="e">
            <v>#N/A</v>
          </cell>
          <cell r="D661" t="e">
            <v>#N/A</v>
          </cell>
          <cell r="E661" t="e">
            <v>#N/A</v>
          </cell>
        </row>
        <row r="662">
          <cell r="C662" t="e">
            <v>#N/A</v>
          </cell>
          <cell r="D662" t="e">
            <v>#N/A</v>
          </cell>
          <cell r="E662" t="e">
            <v>#N/A</v>
          </cell>
        </row>
        <row r="663">
          <cell r="C663" t="e">
            <v>#N/A</v>
          </cell>
          <cell r="D663" t="e">
            <v>#N/A</v>
          </cell>
          <cell r="E663" t="e">
            <v>#N/A</v>
          </cell>
        </row>
        <row r="664">
          <cell r="C664" t="e">
            <v>#N/A</v>
          </cell>
          <cell r="D664" t="e">
            <v>#N/A</v>
          </cell>
          <cell r="E664" t="e">
            <v>#N/A</v>
          </cell>
        </row>
        <row r="665">
          <cell r="C665" t="e">
            <v>#N/A</v>
          </cell>
          <cell r="D665" t="e">
            <v>#N/A</v>
          </cell>
          <cell r="E665" t="e">
            <v>#N/A</v>
          </cell>
        </row>
        <row r="666">
          <cell r="C666" t="e">
            <v>#N/A</v>
          </cell>
          <cell r="D666" t="e">
            <v>#N/A</v>
          </cell>
          <cell r="E666" t="e">
            <v>#N/A</v>
          </cell>
        </row>
        <row r="667">
          <cell r="C667" t="e">
            <v>#N/A</v>
          </cell>
          <cell r="D667" t="e">
            <v>#N/A</v>
          </cell>
          <cell r="E667" t="e">
            <v>#N/A</v>
          </cell>
        </row>
        <row r="668">
          <cell r="C668" t="e">
            <v>#N/A</v>
          </cell>
          <cell r="D668" t="e">
            <v>#N/A</v>
          </cell>
          <cell r="E668" t="e">
            <v>#N/A</v>
          </cell>
        </row>
        <row r="669">
          <cell r="C669" t="e">
            <v>#N/A</v>
          </cell>
          <cell r="D669" t="e">
            <v>#N/A</v>
          </cell>
          <cell r="E669" t="e">
            <v>#N/A</v>
          </cell>
        </row>
        <row r="670">
          <cell r="C670" t="e">
            <v>#N/A</v>
          </cell>
          <cell r="D670" t="e">
            <v>#N/A</v>
          </cell>
          <cell r="E670" t="e">
            <v>#N/A</v>
          </cell>
        </row>
        <row r="671">
          <cell r="C671" t="e">
            <v>#N/A</v>
          </cell>
          <cell r="D671" t="e">
            <v>#N/A</v>
          </cell>
          <cell r="E671" t="e">
            <v>#N/A</v>
          </cell>
        </row>
        <row r="672">
          <cell r="C672" t="e">
            <v>#N/A</v>
          </cell>
          <cell r="D672" t="e">
            <v>#N/A</v>
          </cell>
          <cell r="E672" t="e">
            <v>#N/A</v>
          </cell>
        </row>
        <row r="673">
          <cell r="C673" t="e">
            <v>#N/A</v>
          </cell>
          <cell r="D673" t="e">
            <v>#N/A</v>
          </cell>
          <cell r="E673" t="e">
            <v>#N/A</v>
          </cell>
        </row>
        <row r="674">
          <cell r="C674" t="e">
            <v>#N/A</v>
          </cell>
          <cell r="D674" t="e">
            <v>#N/A</v>
          </cell>
          <cell r="E674" t="e">
            <v>#N/A</v>
          </cell>
        </row>
        <row r="675">
          <cell r="C675" t="e">
            <v>#N/A</v>
          </cell>
          <cell r="D675" t="e">
            <v>#N/A</v>
          </cell>
          <cell r="E675" t="e">
            <v>#N/A</v>
          </cell>
        </row>
        <row r="676">
          <cell r="C676" t="e">
            <v>#N/A</v>
          </cell>
          <cell r="D676" t="e">
            <v>#N/A</v>
          </cell>
          <cell r="E676" t="e">
            <v>#N/A</v>
          </cell>
        </row>
        <row r="677">
          <cell r="C677" t="e">
            <v>#N/A</v>
          </cell>
          <cell r="D677" t="e">
            <v>#N/A</v>
          </cell>
          <cell r="E677" t="e">
            <v>#N/A</v>
          </cell>
        </row>
        <row r="678">
          <cell r="C678" t="e">
            <v>#N/A</v>
          </cell>
          <cell r="D678" t="e">
            <v>#N/A</v>
          </cell>
          <cell r="E678" t="e">
            <v>#N/A</v>
          </cell>
        </row>
        <row r="679">
          <cell r="C679" t="e">
            <v>#N/A</v>
          </cell>
          <cell r="D679" t="e">
            <v>#N/A</v>
          </cell>
          <cell r="E679" t="e">
            <v>#N/A</v>
          </cell>
        </row>
        <row r="680">
          <cell r="C680" t="e">
            <v>#N/A</v>
          </cell>
          <cell r="D680" t="e">
            <v>#N/A</v>
          </cell>
          <cell r="E680" t="e">
            <v>#N/A</v>
          </cell>
        </row>
        <row r="681">
          <cell r="C681" t="e">
            <v>#N/A</v>
          </cell>
          <cell r="D681" t="e">
            <v>#N/A</v>
          </cell>
          <cell r="E681" t="e">
            <v>#N/A</v>
          </cell>
        </row>
        <row r="682">
          <cell r="C682" t="e">
            <v>#N/A</v>
          </cell>
          <cell r="D682" t="e">
            <v>#N/A</v>
          </cell>
          <cell r="E682" t="e">
            <v>#N/A</v>
          </cell>
        </row>
        <row r="683">
          <cell r="C683" t="e">
            <v>#N/A</v>
          </cell>
          <cell r="D683" t="e">
            <v>#N/A</v>
          </cell>
          <cell r="E683" t="e">
            <v>#N/A</v>
          </cell>
        </row>
        <row r="684">
          <cell r="C684" t="e">
            <v>#N/A</v>
          </cell>
          <cell r="D684" t="e">
            <v>#N/A</v>
          </cell>
          <cell r="E684" t="e">
            <v>#N/A</v>
          </cell>
        </row>
        <row r="685">
          <cell r="C685" t="e">
            <v>#N/A</v>
          </cell>
          <cell r="D685" t="e">
            <v>#N/A</v>
          </cell>
          <cell r="E685" t="e">
            <v>#N/A</v>
          </cell>
        </row>
        <row r="686">
          <cell r="C686" t="e">
            <v>#N/A</v>
          </cell>
          <cell r="D686" t="e">
            <v>#N/A</v>
          </cell>
          <cell r="E686" t="e">
            <v>#N/A</v>
          </cell>
        </row>
        <row r="687">
          <cell r="C687" t="e">
            <v>#N/A</v>
          </cell>
          <cell r="D687" t="e">
            <v>#N/A</v>
          </cell>
          <cell r="E687" t="e">
            <v>#N/A</v>
          </cell>
        </row>
        <row r="688">
          <cell r="C688" t="e">
            <v>#N/A</v>
          </cell>
          <cell r="D688" t="e">
            <v>#N/A</v>
          </cell>
          <cell r="E688" t="e">
            <v>#N/A</v>
          </cell>
        </row>
        <row r="689">
          <cell r="C689" t="e">
            <v>#N/A</v>
          </cell>
          <cell r="D689" t="e">
            <v>#N/A</v>
          </cell>
          <cell r="E689" t="e">
            <v>#N/A</v>
          </cell>
        </row>
        <row r="690">
          <cell r="C690" t="e">
            <v>#N/A</v>
          </cell>
          <cell r="D690" t="e">
            <v>#N/A</v>
          </cell>
          <cell r="E690" t="e">
            <v>#N/A</v>
          </cell>
        </row>
        <row r="691">
          <cell r="C691" t="e">
            <v>#N/A</v>
          </cell>
          <cell r="D691" t="e">
            <v>#N/A</v>
          </cell>
          <cell r="E691" t="e">
            <v>#N/A</v>
          </cell>
        </row>
        <row r="692">
          <cell r="C692" t="e">
            <v>#N/A</v>
          </cell>
          <cell r="D692" t="e">
            <v>#N/A</v>
          </cell>
          <cell r="E692" t="e">
            <v>#N/A</v>
          </cell>
        </row>
        <row r="693">
          <cell r="C693" t="e">
            <v>#N/A</v>
          </cell>
          <cell r="D693" t="e">
            <v>#N/A</v>
          </cell>
          <cell r="E693" t="e">
            <v>#N/A</v>
          </cell>
        </row>
        <row r="694">
          <cell r="C694" t="e">
            <v>#N/A</v>
          </cell>
          <cell r="D694" t="e">
            <v>#N/A</v>
          </cell>
          <cell r="E694" t="e">
            <v>#N/A</v>
          </cell>
        </row>
        <row r="695">
          <cell r="C695" t="e">
            <v>#N/A</v>
          </cell>
          <cell r="D695" t="e">
            <v>#N/A</v>
          </cell>
          <cell r="E695" t="e">
            <v>#N/A</v>
          </cell>
        </row>
        <row r="696">
          <cell r="C696" t="e">
            <v>#N/A</v>
          </cell>
          <cell r="D696" t="e">
            <v>#N/A</v>
          </cell>
          <cell r="E696" t="e">
            <v>#N/A</v>
          </cell>
        </row>
        <row r="697">
          <cell r="C697" t="e">
            <v>#N/A</v>
          </cell>
          <cell r="D697" t="e">
            <v>#N/A</v>
          </cell>
          <cell r="E697" t="e">
            <v>#N/A</v>
          </cell>
        </row>
        <row r="698">
          <cell r="C698" t="e">
            <v>#N/A</v>
          </cell>
          <cell r="D698" t="e">
            <v>#N/A</v>
          </cell>
          <cell r="E698" t="e">
            <v>#N/A</v>
          </cell>
        </row>
        <row r="699">
          <cell r="C699" t="e">
            <v>#N/A</v>
          </cell>
          <cell r="D699" t="e">
            <v>#N/A</v>
          </cell>
          <cell r="E699" t="e">
            <v>#N/A</v>
          </cell>
        </row>
        <row r="700">
          <cell r="C700" t="e">
            <v>#N/A</v>
          </cell>
          <cell r="D700" t="e">
            <v>#N/A</v>
          </cell>
          <cell r="E700" t="e">
            <v>#N/A</v>
          </cell>
        </row>
        <row r="701">
          <cell r="C701" t="e">
            <v>#N/A</v>
          </cell>
          <cell r="D701" t="e">
            <v>#N/A</v>
          </cell>
          <cell r="E701" t="e">
            <v>#N/A</v>
          </cell>
        </row>
        <row r="702">
          <cell r="C702" t="e">
            <v>#N/A</v>
          </cell>
          <cell r="D702" t="e">
            <v>#N/A</v>
          </cell>
          <cell r="E702" t="e">
            <v>#N/A</v>
          </cell>
        </row>
        <row r="703">
          <cell r="C703" t="e">
            <v>#N/A</v>
          </cell>
          <cell r="D703" t="e">
            <v>#N/A</v>
          </cell>
          <cell r="E703" t="e">
            <v>#N/A</v>
          </cell>
        </row>
        <row r="704">
          <cell r="C704" t="e">
            <v>#N/A</v>
          </cell>
          <cell r="D704" t="e">
            <v>#N/A</v>
          </cell>
          <cell r="E704" t="e">
            <v>#N/A</v>
          </cell>
        </row>
        <row r="705">
          <cell r="C705" t="e">
            <v>#N/A</v>
          </cell>
          <cell r="D705" t="e">
            <v>#N/A</v>
          </cell>
          <cell r="E705" t="e">
            <v>#N/A</v>
          </cell>
        </row>
        <row r="706">
          <cell r="C706" t="e">
            <v>#N/A</v>
          </cell>
          <cell r="D706" t="e">
            <v>#N/A</v>
          </cell>
          <cell r="E706" t="e">
            <v>#N/A</v>
          </cell>
        </row>
        <row r="707">
          <cell r="C707" t="e">
            <v>#N/A</v>
          </cell>
          <cell r="D707" t="e">
            <v>#N/A</v>
          </cell>
          <cell r="E707" t="e">
            <v>#N/A</v>
          </cell>
        </row>
        <row r="708">
          <cell r="C708" t="e">
            <v>#N/A</v>
          </cell>
          <cell r="D708" t="e">
            <v>#N/A</v>
          </cell>
          <cell r="E708" t="e">
            <v>#N/A</v>
          </cell>
        </row>
        <row r="709">
          <cell r="C709" t="e">
            <v>#N/A</v>
          </cell>
          <cell r="D709" t="e">
            <v>#N/A</v>
          </cell>
          <cell r="E709" t="e">
            <v>#N/A</v>
          </cell>
        </row>
        <row r="710">
          <cell r="C710" t="e">
            <v>#N/A</v>
          </cell>
          <cell r="D710" t="e">
            <v>#N/A</v>
          </cell>
          <cell r="E710" t="e">
            <v>#N/A</v>
          </cell>
        </row>
        <row r="711">
          <cell r="C711" t="e">
            <v>#N/A</v>
          </cell>
          <cell r="D711" t="e">
            <v>#N/A</v>
          </cell>
          <cell r="E711" t="e">
            <v>#N/A</v>
          </cell>
        </row>
        <row r="712">
          <cell r="C712" t="e">
            <v>#N/A</v>
          </cell>
          <cell r="D712" t="e">
            <v>#N/A</v>
          </cell>
          <cell r="E712" t="e">
            <v>#N/A</v>
          </cell>
        </row>
        <row r="713">
          <cell r="C713" t="e">
            <v>#N/A</v>
          </cell>
          <cell r="D713" t="e">
            <v>#N/A</v>
          </cell>
          <cell r="E713" t="e">
            <v>#N/A</v>
          </cell>
        </row>
        <row r="714">
          <cell r="C714" t="e">
            <v>#N/A</v>
          </cell>
          <cell r="D714" t="e">
            <v>#N/A</v>
          </cell>
          <cell r="E714" t="e">
            <v>#N/A</v>
          </cell>
        </row>
        <row r="715">
          <cell r="C715" t="e">
            <v>#N/A</v>
          </cell>
          <cell r="D715" t="e">
            <v>#N/A</v>
          </cell>
          <cell r="E715" t="e">
            <v>#N/A</v>
          </cell>
        </row>
        <row r="716">
          <cell r="C716" t="e">
            <v>#N/A</v>
          </cell>
          <cell r="D716" t="e">
            <v>#N/A</v>
          </cell>
          <cell r="E716" t="e">
            <v>#N/A</v>
          </cell>
        </row>
        <row r="717">
          <cell r="C717" t="e">
            <v>#N/A</v>
          </cell>
          <cell r="D717" t="e">
            <v>#N/A</v>
          </cell>
          <cell r="E717" t="e">
            <v>#N/A</v>
          </cell>
        </row>
        <row r="718">
          <cell r="C718" t="e">
            <v>#N/A</v>
          </cell>
          <cell r="D718" t="e">
            <v>#N/A</v>
          </cell>
          <cell r="E718" t="e">
            <v>#N/A</v>
          </cell>
        </row>
        <row r="719">
          <cell r="C719" t="e">
            <v>#N/A</v>
          </cell>
          <cell r="D719" t="e">
            <v>#N/A</v>
          </cell>
          <cell r="E719" t="e">
            <v>#N/A</v>
          </cell>
        </row>
        <row r="720">
          <cell r="C720" t="e">
            <v>#N/A</v>
          </cell>
          <cell r="D720" t="e">
            <v>#N/A</v>
          </cell>
          <cell r="E720" t="e">
            <v>#N/A</v>
          </cell>
        </row>
        <row r="721">
          <cell r="C721" t="e">
            <v>#N/A</v>
          </cell>
          <cell r="D721" t="e">
            <v>#N/A</v>
          </cell>
          <cell r="E721" t="e">
            <v>#N/A</v>
          </cell>
        </row>
        <row r="722">
          <cell r="C722" t="e">
            <v>#N/A</v>
          </cell>
          <cell r="D722" t="e">
            <v>#N/A</v>
          </cell>
          <cell r="E722" t="e">
            <v>#N/A</v>
          </cell>
        </row>
        <row r="723">
          <cell r="C723" t="e">
            <v>#N/A</v>
          </cell>
          <cell r="D723" t="e">
            <v>#N/A</v>
          </cell>
          <cell r="E723" t="e">
            <v>#N/A</v>
          </cell>
        </row>
        <row r="724">
          <cell r="C724" t="e">
            <v>#N/A</v>
          </cell>
          <cell r="D724" t="e">
            <v>#N/A</v>
          </cell>
          <cell r="E724" t="e">
            <v>#N/A</v>
          </cell>
        </row>
        <row r="725">
          <cell r="C725" t="e">
            <v>#N/A</v>
          </cell>
          <cell r="D725" t="e">
            <v>#N/A</v>
          </cell>
          <cell r="E725" t="e">
            <v>#N/A</v>
          </cell>
        </row>
        <row r="726">
          <cell r="C726" t="e">
            <v>#N/A</v>
          </cell>
          <cell r="D726" t="e">
            <v>#N/A</v>
          </cell>
          <cell r="E726" t="e">
            <v>#N/A</v>
          </cell>
        </row>
        <row r="727">
          <cell r="C727" t="e">
            <v>#N/A</v>
          </cell>
          <cell r="D727" t="e">
            <v>#N/A</v>
          </cell>
          <cell r="E727" t="e">
            <v>#N/A</v>
          </cell>
        </row>
        <row r="728">
          <cell r="C728" t="e">
            <v>#N/A</v>
          </cell>
          <cell r="D728" t="e">
            <v>#N/A</v>
          </cell>
          <cell r="E728" t="e">
            <v>#N/A</v>
          </cell>
        </row>
        <row r="729">
          <cell r="C729" t="e">
            <v>#N/A</v>
          </cell>
          <cell r="D729" t="e">
            <v>#N/A</v>
          </cell>
          <cell r="E729" t="e">
            <v>#N/A</v>
          </cell>
        </row>
        <row r="730">
          <cell r="C730" t="e">
            <v>#N/A</v>
          </cell>
          <cell r="D730" t="e">
            <v>#N/A</v>
          </cell>
          <cell r="E730" t="e">
            <v>#N/A</v>
          </cell>
        </row>
        <row r="731">
          <cell r="C731" t="e">
            <v>#N/A</v>
          </cell>
          <cell r="D731" t="e">
            <v>#N/A</v>
          </cell>
          <cell r="E731" t="e">
            <v>#N/A</v>
          </cell>
        </row>
        <row r="732">
          <cell r="C732" t="e">
            <v>#N/A</v>
          </cell>
          <cell r="D732" t="e">
            <v>#N/A</v>
          </cell>
          <cell r="E732" t="e">
            <v>#N/A</v>
          </cell>
        </row>
        <row r="733">
          <cell r="C733" t="e">
            <v>#N/A</v>
          </cell>
          <cell r="D733" t="e">
            <v>#N/A</v>
          </cell>
          <cell r="E733" t="e">
            <v>#N/A</v>
          </cell>
        </row>
        <row r="734">
          <cell r="C734" t="e">
            <v>#N/A</v>
          </cell>
          <cell r="D734" t="e">
            <v>#N/A</v>
          </cell>
          <cell r="E734" t="e">
            <v>#N/A</v>
          </cell>
        </row>
        <row r="735">
          <cell r="C735" t="e">
            <v>#N/A</v>
          </cell>
          <cell r="D735" t="e">
            <v>#N/A</v>
          </cell>
          <cell r="E735" t="e">
            <v>#N/A</v>
          </cell>
        </row>
        <row r="736">
          <cell r="C736" t="e">
            <v>#N/A</v>
          </cell>
          <cell r="D736" t="e">
            <v>#N/A</v>
          </cell>
          <cell r="E736" t="e">
            <v>#N/A</v>
          </cell>
        </row>
        <row r="737">
          <cell r="C737" t="e">
            <v>#N/A</v>
          </cell>
          <cell r="D737" t="e">
            <v>#N/A</v>
          </cell>
          <cell r="E737" t="e">
            <v>#N/A</v>
          </cell>
        </row>
        <row r="738">
          <cell r="C738" t="e">
            <v>#N/A</v>
          </cell>
          <cell r="D738" t="e">
            <v>#N/A</v>
          </cell>
          <cell r="E738" t="e">
            <v>#N/A</v>
          </cell>
        </row>
        <row r="739">
          <cell r="C739" t="e">
            <v>#N/A</v>
          </cell>
          <cell r="D739" t="e">
            <v>#N/A</v>
          </cell>
          <cell r="E739" t="e">
            <v>#N/A</v>
          </cell>
        </row>
        <row r="740">
          <cell r="C740" t="e">
            <v>#N/A</v>
          </cell>
          <cell r="D740" t="e">
            <v>#N/A</v>
          </cell>
          <cell r="E740" t="e">
            <v>#N/A</v>
          </cell>
        </row>
        <row r="741">
          <cell r="C741" t="e">
            <v>#N/A</v>
          </cell>
          <cell r="D741" t="e">
            <v>#N/A</v>
          </cell>
          <cell r="E741" t="e">
            <v>#N/A</v>
          </cell>
        </row>
        <row r="742">
          <cell r="C742" t="e">
            <v>#N/A</v>
          </cell>
          <cell r="D742" t="e">
            <v>#N/A</v>
          </cell>
          <cell r="E742" t="e">
            <v>#N/A</v>
          </cell>
        </row>
        <row r="743">
          <cell r="C743" t="e">
            <v>#N/A</v>
          </cell>
          <cell r="D743" t="e">
            <v>#N/A</v>
          </cell>
          <cell r="E743" t="e">
            <v>#N/A</v>
          </cell>
        </row>
        <row r="744">
          <cell r="C744" t="e">
            <v>#N/A</v>
          </cell>
          <cell r="D744" t="e">
            <v>#N/A</v>
          </cell>
          <cell r="E744" t="e">
            <v>#N/A</v>
          </cell>
        </row>
        <row r="745">
          <cell r="C745" t="e">
            <v>#N/A</v>
          </cell>
          <cell r="D745" t="e">
            <v>#N/A</v>
          </cell>
          <cell r="E745" t="e">
            <v>#N/A</v>
          </cell>
        </row>
        <row r="746">
          <cell r="C746" t="e">
            <v>#N/A</v>
          </cell>
          <cell r="D746" t="e">
            <v>#N/A</v>
          </cell>
          <cell r="E746" t="e">
            <v>#N/A</v>
          </cell>
        </row>
        <row r="747">
          <cell r="C747" t="e">
            <v>#N/A</v>
          </cell>
          <cell r="D747" t="e">
            <v>#N/A</v>
          </cell>
          <cell r="E747" t="e">
            <v>#N/A</v>
          </cell>
        </row>
        <row r="748">
          <cell r="C748" t="e">
            <v>#N/A</v>
          </cell>
          <cell r="D748" t="e">
            <v>#N/A</v>
          </cell>
          <cell r="E748" t="e">
            <v>#N/A</v>
          </cell>
        </row>
        <row r="749">
          <cell r="C749" t="e">
            <v>#N/A</v>
          </cell>
          <cell r="D749" t="e">
            <v>#N/A</v>
          </cell>
          <cell r="E749" t="e">
            <v>#N/A</v>
          </cell>
        </row>
        <row r="750">
          <cell r="C750" t="e">
            <v>#N/A</v>
          </cell>
          <cell r="D750" t="e">
            <v>#N/A</v>
          </cell>
          <cell r="E750" t="e">
            <v>#N/A</v>
          </cell>
        </row>
        <row r="751">
          <cell r="C751" t="e">
            <v>#N/A</v>
          </cell>
          <cell r="D751" t="e">
            <v>#N/A</v>
          </cell>
          <cell r="E751" t="e">
            <v>#N/A</v>
          </cell>
        </row>
        <row r="752">
          <cell r="C752" t="e">
            <v>#N/A</v>
          </cell>
          <cell r="D752" t="e">
            <v>#N/A</v>
          </cell>
          <cell r="E752" t="e">
            <v>#N/A</v>
          </cell>
        </row>
        <row r="753">
          <cell r="C753" t="e">
            <v>#N/A</v>
          </cell>
          <cell r="D753" t="e">
            <v>#N/A</v>
          </cell>
          <cell r="E753" t="e">
            <v>#N/A</v>
          </cell>
        </row>
        <row r="754">
          <cell r="C754" t="e">
            <v>#N/A</v>
          </cell>
          <cell r="D754" t="e">
            <v>#N/A</v>
          </cell>
          <cell r="E754" t="e">
            <v>#N/A</v>
          </cell>
        </row>
        <row r="755">
          <cell r="C755" t="e">
            <v>#N/A</v>
          </cell>
          <cell r="D755" t="e">
            <v>#N/A</v>
          </cell>
          <cell r="E755" t="e">
            <v>#N/A</v>
          </cell>
        </row>
        <row r="756">
          <cell r="C756" t="e">
            <v>#N/A</v>
          </cell>
          <cell r="D756" t="e">
            <v>#N/A</v>
          </cell>
          <cell r="E756" t="e">
            <v>#N/A</v>
          </cell>
        </row>
        <row r="757">
          <cell r="C757" t="e">
            <v>#N/A</v>
          </cell>
          <cell r="D757" t="e">
            <v>#N/A</v>
          </cell>
          <cell r="E757" t="e">
            <v>#N/A</v>
          </cell>
        </row>
        <row r="758">
          <cell r="C758" t="e">
            <v>#N/A</v>
          </cell>
          <cell r="D758" t="e">
            <v>#N/A</v>
          </cell>
          <cell r="E758" t="e">
            <v>#N/A</v>
          </cell>
        </row>
        <row r="759">
          <cell r="C759" t="e">
            <v>#N/A</v>
          </cell>
          <cell r="D759" t="e">
            <v>#N/A</v>
          </cell>
          <cell r="E759" t="e">
            <v>#N/A</v>
          </cell>
        </row>
        <row r="760">
          <cell r="C760" t="e">
            <v>#N/A</v>
          </cell>
          <cell r="D760" t="e">
            <v>#N/A</v>
          </cell>
          <cell r="E760" t="e">
            <v>#N/A</v>
          </cell>
        </row>
        <row r="761">
          <cell r="C761" t="e">
            <v>#N/A</v>
          </cell>
          <cell r="D761" t="e">
            <v>#N/A</v>
          </cell>
          <cell r="E761" t="e">
            <v>#N/A</v>
          </cell>
        </row>
        <row r="762">
          <cell r="C762" t="e">
            <v>#N/A</v>
          </cell>
          <cell r="D762" t="e">
            <v>#N/A</v>
          </cell>
          <cell r="E762" t="e">
            <v>#N/A</v>
          </cell>
        </row>
        <row r="763">
          <cell r="C763" t="e">
            <v>#N/A</v>
          </cell>
          <cell r="D763" t="e">
            <v>#N/A</v>
          </cell>
          <cell r="E763" t="e">
            <v>#N/A</v>
          </cell>
        </row>
        <row r="764">
          <cell r="C764" t="e">
            <v>#N/A</v>
          </cell>
          <cell r="D764" t="e">
            <v>#N/A</v>
          </cell>
          <cell r="E764" t="e">
            <v>#N/A</v>
          </cell>
        </row>
        <row r="765">
          <cell r="C765" t="e">
            <v>#N/A</v>
          </cell>
          <cell r="D765" t="e">
            <v>#N/A</v>
          </cell>
          <cell r="E765" t="e">
            <v>#N/A</v>
          </cell>
        </row>
        <row r="766">
          <cell r="C766" t="e">
            <v>#N/A</v>
          </cell>
          <cell r="D766" t="e">
            <v>#N/A</v>
          </cell>
          <cell r="E766" t="e">
            <v>#N/A</v>
          </cell>
        </row>
        <row r="767">
          <cell r="C767" t="e">
            <v>#N/A</v>
          </cell>
          <cell r="D767" t="e">
            <v>#N/A</v>
          </cell>
          <cell r="E767" t="e">
            <v>#N/A</v>
          </cell>
        </row>
        <row r="768">
          <cell r="C768" t="e">
            <v>#N/A</v>
          </cell>
          <cell r="D768" t="e">
            <v>#N/A</v>
          </cell>
          <cell r="E768" t="e">
            <v>#N/A</v>
          </cell>
        </row>
        <row r="769">
          <cell r="C769" t="e">
            <v>#N/A</v>
          </cell>
          <cell r="D769" t="e">
            <v>#N/A</v>
          </cell>
          <cell r="E769" t="e">
            <v>#N/A</v>
          </cell>
        </row>
        <row r="770">
          <cell r="C770" t="e">
            <v>#N/A</v>
          </cell>
          <cell r="D770" t="e">
            <v>#N/A</v>
          </cell>
          <cell r="E770" t="e">
            <v>#N/A</v>
          </cell>
        </row>
        <row r="771">
          <cell r="C771" t="e">
            <v>#N/A</v>
          </cell>
          <cell r="D771" t="e">
            <v>#N/A</v>
          </cell>
          <cell r="E771" t="e">
            <v>#N/A</v>
          </cell>
        </row>
        <row r="772">
          <cell r="C772" t="e">
            <v>#N/A</v>
          </cell>
          <cell r="D772" t="e">
            <v>#N/A</v>
          </cell>
          <cell r="E772" t="e">
            <v>#N/A</v>
          </cell>
        </row>
        <row r="773">
          <cell r="C773" t="e">
            <v>#N/A</v>
          </cell>
          <cell r="D773" t="e">
            <v>#N/A</v>
          </cell>
          <cell r="E773" t="e">
            <v>#N/A</v>
          </cell>
        </row>
        <row r="774">
          <cell r="C774" t="e">
            <v>#N/A</v>
          </cell>
          <cell r="D774" t="e">
            <v>#N/A</v>
          </cell>
          <cell r="E774" t="e">
            <v>#N/A</v>
          </cell>
        </row>
        <row r="775">
          <cell r="C775" t="e">
            <v>#N/A</v>
          </cell>
          <cell r="D775" t="e">
            <v>#N/A</v>
          </cell>
          <cell r="E775" t="e">
            <v>#N/A</v>
          </cell>
        </row>
        <row r="776">
          <cell r="C776" t="e">
            <v>#N/A</v>
          </cell>
          <cell r="D776" t="e">
            <v>#N/A</v>
          </cell>
          <cell r="E776" t="e">
            <v>#N/A</v>
          </cell>
        </row>
        <row r="777">
          <cell r="C777" t="e">
            <v>#N/A</v>
          </cell>
          <cell r="D777" t="e">
            <v>#N/A</v>
          </cell>
          <cell r="E777" t="e">
            <v>#N/A</v>
          </cell>
        </row>
        <row r="778">
          <cell r="C778" t="e">
            <v>#N/A</v>
          </cell>
          <cell r="D778" t="e">
            <v>#N/A</v>
          </cell>
          <cell r="E778" t="e">
            <v>#N/A</v>
          </cell>
        </row>
        <row r="779">
          <cell r="C779" t="e">
            <v>#N/A</v>
          </cell>
          <cell r="D779" t="e">
            <v>#N/A</v>
          </cell>
          <cell r="E779" t="e">
            <v>#N/A</v>
          </cell>
        </row>
        <row r="780">
          <cell r="C780" t="e">
            <v>#N/A</v>
          </cell>
          <cell r="D780" t="e">
            <v>#N/A</v>
          </cell>
          <cell r="E780" t="e">
            <v>#N/A</v>
          </cell>
        </row>
        <row r="781">
          <cell r="C781" t="e">
            <v>#N/A</v>
          </cell>
          <cell r="D781" t="e">
            <v>#N/A</v>
          </cell>
          <cell r="E781" t="e">
            <v>#N/A</v>
          </cell>
        </row>
        <row r="782">
          <cell r="C782" t="e">
            <v>#N/A</v>
          </cell>
          <cell r="D782" t="e">
            <v>#N/A</v>
          </cell>
          <cell r="E782" t="e">
            <v>#N/A</v>
          </cell>
        </row>
        <row r="783">
          <cell r="C783" t="e">
            <v>#N/A</v>
          </cell>
          <cell r="D783" t="e">
            <v>#N/A</v>
          </cell>
          <cell r="E783" t="e">
            <v>#N/A</v>
          </cell>
        </row>
        <row r="784">
          <cell r="C784" t="e">
            <v>#N/A</v>
          </cell>
          <cell r="D784" t="e">
            <v>#N/A</v>
          </cell>
          <cell r="E784" t="e">
            <v>#N/A</v>
          </cell>
        </row>
        <row r="785">
          <cell r="C785" t="e">
            <v>#N/A</v>
          </cell>
          <cell r="D785" t="e">
            <v>#N/A</v>
          </cell>
          <cell r="E785" t="e">
            <v>#N/A</v>
          </cell>
        </row>
        <row r="786">
          <cell r="C786" t="e">
            <v>#N/A</v>
          </cell>
          <cell r="D786" t="e">
            <v>#N/A</v>
          </cell>
          <cell r="E786" t="e">
            <v>#N/A</v>
          </cell>
        </row>
        <row r="787">
          <cell r="C787" t="e">
            <v>#N/A</v>
          </cell>
          <cell r="D787" t="e">
            <v>#N/A</v>
          </cell>
          <cell r="E787" t="e">
            <v>#N/A</v>
          </cell>
        </row>
        <row r="788">
          <cell r="C788" t="e">
            <v>#N/A</v>
          </cell>
          <cell r="D788" t="e">
            <v>#N/A</v>
          </cell>
          <cell r="E788" t="e">
            <v>#N/A</v>
          </cell>
        </row>
        <row r="789">
          <cell r="C789" t="e">
            <v>#N/A</v>
          </cell>
          <cell r="D789" t="e">
            <v>#N/A</v>
          </cell>
          <cell r="E789" t="e">
            <v>#N/A</v>
          </cell>
        </row>
        <row r="790">
          <cell r="C790" t="e">
            <v>#N/A</v>
          </cell>
          <cell r="D790" t="e">
            <v>#N/A</v>
          </cell>
          <cell r="E790" t="e">
            <v>#N/A</v>
          </cell>
        </row>
        <row r="791">
          <cell r="C791" t="e">
            <v>#N/A</v>
          </cell>
          <cell r="D791" t="e">
            <v>#N/A</v>
          </cell>
          <cell r="E791" t="e">
            <v>#N/A</v>
          </cell>
        </row>
        <row r="792">
          <cell r="C792" t="e">
            <v>#N/A</v>
          </cell>
          <cell r="D792" t="e">
            <v>#N/A</v>
          </cell>
          <cell r="E792" t="e">
            <v>#N/A</v>
          </cell>
        </row>
        <row r="793">
          <cell r="C793" t="e">
            <v>#N/A</v>
          </cell>
          <cell r="D793" t="e">
            <v>#N/A</v>
          </cell>
          <cell r="E793" t="e">
            <v>#N/A</v>
          </cell>
        </row>
        <row r="794">
          <cell r="C794" t="e">
            <v>#N/A</v>
          </cell>
          <cell r="D794" t="e">
            <v>#N/A</v>
          </cell>
          <cell r="E794" t="e">
            <v>#N/A</v>
          </cell>
        </row>
        <row r="795">
          <cell r="C795" t="e">
            <v>#N/A</v>
          </cell>
          <cell r="D795" t="e">
            <v>#N/A</v>
          </cell>
          <cell r="E795" t="e">
            <v>#N/A</v>
          </cell>
        </row>
        <row r="796">
          <cell r="C796" t="e">
            <v>#N/A</v>
          </cell>
          <cell r="D796" t="e">
            <v>#N/A</v>
          </cell>
          <cell r="E796" t="e">
            <v>#N/A</v>
          </cell>
        </row>
        <row r="797">
          <cell r="C797" t="e">
            <v>#N/A</v>
          </cell>
          <cell r="D797" t="e">
            <v>#N/A</v>
          </cell>
          <cell r="E797" t="e">
            <v>#N/A</v>
          </cell>
        </row>
        <row r="798">
          <cell r="C798" t="e">
            <v>#N/A</v>
          </cell>
          <cell r="D798" t="e">
            <v>#N/A</v>
          </cell>
          <cell r="E798" t="e">
            <v>#N/A</v>
          </cell>
        </row>
        <row r="799">
          <cell r="C799" t="e">
            <v>#N/A</v>
          </cell>
          <cell r="D799" t="e">
            <v>#N/A</v>
          </cell>
          <cell r="E799" t="e">
            <v>#N/A</v>
          </cell>
        </row>
        <row r="800">
          <cell r="C800" t="e">
            <v>#N/A</v>
          </cell>
          <cell r="D800" t="e">
            <v>#N/A</v>
          </cell>
          <cell r="E800" t="e">
            <v>#N/A</v>
          </cell>
        </row>
        <row r="801">
          <cell r="C801" t="e">
            <v>#N/A</v>
          </cell>
          <cell r="D801" t="e">
            <v>#N/A</v>
          </cell>
          <cell r="E801" t="e">
            <v>#N/A</v>
          </cell>
        </row>
        <row r="802">
          <cell r="C802" t="e">
            <v>#N/A</v>
          </cell>
          <cell r="D802" t="e">
            <v>#N/A</v>
          </cell>
          <cell r="E802" t="e">
            <v>#N/A</v>
          </cell>
        </row>
        <row r="803">
          <cell r="C803" t="e">
            <v>#N/A</v>
          </cell>
          <cell r="D803" t="e">
            <v>#N/A</v>
          </cell>
          <cell r="E803" t="e">
            <v>#N/A</v>
          </cell>
        </row>
        <row r="804">
          <cell r="C804" t="e">
            <v>#N/A</v>
          </cell>
          <cell r="D804" t="e">
            <v>#N/A</v>
          </cell>
          <cell r="E804" t="e">
            <v>#N/A</v>
          </cell>
        </row>
        <row r="805">
          <cell r="C805" t="e">
            <v>#N/A</v>
          </cell>
          <cell r="D805" t="e">
            <v>#N/A</v>
          </cell>
          <cell r="E805" t="e">
            <v>#N/A</v>
          </cell>
        </row>
        <row r="806">
          <cell r="C806" t="e">
            <v>#N/A</v>
          </cell>
          <cell r="D806" t="e">
            <v>#N/A</v>
          </cell>
          <cell r="E806" t="e">
            <v>#N/A</v>
          </cell>
        </row>
        <row r="807">
          <cell r="C807" t="e">
            <v>#N/A</v>
          </cell>
          <cell r="D807" t="e">
            <v>#N/A</v>
          </cell>
          <cell r="E807" t="e">
            <v>#N/A</v>
          </cell>
        </row>
        <row r="808">
          <cell r="C808" t="e">
            <v>#N/A</v>
          </cell>
          <cell r="D808" t="e">
            <v>#N/A</v>
          </cell>
          <cell r="E808" t="e">
            <v>#N/A</v>
          </cell>
        </row>
        <row r="809">
          <cell r="C809" t="e">
            <v>#N/A</v>
          </cell>
          <cell r="D809" t="e">
            <v>#N/A</v>
          </cell>
          <cell r="E809" t="e">
            <v>#N/A</v>
          </cell>
        </row>
        <row r="810">
          <cell r="C810" t="e">
            <v>#N/A</v>
          </cell>
          <cell r="D810" t="e">
            <v>#N/A</v>
          </cell>
          <cell r="E810" t="e">
            <v>#N/A</v>
          </cell>
        </row>
        <row r="811">
          <cell r="C811" t="e">
            <v>#N/A</v>
          </cell>
          <cell r="D811" t="e">
            <v>#N/A</v>
          </cell>
          <cell r="E811" t="e">
            <v>#N/A</v>
          </cell>
        </row>
        <row r="812">
          <cell r="C812" t="e">
            <v>#N/A</v>
          </cell>
          <cell r="D812" t="e">
            <v>#N/A</v>
          </cell>
          <cell r="E812" t="e">
            <v>#N/A</v>
          </cell>
        </row>
        <row r="813">
          <cell r="C813" t="e">
            <v>#N/A</v>
          </cell>
          <cell r="D813" t="e">
            <v>#N/A</v>
          </cell>
          <cell r="E813" t="e">
            <v>#N/A</v>
          </cell>
        </row>
        <row r="814">
          <cell r="C814" t="e">
            <v>#N/A</v>
          </cell>
          <cell r="D814" t="e">
            <v>#N/A</v>
          </cell>
          <cell r="E814" t="e">
            <v>#N/A</v>
          </cell>
        </row>
        <row r="815">
          <cell r="C815" t="e">
            <v>#N/A</v>
          </cell>
          <cell r="D815" t="e">
            <v>#N/A</v>
          </cell>
          <cell r="E815" t="e">
            <v>#N/A</v>
          </cell>
        </row>
        <row r="816">
          <cell r="C816" t="e">
            <v>#N/A</v>
          </cell>
          <cell r="D816" t="e">
            <v>#N/A</v>
          </cell>
          <cell r="E816" t="e">
            <v>#N/A</v>
          </cell>
        </row>
        <row r="817">
          <cell r="C817" t="e">
            <v>#N/A</v>
          </cell>
          <cell r="D817" t="e">
            <v>#N/A</v>
          </cell>
          <cell r="E817" t="e">
            <v>#N/A</v>
          </cell>
        </row>
        <row r="818">
          <cell r="C818" t="e">
            <v>#N/A</v>
          </cell>
          <cell r="D818" t="e">
            <v>#N/A</v>
          </cell>
          <cell r="E818" t="e">
            <v>#N/A</v>
          </cell>
        </row>
        <row r="819">
          <cell r="C819" t="e">
            <v>#N/A</v>
          </cell>
          <cell r="D819" t="e">
            <v>#N/A</v>
          </cell>
          <cell r="E819" t="e">
            <v>#N/A</v>
          </cell>
        </row>
        <row r="820">
          <cell r="C820" t="e">
            <v>#N/A</v>
          </cell>
          <cell r="D820" t="e">
            <v>#N/A</v>
          </cell>
          <cell r="E820" t="e">
            <v>#N/A</v>
          </cell>
        </row>
        <row r="821">
          <cell r="C821" t="e">
            <v>#N/A</v>
          </cell>
          <cell r="D821" t="e">
            <v>#N/A</v>
          </cell>
          <cell r="E821" t="e">
            <v>#N/A</v>
          </cell>
        </row>
        <row r="822">
          <cell r="C822" t="e">
            <v>#N/A</v>
          </cell>
          <cell r="D822" t="e">
            <v>#N/A</v>
          </cell>
          <cell r="E822" t="e">
            <v>#N/A</v>
          </cell>
        </row>
        <row r="823">
          <cell r="C823" t="e">
            <v>#N/A</v>
          </cell>
          <cell r="D823" t="e">
            <v>#N/A</v>
          </cell>
          <cell r="E823" t="e">
            <v>#N/A</v>
          </cell>
        </row>
        <row r="824">
          <cell r="C824" t="e">
            <v>#N/A</v>
          </cell>
          <cell r="D824" t="e">
            <v>#N/A</v>
          </cell>
          <cell r="E824" t="e">
            <v>#N/A</v>
          </cell>
        </row>
        <row r="825">
          <cell r="C825" t="e">
            <v>#N/A</v>
          </cell>
          <cell r="D825" t="e">
            <v>#N/A</v>
          </cell>
          <cell r="E825" t="e">
            <v>#N/A</v>
          </cell>
        </row>
        <row r="826">
          <cell r="C826" t="e">
            <v>#N/A</v>
          </cell>
          <cell r="D826" t="e">
            <v>#N/A</v>
          </cell>
          <cell r="E826" t="e">
            <v>#N/A</v>
          </cell>
        </row>
        <row r="827">
          <cell r="C827" t="e">
            <v>#N/A</v>
          </cell>
          <cell r="D827" t="e">
            <v>#N/A</v>
          </cell>
          <cell r="E827" t="e">
            <v>#N/A</v>
          </cell>
        </row>
        <row r="828">
          <cell r="C828" t="e">
            <v>#N/A</v>
          </cell>
          <cell r="D828" t="e">
            <v>#N/A</v>
          </cell>
          <cell r="E828" t="e">
            <v>#N/A</v>
          </cell>
        </row>
        <row r="829">
          <cell r="C829" t="e">
            <v>#N/A</v>
          </cell>
          <cell r="D829" t="e">
            <v>#N/A</v>
          </cell>
          <cell r="E829" t="e">
            <v>#N/A</v>
          </cell>
        </row>
        <row r="830">
          <cell r="C830" t="e">
            <v>#N/A</v>
          </cell>
          <cell r="D830" t="e">
            <v>#N/A</v>
          </cell>
          <cell r="E830" t="e">
            <v>#N/A</v>
          </cell>
        </row>
        <row r="831">
          <cell r="C831" t="e">
            <v>#N/A</v>
          </cell>
          <cell r="D831" t="e">
            <v>#N/A</v>
          </cell>
          <cell r="E831" t="e">
            <v>#N/A</v>
          </cell>
        </row>
        <row r="832">
          <cell r="C832" t="e">
            <v>#N/A</v>
          </cell>
          <cell r="D832" t="e">
            <v>#N/A</v>
          </cell>
          <cell r="E832" t="e">
            <v>#N/A</v>
          </cell>
        </row>
        <row r="833">
          <cell r="C833" t="e">
            <v>#N/A</v>
          </cell>
          <cell r="D833" t="e">
            <v>#N/A</v>
          </cell>
          <cell r="E833" t="e">
            <v>#N/A</v>
          </cell>
        </row>
        <row r="834">
          <cell r="C834" t="e">
            <v>#N/A</v>
          </cell>
          <cell r="D834" t="e">
            <v>#N/A</v>
          </cell>
          <cell r="E834" t="e">
            <v>#N/A</v>
          </cell>
        </row>
        <row r="835">
          <cell r="C835" t="e">
            <v>#N/A</v>
          </cell>
          <cell r="D835" t="e">
            <v>#N/A</v>
          </cell>
          <cell r="E835" t="e">
            <v>#N/A</v>
          </cell>
        </row>
        <row r="836">
          <cell r="C836" t="e">
            <v>#N/A</v>
          </cell>
          <cell r="D836" t="e">
            <v>#N/A</v>
          </cell>
          <cell r="E836" t="e">
            <v>#N/A</v>
          </cell>
        </row>
        <row r="837">
          <cell r="C837" t="e">
            <v>#N/A</v>
          </cell>
          <cell r="D837" t="e">
            <v>#N/A</v>
          </cell>
          <cell r="E837" t="e">
            <v>#N/A</v>
          </cell>
        </row>
        <row r="838">
          <cell r="C838" t="e">
            <v>#N/A</v>
          </cell>
          <cell r="D838" t="e">
            <v>#N/A</v>
          </cell>
          <cell r="E838" t="e">
            <v>#N/A</v>
          </cell>
        </row>
        <row r="839">
          <cell r="C839" t="e">
            <v>#N/A</v>
          </cell>
          <cell r="D839" t="e">
            <v>#N/A</v>
          </cell>
          <cell r="E839" t="e">
            <v>#N/A</v>
          </cell>
        </row>
        <row r="840">
          <cell r="C840" t="e">
            <v>#N/A</v>
          </cell>
          <cell r="D840" t="e">
            <v>#N/A</v>
          </cell>
          <cell r="E840" t="e">
            <v>#N/A</v>
          </cell>
        </row>
        <row r="841">
          <cell r="C841" t="e">
            <v>#N/A</v>
          </cell>
          <cell r="D841" t="e">
            <v>#N/A</v>
          </cell>
          <cell r="E841" t="e">
            <v>#N/A</v>
          </cell>
        </row>
        <row r="842">
          <cell r="C842" t="e">
            <v>#N/A</v>
          </cell>
          <cell r="D842" t="e">
            <v>#N/A</v>
          </cell>
          <cell r="E842" t="e">
            <v>#N/A</v>
          </cell>
        </row>
        <row r="843">
          <cell r="C843" t="e">
            <v>#N/A</v>
          </cell>
          <cell r="D843" t="e">
            <v>#N/A</v>
          </cell>
          <cell r="E843" t="e">
            <v>#N/A</v>
          </cell>
        </row>
        <row r="844">
          <cell r="C844" t="e">
            <v>#N/A</v>
          </cell>
          <cell r="D844" t="e">
            <v>#N/A</v>
          </cell>
          <cell r="E844" t="e">
            <v>#N/A</v>
          </cell>
        </row>
        <row r="845">
          <cell r="C845" t="e">
            <v>#N/A</v>
          </cell>
          <cell r="D845" t="e">
            <v>#N/A</v>
          </cell>
          <cell r="E845" t="e">
            <v>#N/A</v>
          </cell>
        </row>
        <row r="846">
          <cell r="C846" t="e">
            <v>#N/A</v>
          </cell>
          <cell r="D846" t="e">
            <v>#N/A</v>
          </cell>
          <cell r="E846" t="e">
            <v>#N/A</v>
          </cell>
        </row>
        <row r="847">
          <cell r="C847" t="e">
            <v>#N/A</v>
          </cell>
          <cell r="D847" t="e">
            <v>#N/A</v>
          </cell>
          <cell r="E847" t="e">
            <v>#N/A</v>
          </cell>
        </row>
        <row r="848">
          <cell r="C848" t="e">
            <v>#N/A</v>
          </cell>
          <cell r="D848" t="e">
            <v>#N/A</v>
          </cell>
          <cell r="E848" t="e">
            <v>#N/A</v>
          </cell>
        </row>
        <row r="849">
          <cell r="C849" t="e">
            <v>#N/A</v>
          </cell>
          <cell r="D849" t="e">
            <v>#N/A</v>
          </cell>
          <cell r="E849" t="e">
            <v>#N/A</v>
          </cell>
        </row>
        <row r="850">
          <cell r="C850" t="e">
            <v>#N/A</v>
          </cell>
          <cell r="D850" t="e">
            <v>#N/A</v>
          </cell>
          <cell r="E850" t="e">
            <v>#N/A</v>
          </cell>
        </row>
        <row r="851">
          <cell r="C851" t="e">
            <v>#N/A</v>
          </cell>
          <cell r="D851" t="e">
            <v>#N/A</v>
          </cell>
          <cell r="E851" t="e">
            <v>#N/A</v>
          </cell>
        </row>
        <row r="852">
          <cell r="C852" t="e">
            <v>#N/A</v>
          </cell>
          <cell r="D852" t="e">
            <v>#N/A</v>
          </cell>
          <cell r="E852" t="e">
            <v>#N/A</v>
          </cell>
        </row>
        <row r="853">
          <cell r="C853" t="e">
            <v>#N/A</v>
          </cell>
          <cell r="D853" t="e">
            <v>#N/A</v>
          </cell>
          <cell r="E853" t="e">
            <v>#N/A</v>
          </cell>
        </row>
        <row r="854">
          <cell r="C854" t="e">
            <v>#N/A</v>
          </cell>
          <cell r="D854" t="e">
            <v>#N/A</v>
          </cell>
          <cell r="E854" t="e">
            <v>#N/A</v>
          </cell>
        </row>
        <row r="855">
          <cell r="C855" t="e">
            <v>#N/A</v>
          </cell>
          <cell r="D855" t="e">
            <v>#N/A</v>
          </cell>
          <cell r="E855" t="e">
            <v>#N/A</v>
          </cell>
        </row>
        <row r="856">
          <cell r="C856" t="e">
            <v>#N/A</v>
          </cell>
          <cell r="D856" t="e">
            <v>#N/A</v>
          </cell>
          <cell r="E856" t="e">
            <v>#N/A</v>
          </cell>
        </row>
        <row r="857">
          <cell r="C857" t="e">
            <v>#N/A</v>
          </cell>
          <cell r="D857" t="e">
            <v>#N/A</v>
          </cell>
          <cell r="E857" t="e">
            <v>#N/A</v>
          </cell>
        </row>
        <row r="858">
          <cell r="C858" t="e">
            <v>#N/A</v>
          </cell>
          <cell r="D858" t="e">
            <v>#N/A</v>
          </cell>
          <cell r="E858" t="e">
            <v>#N/A</v>
          </cell>
        </row>
        <row r="859">
          <cell r="C859" t="e">
            <v>#N/A</v>
          </cell>
          <cell r="D859" t="e">
            <v>#N/A</v>
          </cell>
          <cell r="E859" t="e">
            <v>#N/A</v>
          </cell>
        </row>
        <row r="860">
          <cell r="C860" t="e">
            <v>#N/A</v>
          </cell>
          <cell r="D860" t="e">
            <v>#N/A</v>
          </cell>
          <cell r="E860" t="e">
            <v>#N/A</v>
          </cell>
        </row>
        <row r="861">
          <cell r="C861" t="e">
            <v>#N/A</v>
          </cell>
          <cell r="D861" t="e">
            <v>#N/A</v>
          </cell>
          <cell r="E861" t="e">
            <v>#N/A</v>
          </cell>
        </row>
        <row r="862">
          <cell r="C862" t="e">
            <v>#N/A</v>
          </cell>
          <cell r="D862" t="e">
            <v>#N/A</v>
          </cell>
          <cell r="E862" t="e">
            <v>#N/A</v>
          </cell>
        </row>
        <row r="863">
          <cell r="C863" t="e">
            <v>#N/A</v>
          </cell>
          <cell r="D863" t="e">
            <v>#N/A</v>
          </cell>
          <cell r="E863" t="e">
            <v>#N/A</v>
          </cell>
        </row>
        <row r="864">
          <cell r="C864" t="e">
            <v>#N/A</v>
          </cell>
          <cell r="D864" t="e">
            <v>#N/A</v>
          </cell>
          <cell r="E864" t="e">
            <v>#N/A</v>
          </cell>
        </row>
        <row r="865">
          <cell r="C865" t="e">
            <v>#N/A</v>
          </cell>
          <cell r="D865" t="e">
            <v>#N/A</v>
          </cell>
          <cell r="E865" t="e">
            <v>#N/A</v>
          </cell>
        </row>
        <row r="866">
          <cell r="C866" t="e">
            <v>#N/A</v>
          </cell>
          <cell r="D866" t="e">
            <v>#N/A</v>
          </cell>
          <cell r="E866" t="e">
            <v>#N/A</v>
          </cell>
        </row>
        <row r="867">
          <cell r="C867" t="e">
            <v>#N/A</v>
          </cell>
          <cell r="D867" t="e">
            <v>#N/A</v>
          </cell>
          <cell r="E867" t="e">
            <v>#N/A</v>
          </cell>
        </row>
        <row r="868">
          <cell r="C868" t="e">
            <v>#N/A</v>
          </cell>
          <cell r="D868" t="e">
            <v>#N/A</v>
          </cell>
          <cell r="E868" t="e">
            <v>#N/A</v>
          </cell>
        </row>
        <row r="869">
          <cell r="C869" t="e">
            <v>#N/A</v>
          </cell>
          <cell r="D869" t="e">
            <v>#N/A</v>
          </cell>
          <cell r="E869" t="e">
            <v>#N/A</v>
          </cell>
        </row>
        <row r="870">
          <cell r="C870" t="e">
            <v>#N/A</v>
          </cell>
          <cell r="D870" t="e">
            <v>#N/A</v>
          </cell>
          <cell r="E870" t="e">
            <v>#N/A</v>
          </cell>
        </row>
        <row r="871">
          <cell r="C871" t="e">
            <v>#N/A</v>
          </cell>
          <cell r="D871" t="e">
            <v>#N/A</v>
          </cell>
          <cell r="E871" t="e">
            <v>#N/A</v>
          </cell>
        </row>
        <row r="872">
          <cell r="C872" t="e">
            <v>#N/A</v>
          </cell>
          <cell r="D872" t="e">
            <v>#N/A</v>
          </cell>
          <cell r="E872" t="e">
            <v>#N/A</v>
          </cell>
        </row>
        <row r="873">
          <cell r="C873" t="e">
            <v>#N/A</v>
          </cell>
          <cell r="D873" t="e">
            <v>#N/A</v>
          </cell>
          <cell r="E873" t="e">
            <v>#N/A</v>
          </cell>
        </row>
        <row r="874">
          <cell r="C874" t="e">
            <v>#N/A</v>
          </cell>
          <cell r="D874" t="e">
            <v>#N/A</v>
          </cell>
          <cell r="E874" t="e">
            <v>#N/A</v>
          </cell>
        </row>
        <row r="875">
          <cell r="C875" t="e">
            <v>#N/A</v>
          </cell>
          <cell r="D875" t="e">
            <v>#N/A</v>
          </cell>
          <cell r="E875" t="e">
            <v>#N/A</v>
          </cell>
        </row>
        <row r="876">
          <cell r="C876" t="e">
            <v>#N/A</v>
          </cell>
          <cell r="D876" t="e">
            <v>#N/A</v>
          </cell>
          <cell r="E876" t="e">
            <v>#N/A</v>
          </cell>
        </row>
        <row r="877">
          <cell r="C877" t="e">
            <v>#N/A</v>
          </cell>
          <cell r="D877" t="e">
            <v>#N/A</v>
          </cell>
          <cell r="E877" t="e">
            <v>#N/A</v>
          </cell>
        </row>
        <row r="878">
          <cell r="C878" t="e">
            <v>#N/A</v>
          </cell>
          <cell r="D878" t="e">
            <v>#N/A</v>
          </cell>
          <cell r="E878" t="e">
            <v>#N/A</v>
          </cell>
        </row>
        <row r="879">
          <cell r="C879" t="e">
            <v>#N/A</v>
          </cell>
          <cell r="D879" t="e">
            <v>#N/A</v>
          </cell>
          <cell r="E879" t="e">
            <v>#N/A</v>
          </cell>
        </row>
        <row r="880">
          <cell r="C880" t="e">
            <v>#N/A</v>
          </cell>
          <cell r="D880" t="e">
            <v>#N/A</v>
          </cell>
          <cell r="E880" t="e">
            <v>#N/A</v>
          </cell>
        </row>
        <row r="881">
          <cell r="C881" t="e">
            <v>#N/A</v>
          </cell>
          <cell r="D881" t="e">
            <v>#N/A</v>
          </cell>
          <cell r="E881" t="e">
            <v>#N/A</v>
          </cell>
        </row>
        <row r="882">
          <cell r="C882" t="e">
            <v>#N/A</v>
          </cell>
          <cell r="D882" t="e">
            <v>#N/A</v>
          </cell>
          <cell r="E882" t="e">
            <v>#N/A</v>
          </cell>
        </row>
        <row r="883">
          <cell r="C883" t="e">
            <v>#N/A</v>
          </cell>
          <cell r="D883" t="e">
            <v>#N/A</v>
          </cell>
          <cell r="E883" t="e">
            <v>#N/A</v>
          </cell>
        </row>
        <row r="884">
          <cell r="C884" t="e">
            <v>#N/A</v>
          </cell>
          <cell r="D884" t="e">
            <v>#N/A</v>
          </cell>
          <cell r="E884" t="e">
            <v>#N/A</v>
          </cell>
        </row>
        <row r="885">
          <cell r="C885" t="e">
            <v>#N/A</v>
          </cell>
          <cell r="D885" t="e">
            <v>#N/A</v>
          </cell>
          <cell r="E885" t="e">
            <v>#N/A</v>
          </cell>
        </row>
        <row r="886">
          <cell r="C886" t="e">
            <v>#N/A</v>
          </cell>
          <cell r="D886" t="e">
            <v>#N/A</v>
          </cell>
          <cell r="E886" t="e">
            <v>#N/A</v>
          </cell>
        </row>
        <row r="887">
          <cell r="C887" t="e">
            <v>#N/A</v>
          </cell>
          <cell r="D887" t="e">
            <v>#N/A</v>
          </cell>
          <cell r="E887" t="e">
            <v>#N/A</v>
          </cell>
        </row>
        <row r="888">
          <cell r="C888" t="e">
            <v>#N/A</v>
          </cell>
          <cell r="D888" t="e">
            <v>#N/A</v>
          </cell>
          <cell r="E888" t="e">
            <v>#N/A</v>
          </cell>
        </row>
        <row r="889">
          <cell r="C889" t="e">
            <v>#N/A</v>
          </cell>
          <cell r="D889" t="e">
            <v>#N/A</v>
          </cell>
          <cell r="E889" t="e">
            <v>#N/A</v>
          </cell>
        </row>
        <row r="890">
          <cell r="C890" t="e">
            <v>#N/A</v>
          </cell>
          <cell r="D890" t="e">
            <v>#N/A</v>
          </cell>
          <cell r="E890" t="e">
            <v>#N/A</v>
          </cell>
        </row>
        <row r="891">
          <cell r="C891" t="e">
            <v>#N/A</v>
          </cell>
          <cell r="D891" t="e">
            <v>#N/A</v>
          </cell>
          <cell r="E891" t="e">
            <v>#N/A</v>
          </cell>
        </row>
        <row r="892">
          <cell r="C892" t="e">
            <v>#N/A</v>
          </cell>
          <cell r="D892" t="e">
            <v>#N/A</v>
          </cell>
          <cell r="E892" t="e">
            <v>#N/A</v>
          </cell>
        </row>
        <row r="893">
          <cell r="C893" t="e">
            <v>#N/A</v>
          </cell>
          <cell r="D893" t="e">
            <v>#N/A</v>
          </cell>
          <cell r="E893" t="e">
            <v>#N/A</v>
          </cell>
        </row>
        <row r="894">
          <cell r="C894" t="e">
            <v>#N/A</v>
          </cell>
          <cell r="D894" t="e">
            <v>#N/A</v>
          </cell>
          <cell r="E894" t="e">
            <v>#N/A</v>
          </cell>
        </row>
        <row r="895">
          <cell r="C895" t="e">
            <v>#N/A</v>
          </cell>
          <cell r="D895" t="e">
            <v>#N/A</v>
          </cell>
          <cell r="E895" t="e">
            <v>#N/A</v>
          </cell>
        </row>
        <row r="896">
          <cell r="C896" t="e">
            <v>#N/A</v>
          </cell>
          <cell r="D896" t="e">
            <v>#N/A</v>
          </cell>
          <cell r="E896" t="e">
            <v>#N/A</v>
          </cell>
        </row>
        <row r="897">
          <cell r="C897" t="e">
            <v>#N/A</v>
          </cell>
          <cell r="D897" t="e">
            <v>#N/A</v>
          </cell>
          <cell r="E897" t="e">
            <v>#N/A</v>
          </cell>
        </row>
        <row r="898">
          <cell r="C898" t="e">
            <v>#N/A</v>
          </cell>
          <cell r="D898" t="e">
            <v>#N/A</v>
          </cell>
          <cell r="E898" t="e">
            <v>#N/A</v>
          </cell>
        </row>
        <row r="899">
          <cell r="C899" t="e">
            <v>#N/A</v>
          </cell>
          <cell r="D899" t="e">
            <v>#N/A</v>
          </cell>
          <cell r="E899" t="e">
            <v>#N/A</v>
          </cell>
        </row>
        <row r="900">
          <cell r="C900" t="e">
            <v>#N/A</v>
          </cell>
          <cell r="D900" t="e">
            <v>#N/A</v>
          </cell>
          <cell r="E900" t="e">
            <v>#N/A</v>
          </cell>
        </row>
        <row r="901">
          <cell r="C901" t="e">
            <v>#N/A</v>
          </cell>
          <cell r="D901" t="e">
            <v>#N/A</v>
          </cell>
          <cell r="E901" t="e">
            <v>#N/A</v>
          </cell>
        </row>
        <row r="902">
          <cell r="C902" t="e">
            <v>#N/A</v>
          </cell>
          <cell r="D902" t="e">
            <v>#N/A</v>
          </cell>
          <cell r="E902" t="e">
            <v>#N/A</v>
          </cell>
        </row>
        <row r="903">
          <cell r="C903" t="e">
            <v>#N/A</v>
          </cell>
          <cell r="D903" t="e">
            <v>#N/A</v>
          </cell>
          <cell r="E903" t="e">
            <v>#N/A</v>
          </cell>
        </row>
        <row r="904">
          <cell r="C904" t="e">
            <v>#N/A</v>
          </cell>
          <cell r="D904" t="e">
            <v>#N/A</v>
          </cell>
          <cell r="E904" t="e">
            <v>#N/A</v>
          </cell>
        </row>
        <row r="905">
          <cell r="C905" t="e">
            <v>#N/A</v>
          </cell>
          <cell r="D905" t="e">
            <v>#N/A</v>
          </cell>
          <cell r="E905" t="e">
            <v>#N/A</v>
          </cell>
        </row>
        <row r="906">
          <cell r="C906" t="e">
            <v>#N/A</v>
          </cell>
          <cell r="D906" t="e">
            <v>#N/A</v>
          </cell>
          <cell r="E906" t="e">
            <v>#N/A</v>
          </cell>
        </row>
        <row r="907">
          <cell r="C907" t="e">
            <v>#N/A</v>
          </cell>
          <cell r="D907" t="e">
            <v>#N/A</v>
          </cell>
          <cell r="E907" t="e">
            <v>#N/A</v>
          </cell>
        </row>
        <row r="908">
          <cell r="C908" t="e">
            <v>#N/A</v>
          </cell>
          <cell r="D908" t="e">
            <v>#N/A</v>
          </cell>
          <cell r="E908" t="e">
            <v>#N/A</v>
          </cell>
        </row>
        <row r="909">
          <cell r="C909" t="e">
            <v>#N/A</v>
          </cell>
          <cell r="D909" t="e">
            <v>#N/A</v>
          </cell>
          <cell r="E909" t="e">
            <v>#N/A</v>
          </cell>
        </row>
        <row r="910">
          <cell r="C910" t="e">
            <v>#N/A</v>
          </cell>
          <cell r="D910" t="e">
            <v>#N/A</v>
          </cell>
          <cell r="E910" t="e">
            <v>#N/A</v>
          </cell>
        </row>
        <row r="911">
          <cell r="C911" t="e">
            <v>#N/A</v>
          </cell>
          <cell r="D911" t="e">
            <v>#N/A</v>
          </cell>
          <cell r="E911" t="e">
            <v>#N/A</v>
          </cell>
        </row>
        <row r="912">
          <cell r="C912" t="e">
            <v>#N/A</v>
          </cell>
          <cell r="D912" t="e">
            <v>#N/A</v>
          </cell>
          <cell r="E912" t="e">
            <v>#N/A</v>
          </cell>
        </row>
        <row r="913">
          <cell r="C913" t="e">
            <v>#N/A</v>
          </cell>
          <cell r="D913" t="e">
            <v>#N/A</v>
          </cell>
          <cell r="E913" t="e">
            <v>#N/A</v>
          </cell>
        </row>
        <row r="914">
          <cell r="C914" t="e">
            <v>#N/A</v>
          </cell>
          <cell r="D914" t="e">
            <v>#N/A</v>
          </cell>
          <cell r="E914" t="e">
            <v>#N/A</v>
          </cell>
        </row>
        <row r="915">
          <cell r="C915" t="e">
            <v>#N/A</v>
          </cell>
          <cell r="D915" t="e">
            <v>#N/A</v>
          </cell>
          <cell r="E915" t="e">
            <v>#N/A</v>
          </cell>
        </row>
        <row r="916">
          <cell r="C916" t="e">
            <v>#N/A</v>
          </cell>
          <cell r="D916" t="e">
            <v>#N/A</v>
          </cell>
          <cell r="E916" t="e">
            <v>#N/A</v>
          </cell>
        </row>
        <row r="917">
          <cell r="C917" t="e">
            <v>#N/A</v>
          </cell>
          <cell r="D917" t="e">
            <v>#N/A</v>
          </cell>
          <cell r="E917" t="e">
            <v>#N/A</v>
          </cell>
        </row>
        <row r="918">
          <cell r="C918" t="e">
            <v>#N/A</v>
          </cell>
          <cell r="D918" t="e">
            <v>#N/A</v>
          </cell>
          <cell r="E918" t="e">
            <v>#N/A</v>
          </cell>
        </row>
        <row r="919">
          <cell r="C919" t="e">
            <v>#N/A</v>
          </cell>
          <cell r="D919" t="e">
            <v>#N/A</v>
          </cell>
          <cell r="E919" t="e">
            <v>#N/A</v>
          </cell>
        </row>
        <row r="920">
          <cell r="C920" t="e">
            <v>#N/A</v>
          </cell>
          <cell r="D920" t="e">
            <v>#N/A</v>
          </cell>
          <cell r="E920" t="e">
            <v>#N/A</v>
          </cell>
        </row>
        <row r="921">
          <cell r="C921" t="e">
            <v>#N/A</v>
          </cell>
          <cell r="D921" t="e">
            <v>#N/A</v>
          </cell>
          <cell r="E921" t="e">
            <v>#N/A</v>
          </cell>
        </row>
        <row r="922">
          <cell r="C922" t="e">
            <v>#N/A</v>
          </cell>
          <cell r="D922" t="e">
            <v>#N/A</v>
          </cell>
          <cell r="E922" t="e">
            <v>#N/A</v>
          </cell>
        </row>
        <row r="923">
          <cell r="C923" t="e">
            <v>#N/A</v>
          </cell>
          <cell r="D923" t="e">
            <v>#N/A</v>
          </cell>
          <cell r="E923" t="e">
            <v>#N/A</v>
          </cell>
        </row>
        <row r="924">
          <cell r="C924" t="e">
            <v>#N/A</v>
          </cell>
          <cell r="D924" t="e">
            <v>#N/A</v>
          </cell>
          <cell r="E924" t="e">
            <v>#N/A</v>
          </cell>
        </row>
        <row r="925">
          <cell r="C925" t="e">
            <v>#N/A</v>
          </cell>
          <cell r="D925" t="e">
            <v>#N/A</v>
          </cell>
          <cell r="E925" t="e">
            <v>#N/A</v>
          </cell>
        </row>
        <row r="926">
          <cell r="C926" t="e">
            <v>#N/A</v>
          </cell>
          <cell r="D926" t="e">
            <v>#N/A</v>
          </cell>
          <cell r="E926" t="e">
            <v>#N/A</v>
          </cell>
        </row>
        <row r="927">
          <cell r="C927" t="e">
            <v>#N/A</v>
          </cell>
          <cell r="D927" t="e">
            <v>#N/A</v>
          </cell>
          <cell r="E927" t="e">
            <v>#N/A</v>
          </cell>
        </row>
        <row r="928">
          <cell r="C928" t="e">
            <v>#N/A</v>
          </cell>
          <cell r="D928" t="e">
            <v>#N/A</v>
          </cell>
          <cell r="E928" t="e">
            <v>#N/A</v>
          </cell>
        </row>
        <row r="929">
          <cell r="C929" t="e">
            <v>#N/A</v>
          </cell>
          <cell r="D929" t="e">
            <v>#N/A</v>
          </cell>
          <cell r="E929" t="e">
            <v>#N/A</v>
          </cell>
        </row>
        <row r="930">
          <cell r="C930" t="e">
            <v>#N/A</v>
          </cell>
          <cell r="D930" t="e">
            <v>#N/A</v>
          </cell>
          <cell r="E930" t="e">
            <v>#N/A</v>
          </cell>
        </row>
        <row r="931">
          <cell r="C931" t="e">
            <v>#N/A</v>
          </cell>
          <cell r="D931" t="e">
            <v>#N/A</v>
          </cell>
          <cell r="E931" t="e">
            <v>#N/A</v>
          </cell>
        </row>
        <row r="932">
          <cell r="C932" t="e">
            <v>#N/A</v>
          </cell>
          <cell r="D932" t="e">
            <v>#N/A</v>
          </cell>
          <cell r="E932" t="e">
            <v>#N/A</v>
          </cell>
        </row>
        <row r="933">
          <cell r="C933" t="e">
            <v>#N/A</v>
          </cell>
          <cell r="D933" t="e">
            <v>#N/A</v>
          </cell>
          <cell r="E933" t="e">
            <v>#N/A</v>
          </cell>
        </row>
        <row r="934">
          <cell r="C934" t="e">
            <v>#N/A</v>
          </cell>
          <cell r="D934" t="e">
            <v>#N/A</v>
          </cell>
          <cell r="E934" t="e">
            <v>#N/A</v>
          </cell>
        </row>
        <row r="935">
          <cell r="C935" t="e">
            <v>#N/A</v>
          </cell>
          <cell r="D935" t="e">
            <v>#N/A</v>
          </cell>
          <cell r="E935" t="e">
            <v>#N/A</v>
          </cell>
        </row>
        <row r="936">
          <cell r="C936" t="e">
            <v>#N/A</v>
          </cell>
          <cell r="D936" t="e">
            <v>#N/A</v>
          </cell>
          <cell r="E936" t="e">
            <v>#N/A</v>
          </cell>
        </row>
        <row r="937">
          <cell r="C937" t="e">
            <v>#N/A</v>
          </cell>
          <cell r="D937" t="e">
            <v>#N/A</v>
          </cell>
          <cell r="E937" t="e">
            <v>#N/A</v>
          </cell>
        </row>
        <row r="938">
          <cell r="C938" t="e">
            <v>#N/A</v>
          </cell>
          <cell r="D938" t="e">
            <v>#N/A</v>
          </cell>
          <cell r="E938" t="e">
            <v>#N/A</v>
          </cell>
        </row>
        <row r="939">
          <cell r="C939" t="e">
            <v>#N/A</v>
          </cell>
          <cell r="D939" t="e">
            <v>#N/A</v>
          </cell>
          <cell r="E939" t="e">
            <v>#N/A</v>
          </cell>
        </row>
        <row r="940">
          <cell r="C940" t="e">
            <v>#N/A</v>
          </cell>
          <cell r="D940" t="e">
            <v>#N/A</v>
          </cell>
          <cell r="E940" t="e">
            <v>#N/A</v>
          </cell>
        </row>
        <row r="941">
          <cell r="C941" t="e">
            <v>#N/A</v>
          </cell>
          <cell r="D941" t="e">
            <v>#N/A</v>
          </cell>
          <cell r="E941" t="e">
            <v>#N/A</v>
          </cell>
        </row>
        <row r="942">
          <cell r="C942" t="e">
            <v>#N/A</v>
          </cell>
          <cell r="D942" t="e">
            <v>#N/A</v>
          </cell>
          <cell r="E942" t="e">
            <v>#N/A</v>
          </cell>
        </row>
        <row r="943">
          <cell r="C943" t="e">
            <v>#N/A</v>
          </cell>
          <cell r="D943" t="e">
            <v>#N/A</v>
          </cell>
          <cell r="E943" t="e">
            <v>#N/A</v>
          </cell>
        </row>
        <row r="944">
          <cell r="C944" t="e">
            <v>#N/A</v>
          </cell>
          <cell r="D944" t="e">
            <v>#N/A</v>
          </cell>
          <cell r="E944" t="e">
            <v>#N/A</v>
          </cell>
        </row>
        <row r="945">
          <cell r="C945" t="e">
            <v>#N/A</v>
          </cell>
          <cell r="D945" t="e">
            <v>#N/A</v>
          </cell>
          <cell r="E945" t="e">
            <v>#N/A</v>
          </cell>
        </row>
        <row r="946">
          <cell r="C946" t="e">
            <v>#N/A</v>
          </cell>
          <cell r="D946" t="e">
            <v>#N/A</v>
          </cell>
          <cell r="E946" t="e">
            <v>#N/A</v>
          </cell>
        </row>
        <row r="947">
          <cell r="C947" t="e">
            <v>#N/A</v>
          </cell>
          <cell r="D947" t="e">
            <v>#N/A</v>
          </cell>
          <cell r="E947" t="e">
            <v>#N/A</v>
          </cell>
        </row>
        <row r="948">
          <cell r="C948" t="e">
            <v>#N/A</v>
          </cell>
          <cell r="D948" t="e">
            <v>#N/A</v>
          </cell>
          <cell r="E948" t="e">
            <v>#N/A</v>
          </cell>
        </row>
        <row r="949">
          <cell r="C949" t="e">
            <v>#N/A</v>
          </cell>
          <cell r="D949" t="e">
            <v>#N/A</v>
          </cell>
          <cell r="E949" t="e">
            <v>#N/A</v>
          </cell>
        </row>
        <row r="950">
          <cell r="C950" t="e">
            <v>#N/A</v>
          </cell>
          <cell r="D950" t="e">
            <v>#N/A</v>
          </cell>
          <cell r="E950" t="e">
            <v>#N/A</v>
          </cell>
        </row>
        <row r="951">
          <cell r="C951" t="e">
            <v>#N/A</v>
          </cell>
          <cell r="D951" t="e">
            <v>#N/A</v>
          </cell>
          <cell r="E951" t="e">
            <v>#N/A</v>
          </cell>
        </row>
        <row r="952">
          <cell r="C952" t="e">
            <v>#N/A</v>
          </cell>
          <cell r="D952" t="e">
            <v>#N/A</v>
          </cell>
          <cell r="E952" t="e">
            <v>#N/A</v>
          </cell>
        </row>
        <row r="953">
          <cell r="C953" t="e">
            <v>#N/A</v>
          </cell>
          <cell r="D953" t="e">
            <v>#N/A</v>
          </cell>
          <cell r="E953" t="e">
            <v>#N/A</v>
          </cell>
        </row>
        <row r="954">
          <cell r="C954" t="e">
            <v>#N/A</v>
          </cell>
          <cell r="D954" t="e">
            <v>#N/A</v>
          </cell>
          <cell r="E954" t="e">
            <v>#N/A</v>
          </cell>
        </row>
        <row r="955">
          <cell r="C955" t="e">
            <v>#N/A</v>
          </cell>
          <cell r="D955" t="e">
            <v>#N/A</v>
          </cell>
          <cell r="E955" t="e">
            <v>#N/A</v>
          </cell>
        </row>
        <row r="956">
          <cell r="C956" t="e">
            <v>#N/A</v>
          </cell>
          <cell r="D956" t="e">
            <v>#N/A</v>
          </cell>
          <cell r="E956" t="e">
            <v>#N/A</v>
          </cell>
        </row>
        <row r="957">
          <cell r="C957" t="e">
            <v>#N/A</v>
          </cell>
          <cell r="D957" t="e">
            <v>#N/A</v>
          </cell>
          <cell r="E957" t="e">
            <v>#N/A</v>
          </cell>
        </row>
        <row r="958">
          <cell r="C958" t="e">
            <v>#N/A</v>
          </cell>
          <cell r="D958" t="e">
            <v>#N/A</v>
          </cell>
          <cell r="E958" t="e">
            <v>#N/A</v>
          </cell>
        </row>
        <row r="959">
          <cell r="C959" t="e">
            <v>#N/A</v>
          </cell>
          <cell r="D959" t="e">
            <v>#N/A</v>
          </cell>
          <cell r="E959" t="e">
            <v>#N/A</v>
          </cell>
        </row>
        <row r="960">
          <cell r="C960" t="e">
            <v>#N/A</v>
          </cell>
          <cell r="D960" t="e">
            <v>#N/A</v>
          </cell>
          <cell r="E960" t="e">
            <v>#N/A</v>
          </cell>
        </row>
        <row r="961">
          <cell r="C961" t="e">
            <v>#N/A</v>
          </cell>
          <cell r="D961" t="e">
            <v>#N/A</v>
          </cell>
          <cell r="E961" t="e">
            <v>#N/A</v>
          </cell>
        </row>
        <row r="962">
          <cell r="C962" t="e">
            <v>#N/A</v>
          </cell>
          <cell r="D962" t="e">
            <v>#N/A</v>
          </cell>
          <cell r="E962" t="e">
            <v>#N/A</v>
          </cell>
        </row>
        <row r="963">
          <cell r="C963" t="e">
            <v>#N/A</v>
          </cell>
          <cell r="D963" t="e">
            <v>#N/A</v>
          </cell>
          <cell r="E963" t="e">
            <v>#N/A</v>
          </cell>
        </row>
        <row r="964">
          <cell r="C964" t="e">
            <v>#N/A</v>
          </cell>
          <cell r="D964" t="e">
            <v>#N/A</v>
          </cell>
          <cell r="E964" t="e">
            <v>#N/A</v>
          </cell>
        </row>
        <row r="965">
          <cell r="C965" t="e">
            <v>#N/A</v>
          </cell>
          <cell r="D965" t="e">
            <v>#N/A</v>
          </cell>
          <cell r="E965" t="e">
            <v>#N/A</v>
          </cell>
        </row>
        <row r="966">
          <cell r="C966" t="e">
            <v>#N/A</v>
          </cell>
          <cell r="D966" t="e">
            <v>#N/A</v>
          </cell>
          <cell r="E966" t="e">
            <v>#N/A</v>
          </cell>
        </row>
        <row r="967">
          <cell r="C967" t="e">
            <v>#N/A</v>
          </cell>
          <cell r="D967" t="e">
            <v>#N/A</v>
          </cell>
          <cell r="E967" t="e">
            <v>#N/A</v>
          </cell>
        </row>
        <row r="968">
          <cell r="C968" t="e">
            <v>#N/A</v>
          </cell>
          <cell r="D968" t="e">
            <v>#N/A</v>
          </cell>
          <cell r="E968" t="e">
            <v>#N/A</v>
          </cell>
        </row>
        <row r="969">
          <cell r="C969" t="e">
            <v>#N/A</v>
          </cell>
          <cell r="D969" t="e">
            <v>#N/A</v>
          </cell>
          <cell r="E969" t="e">
            <v>#N/A</v>
          </cell>
        </row>
        <row r="970">
          <cell r="C970" t="e">
            <v>#N/A</v>
          </cell>
          <cell r="D970" t="e">
            <v>#N/A</v>
          </cell>
          <cell r="E970" t="e">
            <v>#N/A</v>
          </cell>
        </row>
        <row r="971">
          <cell r="C971" t="e">
            <v>#N/A</v>
          </cell>
          <cell r="D971" t="e">
            <v>#N/A</v>
          </cell>
          <cell r="E971" t="e">
            <v>#N/A</v>
          </cell>
        </row>
        <row r="972">
          <cell r="C972" t="e">
            <v>#N/A</v>
          </cell>
          <cell r="D972" t="e">
            <v>#N/A</v>
          </cell>
          <cell r="E972" t="e">
            <v>#N/A</v>
          </cell>
        </row>
        <row r="973">
          <cell r="C973" t="e">
            <v>#N/A</v>
          </cell>
          <cell r="D973" t="e">
            <v>#N/A</v>
          </cell>
          <cell r="E973" t="e">
            <v>#N/A</v>
          </cell>
        </row>
        <row r="974">
          <cell r="C974" t="e">
            <v>#N/A</v>
          </cell>
          <cell r="D974" t="e">
            <v>#N/A</v>
          </cell>
          <cell r="E974" t="e">
            <v>#N/A</v>
          </cell>
        </row>
        <row r="975">
          <cell r="C975" t="e">
            <v>#N/A</v>
          </cell>
          <cell r="D975" t="e">
            <v>#N/A</v>
          </cell>
          <cell r="E975" t="e">
            <v>#N/A</v>
          </cell>
        </row>
        <row r="976">
          <cell r="C976" t="e">
            <v>#N/A</v>
          </cell>
          <cell r="D976" t="e">
            <v>#N/A</v>
          </cell>
          <cell r="E976" t="e">
            <v>#N/A</v>
          </cell>
        </row>
        <row r="977">
          <cell r="C977" t="e">
            <v>#N/A</v>
          </cell>
          <cell r="D977" t="e">
            <v>#N/A</v>
          </cell>
          <cell r="E977" t="e">
            <v>#N/A</v>
          </cell>
        </row>
        <row r="978">
          <cell r="C978" t="e">
            <v>#N/A</v>
          </cell>
          <cell r="D978" t="e">
            <v>#N/A</v>
          </cell>
          <cell r="E978" t="e">
            <v>#N/A</v>
          </cell>
        </row>
        <row r="979">
          <cell r="C979" t="e">
            <v>#N/A</v>
          </cell>
          <cell r="D979" t="e">
            <v>#N/A</v>
          </cell>
          <cell r="E979" t="e">
            <v>#N/A</v>
          </cell>
        </row>
        <row r="980">
          <cell r="C980" t="e">
            <v>#N/A</v>
          </cell>
          <cell r="D980" t="e">
            <v>#N/A</v>
          </cell>
          <cell r="E980" t="e">
            <v>#N/A</v>
          </cell>
        </row>
        <row r="981">
          <cell r="C981" t="e">
            <v>#N/A</v>
          </cell>
          <cell r="D981" t="e">
            <v>#N/A</v>
          </cell>
          <cell r="E981" t="e">
            <v>#N/A</v>
          </cell>
        </row>
        <row r="982">
          <cell r="C982" t="e">
            <v>#N/A</v>
          </cell>
          <cell r="D982" t="e">
            <v>#N/A</v>
          </cell>
          <cell r="E982" t="e">
            <v>#N/A</v>
          </cell>
        </row>
        <row r="983">
          <cell r="C983" t="e">
            <v>#N/A</v>
          </cell>
          <cell r="D983" t="e">
            <v>#N/A</v>
          </cell>
          <cell r="E983" t="e">
            <v>#N/A</v>
          </cell>
        </row>
        <row r="984">
          <cell r="C984" t="e">
            <v>#N/A</v>
          </cell>
          <cell r="D984" t="e">
            <v>#N/A</v>
          </cell>
          <cell r="E984" t="e">
            <v>#N/A</v>
          </cell>
        </row>
        <row r="985">
          <cell r="C985" t="e">
            <v>#N/A</v>
          </cell>
          <cell r="D985" t="e">
            <v>#N/A</v>
          </cell>
          <cell r="E985" t="e">
            <v>#N/A</v>
          </cell>
        </row>
        <row r="986">
          <cell r="C986" t="e">
            <v>#N/A</v>
          </cell>
          <cell r="D986" t="e">
            <v>#N/A</v>
          </cell>
          <cell r="E986" t="e">
            <v>#N/A</v>
          </cell>
        </row>
        <row r="987">
          <cell r="C987" t="e">
            <v>#N/A</v>
          </cell>
          <cell r="D987" t="e">
            <v>#N/A</v>
          </cell>
          <cell r="E987" t="e">
            <v>#N/A</v>
          </cell>
        </row>
        <row r="988">
          <cell r="C988" t="e">
            <v>#N/A</v>
          </cell>
          <cell r="D988" t="e">
            <v>#N/A</v>
          </cell>
          <cell r="E988" t="e">
            <v>#N/A</v>
          </cell>
        </row>
        <row r="989">
          <cell r="C989" t="e">
            <v>#N/A</v>
          </cell>
          <cell r="D989" t="e">
            <v>#N/A</v>
          </cell>
          <cell r="E989" t="e">
            <v>#N/A</v>
          </cell>
        </row>
        <row r="990">
          <cell r="C990" t="e">
            <v>#N/A</v>
          </cell>
          <cell r="D990" t="e">
            <v>#N/A</v>
          </cell>
          <cell r="E990" t="e">
            <v>#N/A</v>
          </cell>
        </row>
        <row r="991">
          <cell r="C991" t="e">
            <v>#N/A</v>
          </cell>
          <cell r="D991" t="e">
            <v>#N/A</v>
          </cell>
          <cell r="E991" t="e">
            <v>#N/A</v>
          </cell>
        </row>
        <row r="992">
          <cell r="C992" t="e">
            <v>#N/A</v>
          </cell>
          <cell r="D992" t="e">
            <v>#N/A</v>
          </cell>
          <cell r="E992" t="e">
            <v>#N/A</v>
          </cell>
        </row>
        <row r="993">
          <cell r="C993" t="e">
            <v>#N/A</v>
          </cell>
          <cell r="D993" t="e">
            <v>#N/A</v>
          </cell>
          <cell r="E993" t="e">
            <v>#N/A</v>
          </cell>
        </row>
        <row r="994">
          <cell r="C994" t="e">
            <v>#N/A</v>
          </cell>
          <cell r="D994" t="e">
            <v>#N/A</v>
          </cell>
          <cell r="E994" t="e">
            <v>#N/A</v>
          </cell>
        </row>
        <row r="995">
          <cell r="C995" t="e">
            <v>#N/A</v>
          </cell>
          <cell r="D995" t="e">
            <v>#N/A</v>
          </cell>
          <cell r="E995" t="e">
            <v>#N/A</v>
          </cell>
        </row>
        <row r="996">
          <cell r="C996" t="e">
            <v>#N/A</v>
          </cell>
          <cell r="D996" t="e">
            <v>#N/A</v>
          </cell>
          <cell r="E996" t="e">
            <v>#N/A</v>
          </cell>
        </row>
        <row r="997">
          <cell r="C997" t="e">
            <v>#N/A</v>
          </cell>
          <cell r="D997" t="e">
            <v>#N/A</v>
          </cell>
          <cell r="E997" t="e">
            <v>#N/A</v>
          </cell>
        </row>
        <row r="998">
          <cell r="C998" t="e">
            <v>#N/A</v>
          </cell>
          <cell r="D998" t="e">
            <v>#N/A</v>
          </cell>
          <cell r="E998" t="e">
            <v>#N/A</v>
          </cell>
        </row>
        <row r="999">
          <cell r="C999" t="e">
            <v>#N/A</v>
          </cell>
          <cell r="D999" t="e">
            <v>#N/A</v>
          </cell>
          <cell r="E999" t="e">
            <v>#N/A</v>
          </cell>
        </row>
        <row r="1000">
          <cell r="C1000" t="e">
            <v>#N/A</v>
          </cell>
          <cell r="D1000" t="e">
            <v>#N/A</v>
          </cell>
          <cell r="E1000" t="e">
            <v>#N/A</v>
          </cell>
        </row>
        <row r="1001">
          <cell r="C1001" t="e">
            <v>#N/A</v>
          </cell>
          <cell r="D1001" t="e">
            <v>#N/A</v>
          </cell>
          <cell r="E1001" t="e">
            <v>#N/A</v>
          </cell>
        </row>
        <row r="1002">
          <cell r="C1002" t="e">
            <v>#N/A</v>
          </cell>
          <cell r="D1002" t="e">
            <v>#N/A</v>
          </cell>
          <cell r="E1002" t="e">
            <v>#N/A</v>
          </cell>
        </row>
        <row r="1003">
          <cell r="C1003" t="e">
            <v>#N/A</v>
          </cell>
          <cell r="D1003" t="e">
            <v>#N/A</v>
          </cell>
          <cell r="E1003" t="e">
            <v>#N/A</v>
          </cell>
        </row>
        <row r="1004">
          <cell r="C1004" t="e">
            <v>#N/A</v>
          </cell>
          <cell r="D1004" t="e">
            <v>#N/A</v>
          </cell>
          <cell r="E1004" t="e">
            <v>#N/A</v>
          </cell>
        </row>
        <row r="1005">
          <cell r="C1005" t="e">
            <v>#N/A</v>
          </cell>
          <cell r="D1005" t="e">
            <v>#N/A</v>
          </cell>
          <cell r="E1005" t="e">
            <v>#N/A</v>
          </cell>
        </row>
        <row r="1006">
          <cell r="C1006" t="e">
            <v>#N/A</v>
          </cell>
          <cell r="D1006" t="e">
            <v>#N/A</v>
          </cell>
          <cell r="E1006" t="e">
            <v>#N/A</v>
          </cell>
        </row>
        <row r="1007">
          <cell r="C1007" t="e">
            <v>#N/A</v>
          </cell>
          <cell r="D1007" t="e">
            <v>#N/A</v>
          </cell>
          <cell r="E1007" t="e">
            <v>#N/A</v>
          </cell>
        </row>
        <row r="1008">
          <cell r="C1008" t="e">
            <v>#N/A</v>
          </cell>
          <cell r="D1008" t="e">
            <v>#N/A</v>
          </cell>
          <cell r="E1008" t="e">
            <v>#N/A</v>
          </cell>
        </row>
        <row r="1009">
          <cell r="C1009" t="e">
            <v>#N/A</v>
          </cell>
          <cell r="D1009" t="e">
            <v>#N/A</v>
          </cell>
          <cell r="E1009" t="e">
            <v>#N/A</v>
          </cell>
        </row>
        <row r="1010">
          <cell r="C1010" t="e">
            <v>#N/A</v>
          </cell>
          <cell r="D1010" t="e">
            <v>#N/A</v>
          </cell>
          <cell r="E1010" t="e">
            <v>#N/A</v>
          </cell>
        </row>
        <row r="1011">
          <cell r="C1011" t="e">
            <v>#N/A</v>
          </cell>
          <cell r="D1011" t="e">
            <v>#N/A</v>
          </cell>
          <cell r="E1011" t="e">
            <v>#N/A</v>
          </cell>
        </row>
        <row r="1012">
          <cell r="C1012" t="e">
            <v>#N/A</v>
          </cell>
          <cell r="D1012" t="e">
            <v>#N/A</v>
          </cell>
          <cell r="E1012" t="e">
            <v>#N/A</v>
          </cell>
        </row>
        <row r="1013">
          <cell r="C1013" t="e">
            <v>#N/A</v>
          </cell>
          <cell r="D1013" t="e">
            <v>#N/A</v>
          </cell>
          <cell r="E1013" t="e">
            <v>#N/A</v>
          </cell>
        </row>
        <row r="1014">
          <cell r="C1014" t="e">
            <v>#N/A</v>
          </cell>
          <cell r="D1014" t="e">
            <v>#N/A</v>
          </cell>
          <cell r="E1014" t="e">
            <v>#N/A</v>
          </cell>
        </row>
        <row r="1015">
          <cell r="C1015" t="e">
            <v>#N/A</v>
          </cell>
          <cell r="D1015" t="e">
            <v>#N/A</v>
          </cell>
          <cell r="E1015" t="e">
            <v>#N/A</v>
          </cell>
        </row>
        <row r="1016">
          <cell r="C1016" t="e">
            <v>#N/A</v>
          </cell>
          <cell r="D1016" t="e">
            <v>#N/A</v>
          </cell>
          <cell r="E1016" t="e">
            <v>#N/A</v>
          </cell>
        </row>
        <row r="1017">
          <cell r="C1017" t="e">
            <v>#N/A</v>
          </cell>
          <cell r="D1017" t="e">
            <v>#N/A</v>
          </cell>
          <cell r="E1017" t="e">
            <v>#N/A</v>
          </cell>
        </row>
        <row r="1018">
          <cell r="C1018" t="e">
            <v>#N/A</v>
          </cell>
          <cell r="D1018" t="e">
            <v>#N/A</v>
          </cell>
          <cell r="E1018" t="e">
            <v>#N/A</v>
          </cell>
        </row>
        <row r="1019">
          <cell r="C1019" t="e">
            <v>#N/A</v>
          </cell>
          <cell r="D1019" t="e">
            <v>#N/A</v>
          </cell>
          <cell r="E1019" t="e">
            <v>#N/A</v>
          </cell>
        </row>
        <row r="1020">
          <cell r="C1020" t="e">
            <v>#N/A</v>
          </cell>
          <cell r="D1020" t="e">
            <v>#N/A</v>
          </cell>
          <cell r="E1020" t="e">
            <v>#N/A</v>
          </cell>
        </row>
        <row r="1021">
          <cell r="C1021" t="e">
            <v>#N/A</v>
          </cell>
          <cell r="D1021" t="e">
            <v>#N/A</v>
          </cell>
          <cell r="E1021" t="e">
            <v>#N/A</v>
          </cell>
        </row>
        <row r="1022">
          <cell r="C1022" t="e">
            <v>#N/A</v>
          </cell>
          <cell r="D1022" t="e">
            <v>#N/A</v>
          </cell>
          <cell r="E1022" t="e">
            <v>#N/A</v>
          </cell>
        </row>
        <row r="1023">
          <cell r="C1023" t="e">
            <v>#N/A</v>
          </cell>
          <cell r="D1023" t="e">
            <v>#N/A</v>
          </cell>
          <cell r="E1023" t="e">
            <v>#N/A</v>
          </cell>
        </row>
        <row r="1024">
          <cell r="C1024" t="e">
            <v>#N/A</v>
          </cell>
          <cell r="D1024" t="e">
            <v>#N/A</v>
          </cell>
          <cell r="E1024" t="e">
            <v>#N/A</v>
          </cell>
        </row>
        <row r="1025">
          <cell r="C1025" t="e">
            <v>#N/A</v>
          </cell>
          <cell r="D1025" t="e">
            <v>#N/A</v>
          </cell>
          <cell r="E1025" t="e">
            <v>#N/A</v>
          </cell>
        </row>
        <row r="1026">
          <cell r="C1026" t="e">
            <v>#N/A</v>
          </cell>
          <cell r="D1026" t="e">
            <v>#N/A</v>
          </cell>
          <cell r="E1026" t="e">
            <v>#N/A</v>
          </cell>
        </row>
        <row r="1027">
          <cell r="C1027" t="e">
            <v>#N/A</v>
          </cell>
          <cell r="D1027" t="e">
            <v>#N/A</v>
          </cell>
          <cell r="E1027" t="e">
            <v>#N/A</v>
          </cell>
        </row>
        <row r="1028">
          <cell r="C1028" t="e">
            <v>#N/A</v>
          </cell>
          <cell r="D1028" t="e">
            <v>#N/A</v>
          </cell>
          <cell r="E1028" t="e">
            <v>#N/A</v>
          </cell>
        </row>
        <row r="1029">
          <cell r="C1029" t="e">
            <v>#N/A</v>
          </cell>
          <cell r="D1029" t="e">
            <v>#N/A</v>
          </cell>
          <cell r="E1029" t="e">
            <v>#N/A</v>
          </cell>
        </row>
        <row r="1030">
          <cell r="C1030" t="e">
            <v>#N/A</v>
          </cell>
          <cell r="D1030" t="e">
            <v>#N/A</v>
          </cell>
          <cell r="E1030" t="e">
            <v>#N/A</v>
          </cell>
        </row>
        <row r="1031">
          <cell r="C1031" t="e">
            <v>#N/A</v>
          </cell>
          <cell r="D1031" t="e">
            <v>#N/A</v>
          </cell>
          <cell r="E1031" t="e">
            <v>#N/A</v>
          </cell>
        </row>
        <row r="1032">
          <cell r="C1032" t="e">
            <v>#N/A</v>
          </cell>
          <cell r="D1032" t="e">
            <v>#N/A</v>
          </cell>
          <cell r="E1032" t="e">
            <v>#N/A</v>
          </cell>
        </row>
        <row r="1033">
          <cell r="C1033" t="e">
            <v>#N/A</v>
          </cell>
          <cell r="D1033" t="e">
            <v>#N/A</v>
          </cell>
          <cell r="E1033" t="e">
            <v>#N/A</v>
          </cell>
        </row>
        <row r="1034">
          <cell r="C1034" t="e">
            <v>#N/A</v>
          </cell>
          <cell r="D1034" t="e">
            <v>#N/A</v>
          </cell>
          <cell r="E1034" t="e">
            <v>#N/A</v>
          </cell>
        </row>
        <row r="1035">
          <cell r="C1035" t="e">
            <v>#N/A</v>
          </cell>
          <cell r="D1035" t="e">
            <v>#N/A</v>
          </cell>
          <cell r="E1035" t="e">
            <v>#N/A</v>
          </cell>
        </row>
        <row r="1036">
          <cell r="C1036" t="e">
            <v>#N/A</v>
          </cell>
          <cell r="D1036" t="e">
            <v>#N/A</v>
          </cell>
          <cell r="E1036" t="e">
            <v>#N/A</v>
          </cell>
        </row>
        <row r="1037">
          <cell r="C1037" t="e">
            <v>#N/A</v>
          </cell>
          <cell r="D1037" t="e">
            <v>#N/A</v>
          </cell>
          <cell r="E1037" t="e">
            <v>#N/A</v>
          </cell>
        </row>
        <row r="1038">
          <cell r="C1038" t="e">
            <v>#N/A</v>
          </cell>
          <cell r="D1038" t="e">
            <v>#N/A</v>
          </cell>
          <cell r="E1038" t="e">
            <v>#N/A</v>
          </cell>
        </row>
        <row r="1039">
          <cell r="C1039" t="e">
            <v>#N/A</v>
          </cell>
          <cell r="D1039" t="e">
            <v>#N/A</v>
          </cell>
          <cell r="E1039" t="e">
            <v>#N/A</v>
          </cell>
        </row>
        <row r="1040">
          <cell r="C1040" t="e">
            <v>#N/A</v>
          </cell>
          <cell r="D1040" t="e">
            <v>#N/A</v>
          </cell>
          <cell r="E1040" t="e">
            <v>#N/A</v>
          </cell>
        </row>
        <row r="1041">
          <cell r="C1041" t="e">
            <v>#N/A</v>
          </cell>
          <cell r="D1041" t="e">
            <v>#N/A</v>
          </cell>
          <cell r="E1041" t="e">
            <v>#N/A</v>
          </cell>
        </row>
        <row r="1042">
          <cell r="C1042" t="e">
            <v>#N/A</v>
          </cell>
          <cell r="D1042" t="e">
            <v>#N/A</v>
          </cell>
          <cell r="E1042" t="e">
            <v>#N/A</v>
          </cell>
        </row>
        <row r="1043">
          <cell r="C1043" t="e">
            <v>#N/A</v>
          </cell>
          <cell r="D1043" t="e">
            <v>#N/A</v>
          </cell>
          <cell r="E1043" t="e">
            <v>#N/A</v>
          </cell>
        </row>
        <row r="1044">
          <cell r="C1044" t="e">
            <v>#N/A</v>
          </cell>
          <cell r="D1044" t="e">
            <v>#N/A</v>
          </cell>
          <cell r="E1044" t="e">
            <v>#N/A</v>
          </cell>
        </row>
        <row r="1045">
          <cell r="C1045" t="e">
            <v>#N/A</v>
          </cell>
          <cell r="D1045" t="e">
            <v>#N/A</v>
          </cell>
          <cell r="E1045" t="e">
            <v>#N/A</v>
          </cell>
        </row>
        <row r="1046">
          <cell r="C1046" t="e">
            <v>#N/A</v>
          </cell>
          <cell r="D1046" t="e">
            <v>#N/A</v>
          </cell>
          <cell r="E1046" t="e">
            <v>#N/A</v>
          </cell>
        </row>
        <row r="1047">
          <cell r="C1047" t="e">
            <v>#N/A</v>
          </cell>
          <cell r="D1047" t="e">
            <v>#N/A</v>
          </cell>
          <cell r="E1047" t="e">
            <v>#N/A</v>
          </cell>
        </row>
        <row r="1048">
          <cell r="C1048" t="e">
            <v>#N/A</v>
          </cell>
          <cell r="D1048" t="e">
            <v>#N/A</v>
          </cell>
          <cell r="E1048" t="e">
            <v>#N/A</v>
          </cell>
        </row>
        <row r="1049">
          <cell r="C1049" t="e">
            <v>#N/A</v>
          </cell>
          <cell r="D1049" t="e">
            <v>#N/A</v>
          </cell>
          <cell r="E1049" t="e">
            <v>#N/A</v>
          </cell>
        </row>
        <row r="1050">
          <cell r="C1050" t="e">
            <v>#N/A</v>
          </cell>
          <cell r="D1050" t="e">
            <v>#N/A</v>
          </cell>
          <cell r="E1050" t="e">
            <v>#N/A</v>
          </cell>
        </row>
        <row r="1051">
          <cell r="C1051" t="e">
            <v>#N/A</v>
          </cell>
          <cell r="D1051" t="e">
            <v>#N/A</v>
          </cell>
          <cell r="E1051" t="e">
            <v>#N/A</v>
          </cell>
        </row>
        <row r="1052">
          <cell r="C1052" t="e">
            <v>#N/A</v>
          </cell>
          <cell r="D1052" t="e">
            <v>#N/A</v>
          </cell>
          <cell r="E1052" t="e">
            <v>#N/A</v>
          </cell>
        </row>
        <row r="1053">
          <cell r="C1053" t="e">
            <v>#N/A</v>
          </cell>
          <cell r="D1053" t="e">
            <v>#N/A</v>
          </cell>
          <cell r="E1053" t="e">
            <v>#N/A</v>
          </cell>
        </row>
        <row r="1054">
          <cell r="C1054" t="e">
            <v>#N/A</v>
          </cell>
          <cell r="D1054" t="e">
            <v>#N/A</v>
          </cell>
          <cell r="E1054" t="e">
            <v>#N/A</v>
          </cell>
        </row>
        <row r="1055">
          <cell r="C1055" t="e">
            <v>#N/A</v>
          </cell>
          <cell r="D1055" t="e">
            <v>#N/A</v>
          </cell>
          <cell r="E1055" t="e">
            <v>#N/A</v>
          </cell>
        </row>
        <row r="1056">
          <cell r="C1056" t="e">
            <v>#N/A</v>
          </cell>
          <cell r="D1056" t="e">
            <v>#N/A</v>
          </cell>
          <cell r="E1056" t="e">
            <v>#N/A</v>
          </cell>
        </row>
        <row r="1057">
          <cell r="C1057" t="e">
            <v>#N/A</v>
          </cell>
          <cell r="D1057" t="e">
            <v>#N/A</v>
          </cell>
          <cell r="E1057" t="e">
            <v>#N/A</v>
          </cell>
        </row>
        <row r="1058">
          <cell r="C1058" t="e">
            <v>#N/A</v>
          </cell>
          <cell r="D1058" t="e">
            <v>#N/A</v>
          </cell>
          <cell r="E1058" t="e">
            <v>#N/A</v>
          </cell>
        </row>
        <row r="1059">
          <cell r="C1059" t="e">
            <v>#N/A</v>
          </cell>
          <cell r="D1059" t="e">
            <v>#N/A</v>
          </cell>
          <cell r="E1059" t="e">
            <v>#N/A</v>
          </cell>
        </row>
        <row r="1060">
          <cell r="C1060" t="e">
            <v>#N/A</v>
          </cell>
          <cell r="D1060" t="e">
            <v>#N/A</v>
          </cell>
          <cell r="E1060" t="e">
            <v>#N/A</v>
          </cell>
        </row>
        <row r="1061">
          <cell r="C1061" t="e">
            <v>#N/A</v>
          </cell>
          <cell r="D1061" t="e">
            <v>#N/A</v>
          </cell>
          <cell r="E1061" t="e">
            <v>#N/A</v>
          </cell>
        </row>
        <row r="1062">
          <cell r="C1062" t="e">
            <v>#N/A</v>
          </cell>
          <cell r="D1062" t="e">
            <v>#N/A</v>
          </cell>
          <cell r="E1062" t="e">
            <v>#N/A</v>
          </cell>
        </row>
        <row r="1063">
          <cell r="C1063" t="e">
            <v>#N/A</v>
          </cell>
          <cell r="D1063" t="e">
            <v>#N/A</v>
          </cell>
          <cell r="E1063" t="e">
            <v>#N/A</v>
          </cell>
        </row>
        <row r="1064">
          <cell r="C1064" t="e">
            <v>#N/A</v>
          </cell>
          <cell r="D1064" t="e">
            <v>#N/A</v>
          </cell>
          <cell r="E1064" t="e">
            <v>#N/A</v>
          </cell>
        </row>
        <row r="1065">
          <cell r="C1065" t="e">
            <v>#N/A</v>
          </cell>
          <cell r="D1065" t="e">
            <v>#N/A</v>
          </cell>
          <cell r="E1065" t="e">
            <v>#N/A</v>
          </cell>
        </row>
        <row r="1066">
          <cell r="C1066" t="e">
            <v>#N/A</v>
          </cell>
          <cell r="D1066" t="e">
            <v>#N/A</v>
          </cell>
          <cell r="E1066" t="e">
            <v>#N/A</v>
          </cell>
        </row>
        <row r="1067">
          <cell r="C1067" t="e">
            <v>#N/A</v>
          </cell>
          <cell r="D1067" t="e">
            <v>#N/A</v>
          </cell>
          <cell r="E1067" t="e">
            <v>#N/A</v>
          </cell>
        </row>
        <row r="1068">
          <cell r="C1068" t="e">
            <v>#N/A</v>
          </cell>
          <cell r="D1068" t="e">
            <v>#N/A</v>
          </cell>
          <cell r="E1068" t="e">
            <v>#N/A</v>
          </cell>
        </row>
        <row r="1069">
          <cell r="C1069" t="e">
            <v>#N/A</v>
          </cell>
          <cell r="D1069" t="e">
            <v>#N/A</v>
          </cell>
          <cell r="E1069" t="e">
            <v>#N/A</v>
          </cell>
        </row>
        <row r="1070">
          <cell r="C1070" t="e">
            <v>#N/A</v>
          </cell>
          <cell r="D1070" t="e">
            <v>#N/A</v>
          </cell>
          <cell r="E1070" t="e">
            <v>#N/A</v>
          </cell>
        </row>
        <row r="1071">
          <cell r="C1071" t="e">
            <v>#N/A</v>
          </cell>
          <cell r="D1071" t="e">
            <v>#N/A</v>
          </cell>
          <cell r="E1071" t="e">
            <v>#N/A</v>
          </cell>
        </row>
        <row r="1072">
          <cell r="C1072" t="e">
            <v>#N/A</v>
          </cell>
          <cell r="D1072" t="e">
            <v>#N/A</v>
          </cell>
          <cell r="E1072" t="e">
            <v>#N/A</v>
          </cell>
        </row>
        <row r="1073">
          <cell r="C1073" t="e">
            <v>#N/A</v>
          </cell>
          <cell r="D1073" t="e">
            <v>#N/A</v>
          </cell>
          <cell r="E1073" t="e">
            <v>#N/A</v>
          </cell>
        </row>
        <row r="1074">
          <cell r="C1074" t="e">
            <v>#N/A</v>
          </cell>
          <cell r="D1074" t="e">
            <v>#N/A</v>
          </cell>
          <cell r="E1074" t="e">
            <v>#N/A</v>
          </cell>
        </row>
        <row r="1075">
          <cell r="C1075" t="e">
            <v>#N/A</v>
          </cell>
          <cell r="D1075" t="e">
            <v>#N/A</v>
          </cell>
          <cell r="E1075" t="e">
            <v>#N/A</v>
          </cell>
        </row>
        <row r="1076">
          <cell r="C1076" t="e">
            <v>#N/A</v>
          </cell>
          <cell r="D1076" t="e">
            <v>#N/A</v>
          </cell>
          <cell r="E1076" t="e">
            <v>#N/A</v>
          </cell>
        </row>
        <row r="1077">
          <cell r="C1077" t="e">
            <v>#N/A</v>
          </cell>
          <cell r="D1077" t="e">
            <v>#N/A</v>
          </cell>
          <cell r="E1077" t="e">
            <v>#N/A</v>
          </cell>
        </row>
        <row r="1078">
          <cell r="C1078" t="e">
            <v>#N/A</v>
          </cell>
          <cell r="D1078" t="e">
            <v>#N/A</v>
          </cell>
          <cell r="E1078" t="e">
            <v>#N/A</v>
          </cell>
        </row>
        <row r="1079">
          <cell r="C1079" t="e">
            <v>#N/A</v>
          </cell>
          <cell r="D1079" t="e">
            <v>#N/A</v>
          </cell>
          <cell r="E1079" t="e">
            <v>#N/A</v>
          </cell>
        </row>
        <row r="1080">
          <cell r="C1080" t="e">
            <v>#N/A</v>
          </cell>
          <cell r="D1080" t="e">
            <v>#N/A</v>
          </cell>
          <cell r="E1080" t="e">
            <v>#N/A</v>
          </cell>
        </row>
        <row r="1081">
          <cell r="C1081" t="e">
            <v>#N/A</v>
          </cell>
          <cell r="D1081" t="e">
            <v>#N/A</v>
          </cell>
          <cell r="E1081" t="e">
            <v>#N/A</v>
          </cell>
        </row>
        <row r="1082">
          <cell r="C1082" t="e">
            <v>#N/A</v>
          </cell>
          <cell r="D1082" t="e">
            <v>#N/A</v>
          </cell>
          <cell r="E1082" t="e">
            <v>#N/A</v>
          </cell>
        </row>
        <row r="1083">
          <cell r="C1083" t="e">
            <v>#N/A</v>
          </cell>
          <cell r="D1083" t="e">
            <v>#N/A</v>
          </cell>
          <cell r="E1083" t="e">
            <v>#N/A</v>
          </cell>
        </row>
        <row r="1084">
          <cell r="C1084" t="e">
            <v>#N/A</v>
          </cell>
          <cell r="D1084" t="e">
            <v>#N/A</v>
          </cell>
          <cell r="E1084" t="e">
            <v>#N/A</v>
          </cell>
        </row>
        <row r="1085">
          <cell r="C1085" t="e">
            <v>#N/A</v>
          </cell>
          <cell r="D1085" t="e">
            <v>#N/A</v>
          </cell>
          <cell r="E1085" t="e">
            <v>#N/A</v>
          </cell>
        </row>
        <row r="1086">
          <cell r="C1086" t="e">
            <v>#N/A</v>
          </cell>
          <cell r="D1086" t="e">
            <v>#N/A</v>
          </cell>
          <cell r="E1086" t="e">
            <v>#N/A</v>
          </cell>
        </row>
        <row r="1087">
          <cell r="C1087" t="e">
            <v>#N/A</v>
          </cell>
          <cell r="D1087" t="e">
            <v>#N/A</v>
          </cell>
          <cell r="E1087" t="e">
            <v>#N/A</v>
          </cell>
        </row>
        <row r="1088">
          <cell r="C1088" t="e">
            <v>#N/A</v>
          </cell>
          <cell r="D1088" t="e">
            <v>#N/A</v>
          </cell>
          <cell r="E1088" t="e">
            <v>#N/A</v>
          </cell>
        </row>
        <row r="1089">
          <cell r="C1089" t="e">
            <v>#N/A</v>
          </cell>
          <cell r="D1089" t="e">
            <v>#N/A</v>
          </cell>
          <cell r="E1089" t="e">
            <v>#N/A</v>
          </cell>
        </row>
        <row r="1090">
          <cell r="C1090" t="e">
            <v>#N/A</v>
          </cell>
          <cell r="D1090" t="e">
            <v>#N/A</v>
          </cell>
          <cell r="E1090" t="e">
            <v>#N/A</v>
          </cell>
        </row>
        <row r="1091">
          <cell r="C1091" t="e">
            <v>#N/A</v>
          </cell>
          <cell r="D1091" t="e">
            <v>#N/A</v>
          </cell>
          <cell r="E1091" t="e">
            <v>#N/A</v>
          </cell>
        </row>
        <row r="1092">
          <cell r="C1092" t="e">
            <v>#N/A</v>
          </cell>
          <cell r="D1092" t="e">
            <v>#N/A</v>
          </cell>
          <cell r="E1092" t="e">
            <v>#N/A</v>
          </cell>
        </row>
        <row r="1093">
          <cell r="C1093" t="e">
            <v>#N/A</v>
          </cell>
          <cell r="D1093" t="e">
            <v>#N/A</v>
          </cell>
          <cell r="E1093" t="e">
            <v>#N/A</v>
          </cell>
        </row>
        <row r="1094">
          <cell r="C1094" t="e">
            <v>#N/A</v>
          </cell>
          <cell r="D1094" t="e">
            <v>#N/A</v>
          </cell>
          <cell r="E1094" t="e">
            <v>#N/A</v>
          </cell>
        </row>
        <row r="1095">
          <cell r="C1095" t="e">
            <v>#N/A</v>
          </cell>
          <cell r="D1095" t="e">
            <v>#N/A</v>
          </cell>
          <cell r="E1095" t="e">
            <v>#N/A</v>
          </cell>
        </row>
        <row r="1096">
          <cell r="C1096" t="e">
            <v>#N/A</v>
          </cell>
          <cell r="D1096" t="e">
            <v>#N/A</v>
          </cell>
          <cell r="E1096" t="e">
            <v>#N/A</v>
          </cell>
        </row>
        <row r="1097">
          <cell r="C1097" t="e">
            <v>#N/A</v>
          </cell>
          <cell r="D1097" t="e">
            <v>#N/A</v>
          </cell>
          <cell r="E1097" t="e">
            <v>#N/A</v>
          </cell>
        </row>
        <row r="1098">
          <cell r="C1098" t="e">
            <v>#N/A</v>
          </cell>
          <cell r="D1098" t="e">
            <v>#N/A</v>
          </cell>
          <cell r="E1098" t="e">
            <v>#N/A</v>
          </cell>
        </row>
        <row r="1099">
          <cell r="C1099" t="e">
            <v>#N/A</v>
          </cell>
          <cell r="D1099" t="e">
            <v>#N/A</v>
          </cell>
          <cell r="E1099" t="e">
            <v>#N/A</v>
          </cell>
        </row>
        <row r="1100">
          <cell r="C1100" t="e">
            <v>#N/A</v>
          </cell>
          <cell r="D1100" t="e">
            <v>#N/A</v>
          </cell>
          <cell r="E1100" t="e">
            <v>#N/A</v>
          </cell>
        </row>
        <row r="1101">
          <cell r="C1101" t="e">
            <v>#N/A</v>
          </cell>
          <cell r="D1101" t="e">
            <v>#N/A</v>
          </cell>
          <cell r="E1101" t="e">
            <v>#N/A</v>
          </cell>
        </row>
        <row r="1102">
          <cell r="C1102" t="e">
            <v>#N/A</v>
          </cell>
          <cell r="D1102" t="e">
            <v>#N/A</v>
          </cell>
          <cell r="E1102" t="e">
            <v>#N/A</v>
          </cell>
        </row>
        <row r="1103">
          <cell r="C1103" t="e">
            <v>#N/A</v>
          </cell>
          <cell r="D1103" t="e">
            <v>#N/A</v>
          </cell>
          <cell r="E1103" t="e">
            <v>#N/A</v>
          </cell>
        </row>
        <row r="1104">
          <cell r="C1104" t="e">
            <v>#N/A</v>
          </cell>
          <cell r="D1104" t="e">
            <v>#N/A</v>
          </cell>
          <cell r="E1104" t="e">
            <v>#N/A</v>
          </cell>
        </row>
        <row r="1105">
          <cell r="C1105" t="e">
            <v>#N/A</v>
          </cell>
          <cell r="D1105" t="e">
            <v>#N/A</v>
          </cell>
          <cell r="E1105" t="e">
            <v>#N/A</v>
          </cell>
        </row>
        <row r="1106">
          <cell r="C1106" t="e">
            <v>#N/A</v>
          </cell>
          <cell r="D1106" t="e">
            <v>#N/A</v>
          </cell>
          <cell r="E1106" t="e">
            <v>#N/A</v>
          </cell>
        </row>
        <row r="1107">
          <cell r="C1107" t="e">
            <v>#N/A</v>
          </cell>
          <cell r="D1107" t="e">
            <v>#N/A</v>
          </cell>
          <cell r="E1107" t="e">
            <v>#N/A</v>
          </cell>
        </row>
        <row r="1108">
          <cell r="C1108" t="e">
            <v>#N/A</v>
          </cell>
          <cell r="D1108" t="e">
            <v>#N/A</v>
          </cell>
          <cell r="E1108" t="e">
            <v>#N/A</v>
          </cell>
        </row>
        <row r="1109">
          <cell r="C1109" t="e">
            <v>#N/A</v>
          </cell>
          <cell r="D1109" t="e">
            <v>#N/A</v>
          </cell>
          <cell r="E1109" t="e">
            <v>#N/A</v>
          </cell>
        </row>
        <row r="1110">
          <cell r="C1110" t="e">
            <v>#N/A</v>
          </cell>
          <cell r="D1110" t="e">
            <v>#N/A</v>
          </cell>
          <cell r="E1110" t="e">
            <v>#N/A</v>
          </cell>
        </row>
        <row r="1111">
          <cell r="C1111" t="e">
            <v>#N/A</v>
          </cell>
          <cell r="D1111" t="e">
            <v>#N/A</v>
          </cell>
          <cell r="E1111" t="e">
            <v>#N/A</v>
          </cell>
        </row>
        <row r="1112">
          <cell r="C1112" t="e">
            <v>#N/A</v>
          </cell>
          <cell r="D1112" t="e">
            <v>#N/A</v>
          </cell>
          <cell r="E1112" t="e">
            <v>#N/A</v>
          </cell>
        </row>
        <row r="1113">
          <cell r="C1113" t="e">
            <v>#N/A</v>
          </cell>
          <cell r="D1113" t="e">
            <v>#N/A</v>
          </cell>
          <cell r="E1113" t="e">
            <v>#N/A</v>
          </cell>
        </row>
        <row r="1114">
          <cell r="C1114" t="e">
            <v>#N/A</v>
          </cell>
          <cell r="D1114" t="e">
            <v>#N/A</v>
          </cell>
          <cell r="E1114" t="e">
            <v>#N/A</v>
          </cell>
        </row>
        <row r="1115">
          <cell r="C1115" t="e">
            <v>#N/A</v>
          </cell>
          <cell r="D1115" t="e">
            <v>#N/A</v>
          </cell>
          <cell r="E1115" t="e">
            <v>#N/A</v>
          </cell>
        </row>
        <row r="1116">
          <cell r="C1116" t="e">
            <v>#N/A</v>
          </cell>
          <cell r="D1116" t="e">
            <v>#N/A</v>
          </cell>
          <cell r="E1116" t="e">
            <v>#N/A</v>
          </cell>
        </row>
        <row r="1117">
          <cell r="C1117" t="e">
            <v>#N/A</v>
          </cell>
          <cell r="D1117" t="e">
            <v>#N/A</v>
          </cell>
          <cell r="E1117" t="e">
            <v>#N/A</v>
          </cell>
        </row>
        <row r="1118">
          <cell r="C1118" t="e">
            <v>#N/A</v>
          </cell>
          <cell r="D1118" t="e">
            <v>#N/A</v>
          </cell>
          <cell r="E1118" t="e">
            <v>#N/A</v>
          </cell>
        </row>
        <row r="1119">
          <cell r="C1119" t="e">
            <v>#N/A</v>
          </cell>
          <cell r="D1119" t="e">
            <v>#N/A</v>
          </cell>
          <cell r="E1119" t="e">
            <v>#N/A</v>
          </cell>
        </row>
        <row r="1120">
          <cell r="C1120" t="e">
            <v>#N/A</v>
          </cell>
          <cell r="D1120" t="e">
            <v>#N/A</v>
          </cell>
          <cell r="E1120" t="e">
            <v>#N/A</v>
          </cell>
        </row>
        <row r="1121">
          <cell r="C1121" t="e">
            <v>#N/A</v>
          </cell>
          <cell r="D1121" t="e">
            <v>#N/A</v>
          </cell>
          <cell r="E1121" t="e">
            <v>#N/A</v>
          </cell>
        </row>
        <row r="1122">
          <cell r="C1122" t="e">
            <v>#N/A</v>
          </cell>
          <cell r="D1122" t="e">
            <v>#N/A</v>
          </cell>
          <cell r="E1122" t="e">
            <v>#N/A</v>
          </cell>
        </row>
        <row r="1123">
          <cell r="C1123" t="e">
            <v>#N/A</v>
          </cell>
          <cell r="D1123" t="e">
            <v>#N/A</v>
          </cell>
          <cell r="E1123" t="e">
            <v>#N/A</v>
          </cell>
        </row>
        <row r="1124">
          <cell r="C1124" t="e">
            <v>#N/A</v>
          </cell>
          <cell r="D1124" t="e">
            <v>#N/A</v>
          </cell>
          <cell r="E1124" t="e">
            <v>#N/A</v>
          </cell>
        </row>
        <row r="1125">
          <cell r="C1125" t="e">
            <v>#N/A</v>
          </cell>
          <cell r="D1125" t="e">
            <v>#N/A</v>
          </cell>
          <cell r="E1125" t="e">
            <v>#N/A</v>
          </cell>
        </row>
        <row r="1126">
          <cell r="C1126" t="e">
            <v>#N/A</v>
          </cell>
          <cell r="D1126" t="e">
            <v>#N/A</v>
          </cell>
          <cell r="E1126" t="e">
            <v>#N/A</v>
          </cell>
        </row>
        <row r="1127">
          <cell r="C1127" t="e">
            <v>#N/A</v>
          </cell>
          <cell r="D1127" t="e">
            <v>#N/A</v>
          </cell>
          <cell r="E1127" t="e">
            <v>#N/A</v>
          </cell>
        </row>
        <row r="1128">
          <cell r="C1128" t="e">
            <v>#N/A</v>
          </cell>
          <cell r="D1128" t="e">
            <v>#N/A</v>
          </cell>
          <cell r="E1128" t="e">
            <v>#N/A</v>
          </cell>
        </row>
        <row r="1129">
          <cell r="C1129" t="e">
            <v>#N/A</v>
          </cell>
          <cell r="D1129" t="e">
            <v>#N/A</v>
          </cell>
          <cell r="E1129" t="e">
            <v>#N/A</v>
          </cell>
        </row>
        <row r="1130">
          <cell r="C1130" t="e">
            <v>#N/A</v>
          </cell>
          <cell r="D1130" t="e">
            <v>#N/A</v>
          </cell>
          <cell r="E1130" t="e">
            <v>#N/A</v>
          </cell>
        </row>
        <row r="1131">
          <cell r="C1131" t="e">
            <v>#N/A</v>
          </cell>
          <cell r="D1131" t="e">
            <v>#N/A</v>
          </cell>
          <cell r="E1131" t="e">
            <v>#N/A</v>
          </cell>
        </row>
        <row r="1132">
          <cell r="C1132" t="e">
            <v>#N/A</v>
          </cell>
          <cell r="D1132" t="e">
            <v>#N/A</v>
          </cell>
          <cell r="E1132" t="e">
            <v>#N/A</v>
          </cell>
        </row>
        <row r="1133">
          <cell r="C1133" t="e">
            <v>#N/A</v>
          </cell>
          <cell r="D1133" t="e">
            <v>#N/A</v>
          </cell>
          <cell r="E1133" t="e">
            <v>#N/A</v>
          </cell>
        </row>
        <row r="1134">
          <cell r="C1134" t="e">
            <v>#N/A</v>
          </cell>
          <cell r="D1134" t="e">
            <v>#N/A</v>
          </cell>
          <cell r="E1134" t="e">
            <v>#N/A</v>
          </cell>
        </row>
        <row r="1135">
          <cell r="C1135" t="e">
            <v>#N/A</v>
          </cell>
          <cell r="D1135" t="e">
            <v>#N/A</v>
          </cell>
          <cell r="E1135" t="e">
            <v>#N/A</v>
          </cell>
        </row>
        <row r="1136">
          <cell r="C1136" t="e">
            <v>#N/A</v>
          </cell>
          <cell r="D1136" t="e">
            <v>#N/A</v>
          </cell>
          <cell r="E1136" t="e">
            <v>#N/A</v>
          </cell>
        </row>
        <row r="1137">
          <cell r="C1137" t="e">
            <v>#N/A</v>
          </cell>
          <cell r="D1137" t="e">
            <v>#N/A</v>
          </cell>
          <cell r="E1137" t="e">
            <v>#N/A</v>
          </cell>
        </row>
        <row r="1138">
          <cell r="C1138" t="e">
            <v>#N/A</v>
          </cell>
          <cell r="D1138" t="e">
            <v>#N/A</v>
          </cell>
          <cell r="E1138" t="e">
            <v>#N/A</v>
          </cell>
        </row>
        <row r="1139">
          <cell r="C1139" t="e">
            <v>#N/A</v>
          </cell>
          <cell r="D1139" t="e">
            <v>#N/A</v>
          </cell>
          <cell r="E1139" t="e">
            <v>#N/A</v>
          </cell>
        </row>
        <row r="1140">
          <cell r="C1140" t="e">
            <v>#N/A</v>
          </cell>
          <cell r="D1140" t="e">
            <v>#N/A</v>
          </cell>
          <cell r="E1140" t="e">
            <v>#N/A</v>
          </cell>
        </row>
        <row r="1141">
          <cell r="C1141" t="e">
            <v>#N/A</v>
          </cell>
          <cell r="D1141" t="e">
            <v>#N/A</v>
          </cell>
          <cell r="E1141" t="e">
            <v>#N/A</v>
          </cell>
        </row>
        <row r="1142">
          <cell r="C1142" t="e">
            <v>#N/A</v>
          </cell>
          <cell r="D1142" t="e">
            <v>#N/A</v>
          </cell>
          <cell r="E1142" t="e">
            <v>#N/A</v>
          </cell>
        </row>
        <row r="1143">
          <cell r="C1143" t="e">
            <v>#N/A</v>
          </cell>
          <cell r="D1143" t="e">
            <v>#N/A</v>
          </cell>
          <cell r="E1143" t="e">
            <v>#N/A</v>
          </cell>
        </row>
        <row r="1144">
          <cell r="C1144" t="e">
            <v>#N/A</v>
          </cell>
          <cell r="D1144" t="e">
            <v>#N/A</v>
          </cell>
          <cell r="E1144" t="e">
            <v>#N/A</v>
          </cell>
        </row>
        <row r="1145">
          <cell r="C1145" t="e">
            <v>#N/A</v>
          </cell>
          <cell r="D1145" t="e">
            <v>#N/A</v>
          </cell>
          <cell r="E1145" t="e">
            <v>#N/A</v>
          </cell>
        </row>
        <row r="1146">
          <cell r="C1146" t="e">
            <v>#N/A</v>
          </cell>
          <cell r="D1146" t="e">
            <v>#N/A</v>
          </cell>
          <cell r="E1146" t="e">
            <v>#N/A</v>
          </cell>
        </row>
        <row r="1147">
          <cell r="C1147" t="e">
            <v>#N/A</v>
          </cell>
          <cell r="D1147" t="e">
            <v>#N/A</v>
          </cell>
          <cell r="E1147" t="e">
            <v>#N/A</v>
          </cell>
        </row>
        <row r="1148">
          <cell r="C1148" t="e">
            <v>#N/A</v>
          </cell>
          <cell r="D1148" t="e">
            <v>#N/A</v>
          </cell>
          <cell r="E1148" t="e">
            <v>#N/A</v>
          </cell>
        </row>
        <row r="1149">
          <cell r="C1149" t="e">
            <v>#N/A</v>
          </cell>
          <cell r="D1149" t="e">
            <v>#N/A</v>
          </cell>
          <cell r="E1149" t="e">
            <v>#N/A</v>
          </cell>
        </row>
        <row r="1150">
          <cell r="C1150" t="e">
            <v>#N/A</v>
          </cell>
          <cell r="D1150" t="e">
            <v>#N/A</v>
          </cell>
          <cell r="E1150" t="e">
            <v>#N/A</v>
          </cell>
        </row>
        <row r="1151">
          <cell r="C1151" t="e">
            <v>#N/A</v>
          </cell>
          <cell r="D1151" t="e">
            <v>#N/A</v>
          </cell>
          <cell r="E1151" t="e">
            <v>#N/A</v>
          </cell>
        </row>
        <row r="1152">
          <cell r="C1152" t="e">
            <v>#N/A</v>
          </cell>
          <cell r="D1152" t="e">
            <v>#N/A</v>
          </cell>
          <cell r="E1152" t="e">
            <v>#N/A</v>
          </cell>
        </row>
        <row r="1153">
          <cell r="C1153" t="e">
            <v>#N/A</v>
          </cell>
          <cell r="D1153" t="e">
            <v>#N/A</v>
          </cell>
          <cell r="E1153" t="e">
            <v>#N/A</v>
          </cell>
        </row>
        <row r="1154">
          <cell r="C1154" t="e">
            <v>#N/A</v>
          </cell>
          <cell r="D1154" t="e">
            <v>#N/A</v>
          </cell>
          <cell r="E1154" t="e">
            <v>#N/A</v>
          </cell>
        </row>
        <row r="1155">
          <cell r="C1155" t="e">
            <v>#N/A</v>
          </cell>
          <cell r="D1155" t="e">
            <v>#N/A</v>
          </cell>
          <cell r="E1155" t="e">
            <v>#N/A</v>
          </cell>
        </row>
        <row r="1156">
          <cell r="C1156" t="e">
            <v>#N/A</v>
          </cell>
          <cell r="D1156" t="e">
            <v>#N/A</v>
          </cell>
          <cell r="E1156" t="e">
            <v>#N/A</v>
          </cell>
        </row>
        <row r="1157">
          <cell r="C1157" t="e">
            <v>#N/A</v>
          </cell>
          <cell r="D1157" t="e">
            <v>#N/A</v>
          </cell>
          <cell r="E1157" t="e">
            <v>#N/A</v>
          </cell>
        </row>
        <row r="1158">
          <cell r="C1158" t="e">
            <v>#N/A</v>
          </cell>
          <cell r="D1158" t="e">
            <v>#N/A</v>
          </cell>
          <cell r="E1158" t="e">
            <v>#N/A</v>
          </cell>
        </row>
        <row r="1159">
          <cell r="C1159" t="e">
            <v>#N/A</v>
          </cell>
          <cell r="D1159" t="e">
            <v>#N/A</v>
          </cell>
          <cell r="E1159" t="e">
            <v>#N/A</v>
          </cell>
        </row>
        <row r="1160">
          <cell r="C1160" t="e">
            <v>#N/A</v>
          </cell>
          <cell r="D1160" t="e">
            <v>#N/A</v>
          </cell>
          <cell r="E1160" t="e">
            <v>#N/A</v>
          </cell>
        </row>
        <row r="1161">
          <cell r="C1161" t="e">
            <v>#N/A</v>
          </cell>
          <cell r="D1161" t="e">
            <v>#N/A</v>
          </cell>
          <cell r="E1161" t="e">
            <v>#N/A</v>
          </cell>
        </row>
        <row r="1162">
          <cell r="C1162" t="e">
            <v>#N/A</v>
          </cell>
          <cell r="D1162" t="e">
            <v>#N/A</v>
          </cell>
          <cell r="E1162" t="e">
            <v>#N/A</v>
          </cell>
        </row>
        <row r="1163">
          <cell r="C1163" t="e">
            <v>#N/A</v>
          </cell>
          <cell r="D1163" t="e">
            <v>#N/A</v>
          </cell>
          <cell r="E1163" t="e">
            <v>#N/A</v>
          </cell>
        </row>
        <row r="1164">
          <cell r="C1164" t="e">
            <v>#N/A</v>
          </cell>
          <cell r="D1164" t="e">
            <v>#N/A</v>
          </cell>
          <cell r="E1164" t="e">
            <v>#N/A</v>
          </cell>
        </row>
        <row r="1165">
          <cell r="C1165" t="e">
            <v>#N/A</v>
          </cell>
          <cell r="D1165" t="e">
            <v>#N/A</v>
          </cell>
          <cell r="E1165" t="e">
            <v>#N/A</v>
          </cell>
        </row>
        <row r="1166">
          <cell r="C1166" t="e">
            <v>#N/A</v>
          </cell>
          <cell r="D1166" t="e">
            <v>#N/A</v>
          </cell>
          <cell r="E1166" t="e">
            <v>#N/A</v>
          </cell>
        </row>
        <row r="1167">
          <cell r="C1167" t="e">
            <v>#N/A</v>
          </cell>
          <cell r="D1167" t="e">
            <v>#N/A</v>
          </cell>
          <cell r="E1167" t="e">
            <v>#N/A</v>
          </cell>
        </row>
        <row r="1168">
          <cell r="C1168" t="e">
            <v>#N/A</v>
          </cell>
          <cell r="D1168" t="e">
            <v>#N/A</v>
          </cell>
          <cell r="E1168" t="e">
            <v>#N/A</v>
          </cell>
        </row>
        <row r="1169">
          <cell r="C1169" t="e">
            <v>#N/A</v>
          </cell>
          <cell r="D1169" t="e">
            <v>#N/A</v>
          </cell>
          <cell r="E1169" t="e">
            <v>#N/A</v>
          </cell>
        </row>
        <row r="1170">
          <cell r="C1170" t="e">
            <v>#N/A</v>
          </cell>
          <cell r="D1170" t="e">
            <v>#N/A</v>
          </cell>
          <cell r="E1170" t="e">
            <v>#N/A</v>
          </cell>
        </row>
        <row r="1171">
          <cell r="C1171" t="e">
            <v>#N/A</v>
          </cell>
          <cell r="D1171" t="e">
            <v>#N/A</v>
          </cell>
          <cell r="E1171" t="e">
            <v>#N/A</v>
          </cell>
        </row>
        <row r="1172">
          <cell r="C1172" t="e">
            <v>#N/A</v>
          </cell>
          <cell r="D1172" t="e">
            <v>#N/A</v>
          </cell>
          <cell r="E1172" t="e">
            <v>#N/A</v>
          </cell>
        </row>
        <row r="1173">
          <cell r="C1173" t="e">
            <v>#N/A</v>
          </cell>
          <cell r="D1173" t="e">
            <v>#N/A</v>
          </cell>
          <cell r="E1173" t="e">
            <v>#N/A</v>
          </cell>
        </row>
        <row r="1174">
          <cell r="C1174" t="e">
            <v>#N/A</v>
          </cell>
          <cell r="D1174" t="e">
            <v>#N/A</v>
          </cell>
          <cell r="E1174" t="e">
            <v>#N/A</v>
          </cell>
        </row>
        <row r="1175">
          <cell r="C1175" t="e">
            <v>#N/A</v>
          </cell>
          <cell r="D1175" t="e">
            <v>#N/A</v>
          </cell>
          <cell r="E1175" t="e">
            <v>#N/A</v>
          </cell>
        </row>
        <row r="1176">
          <cell r="C1176" t="e">
            <v>#N/A</v>
          </cell>
          <cell r="D1176" t="e">
            <v>#N/A</v>
          </cell>
          <cell r="E1176" t="e">
            <v>#N/A</v>
          </cell>
        </row>
        <row r="1177">
          <cell r="C1177" t="e">
            <v>#N/A</v>
          </cell>
          <cell r="D1177" t="e">
            <v>#N/A</v>
          </cell>
          <cell r="E1177" t="e">
            <v>#N/A</v>
          </cell>
        </row>
        <row r="1178">
          <cell r="C1178" t="e">
            <v>#N/A</v>
          </cell>
          <cell r="D1178" t="e">
            <v>#N/A</v>
          </cell>
          <cell r="E1178" t="e">
            <v>#N/A</v>
          </cell>
        </row>
        <row r="1179">
          <cell r="C1179" t="e">
            <v>#N/A</v>
          </cell>
          <cell r="D1179" t="e">
            <v>#N/A</v>
          </cell>
          <cell r="E1179" t="e">
            <v>#N/A</v>
          </cell>
        </row>
        <row r="1180">
          <cell r="C1180" t="e">
            <v>#N/A</v>
          </cell>
          <cell r="D1180" t="e">
            <v>#N/A</v>
          </cell>
          <cell r="E1180" t="e">
            <v>#N/A</v>
          </cell>
        </row>
        <row r="1181">
          <cell r="C1181" t="e">
            <v>#N/A</v>
          </cell>
          <cell r="D1181" t="e">
            <v>#N/A</v>
          </cell>
          <cell r="E1181" t="e">
            <v>#N/A</v>
          </cell>
        </row>
        <row r="1182">
          <cell r="C1182" t="e">
            <v>#N/A</v>
          </cell>
          <cell r="D1182" t="e">
            <v>#N/A</v>
          </cell>
          <cell r="E1182" t="e">
            <v>#N/A</v>
          </cell>
        </row>
        <row r="1183">
          <cell r="C1183" t="e">
            <v>#N/A</v>
          </cell>
          <cell r="D1183" t="e">
            <v>#N/A</v>
          </cell>
          <cell r="E1183" t="e">
            <v>#N/A</v>
          </cell>
        </row>
        <row r="1184">
          <cell r="C1184" t="e">
            <v>#N/A</v>
          </cell>
          <cell r="D1184" t="e">
            <v>#N/A</v>
          </cell>
          <cell r="E1184" t="e">
            <v>#N/A</v>
          </cell>
        </row>
        <row r="1185">
          <cell r="C1185" t="e">
            <v>#N/A</v>
          </cell>
          <cell r="D1185" t="e">
            <v>#N/A</v>
          </cell>
          <cell r="E1185" t="e">
            <v>#N/A</v>
          </cell>
        </row>
        <row r="1186">
          <cell r="C1186" t="e">
            <v>#N/A</v>
          </cell>
          <cell r="D1186" t="e">
            <v>#N/A</v>
          </cell>
          <cell r="E1186" t="e">
            <v>#N/A</v>
          </cell>
        </row>
        <row r="1187">
          <cell r="C1187" t="e">
            <v>#N/A</v>
          </cell>
          <cell r="D1187" t="e">
            <v>#N/A</v>
          </cell>
          <cell r="E1187" t="e">
            <v>#N/A</v>
          </cell>
        </row>
        <row r="1188">
          <cell r="C1188" t="e">
            <v>#N/A</v>
          </cell>
          <cell r="D1188" t="e">
            <v>#N/A</v>
          </cell>
          <cell r="E1188" t="e">
            <v>#N/A</v>
          </cell>
        </row>
        <row r="1189">
          <cell r="C1189" t="e">
            <v>#N/A</v>
          </cell>
          <cell r="D1189" t="e">
            <v>#N/A</v>
          </cell>
          <cell r="E1189" t="e">
            <v>#N/A</v>
          </cell>
        </row>
        <row r="1190">
          <cell r="C1190" t="e">
            <v>#N/A</v>
          </cell>
          <cell r="D1190" t="e">
            <v>#N/A</v>
          </cell>
          <cell r="E1190" t="e">
            <v>#N/A</v>
          </cell>
        </row>
        <row r="1191">
          <cell r="C1191" t="e">
            <v>#N/A</v>
          </cell>
          <cell r="D1191" t="e">
            <v>#N/A</v>
          </cell>
          <cell r="E1191" t="e">
            <v>#N/A</v>
          </cell>
        </row>
        <row r="1192">
          <cell r="C1192" t="e">
            <v>#N/A</v>
          </cell>
          <cell r="D1192" t="e">
            <v>#N/A</v>
          </cell>
          <cell r="E1192" t="e">
            <v>#N/A</v>
          </cell>
        </row>
        <row r="1193">
          <cell r="C1193" t="e">
            <v>#N/A</v>
          </cell>
          <cell r="D1193" t="e">
            <v>#N/A</v>
          </cell>
          <cell r="E1193" t="e">
            <v>#N/A</v>
          </cell>
        </row>
        <row r="1194">
          <cell r="C1194" t="e">
            <v>#N/A</v>
          </cell>
          <cell r="D1194" t="e">
            <v>#N/A</v>
          </cell>
          <cell r="E1194" t="e">
            <v>#N/A</v>
          </cell>
        </row>
        <row r="1195">
          <cell r="C1195" t="e">
            <v>#N/A</v>
          </cell>
          <cell r="D1195" t="e">
            <v>#N/A</v>
          </cell>
          <cell r="E1195" t="e">
            <v>#N/A</v>
          </cell>
        </row>
        <row r="1196">
          <cell r="C1196" t="e">
            <v>#N/A</v>
          </cell>
          <cell r="D1196" t="e">
            <v>#N/A</v>
          </cell>
          <cell r="E1196" t="e">
            <v>#N/A</v>
          </cell>
        </row>
        <row r="1197">
          <cell r="C1197" t="e">
            <v>#N/A</v>
          </cell>
          <cell r="D1197" t="e">
            <v>#N/A</v>
          </cell>
          <cell r="E1197" t="e">
            <v>#N/A</v>
          </cell>
        </row>
        <row r="1198">
          <cell r="C1198" t="e">
            <v>#N/A</v>
          </cell>
          <cell r="D1198" t="e">
            <v>#N/A</v>
          </cell>
          <cell r="E1198" t="e">
            <v>#N/A</v>
          </cell>
        </row>
        <row r="1199">
          <cell r="C1199" t="e">
            <v>#N/A</v>
          </cell>
          <cell r="D1199" t="e">
            <v>#N/A</v>
          </cell>
          <cell r="E1199" t="e">
            <v>#N/A</v>
          </cell>
        </row>
        <row r="1200">
          <cell r="C1200" t="e">
            <v>#N/A</v>
          </cell>
          <cell r="D1200" t="e">
            <v>#N/A</v>
          </cell>
          <cell r="E1200" t="e">
            <v>#N/A</v>
          </cell>
        </row>
        <row r="1201">
          <cell r="C1201" t="e">
            <v>#N/A</v>
          </cell>
          <cell r="D1201" t="e">
            <v>#N/A</v>
          </cell>
          <cell r="E1201" t="e">
            <v>#N/A</v>
          </cell>
        </row>
        <row r="1202">
          <cell r="C1202" t="e">
            <v>#N/A</v>
          </cell>
          <cell r="D1202" t="e">
            <v>#N/A</v>
          </cell>
          <cell r="E1202" t="e">
            <v>#N/A</v>
          </cell>
        </row>
        <row r="1203">
          <cell r="C1203" t="e">
            <v>#N/A</v>
          </cell>
          <cell r="D1203" t="e">
            <v>#N/A</v>
          </cell>
          <cell r="E1203" t="e">
            <v>#N/A</v>
          </cell>
        </row>
        <row r="1204">
          <cell r="C1204" t="e">
            <v>#N/A</v>
          </cell>
          <cell r="D1204" t="e">
            <v>#N/A</v>
          </cell>
          <cell r="E1204" t="e">
            <v>#N/A</v>
          </cell>
        </row>
        <row r="1205">
          <cell r="C1205" t="e">
            <v>#N/A</v>
          </cell>
          <cell r="D1205" t="e">
            <v>#N/A</v>
          </cell>
          <cell r="E1205" t="e">
            <v>#N/A</v>
          </cell>
        </row>
        <row r="1206">
          <cell r="C1206" t="e">
            <v>#N/A</v>
          </cell>
          <cell r="D1206" t="e">
            <v>#N/A</v>
          </cell>
          <cell r="E1206" t="e">
            <v>#N/A</v>
          </cell>
        </row>
        <row r="1207">
          <cell r="C1207" t="e">
            <v>#N/A</v>
          </cell>
          <cell r="D1207" t="e">
            <v>#N/A</v>
          </cell>
          <cell r="E1207" t="e">
            <v>#N/A</v>
          </cell>
        </row>
        <row r="1208">
          <cell r="C1208" t="e">
            <v>#N/A</v>
          </cell>
          <cell r="D1208" t="e">
            <v>#N/A</v>
          </cell>
          <cell r="E1208" t="e">
            <v>#N/A</v>
          </cell>
        </row>
        <row r="1209">
          <cell r="C1209" t="e">
            <v>#N/A</v>
          </cell>
          <cell r="D1209" t="e">
            <v>#N/A</v>
          </cell>
          <cell r="E1209" t="e">
            <v>#N/A</v>
          </cell>
        </row>
        <row r="1210">
          <cell r="C1210" t="e">
            <v>#N/A</v>
          </cell>
          <cell r="D1210" t="e">
            <v>#N/A</v>
          </cell>
          <cell r="E1210" t="e">
            <v>#N/A</v>
          </cell>
        </row>
        <row r="1211">
          <cell r="C1211" t="e">
            <v>#N/A</v>
          </cell>
          <cell r="D1211" t="e">
            <v>#N/A</v>
          </cell>
          <cell r="E1211" t="e">
            <v>#N/A</v>
          </cell>
        </row>
        <row r="1212">
          <cell r="C1212" t="e">
            <v>#N/A</v>
          </cell>
          <cell r="D1212" t="e">
            <v>#N/A</v>
          </cell>
          <cell r="E1212" t="e">
            <v>#N/A</v>
          </cell>
        </row>
        <row r="1213">
          <cell r="C1213" t="e">
            <v>#N/A</v>
          </cell>
          <cell r="D1213" t="e">
            <v>#N/A</v>
          </cell>
          <cell r="E1213" t="e">
            <v>#N/A</v>
          </cell>
        </row>
        <row r="1214">
          <cell r="C1214" t="e">
            <v>#N/A</v>
          </cell>
          <cell r="D1214" t="e">
            <v>#N/A</v>
          </cell>
          <cell r="E1214" t="e">
            <v>#N/A</v>
          </cell>
        </row>
        <row r="1215">
          <cell r="C1215" t="e">
            <v>#N/A</v>
          </cell>
          <cell r="D1215" t="e">
            <v>#N/A</v>
          </cell>
          <cell r="E1215" t="e">
            <v>#N/A</v>
          </cell>
        </row>
        <row r="1216">
          <cell r="C1216" t="e">
            <v>#N/A</v>
          </cell>
          <cell r="D1216" t="e">
            <v>#N/A</v>
          </cell>
          <cell r="E1216" t="e">
            <v>#N/A</v>
          </cell>
        </row>
        <row r="1217">
          <cell r="C1217" t="e">
            <v>#N/A</v>
          </cell>
          <cell r="D1217" t="e">
            <v>#N/A</v>
          </cell>
          <cell r="E1217" t="e">
            <v>#N/A</v>
          </cell>
        </row>
        <row r="1218">
          <cell r="C1218" t="e">
            <v>#N/A</v>
          </cell>
          <cell r="D1218" t="e">
            <v>#N/A</v>
          </cell>
          <cell r="E1218" t="e">
            <v>#N/A</v>
          </cell>
        </row>
        <row r="1219">
          <cell r="C1219" t="e">
            <v>#N/A</v>
          </cell>
          <cell r="D1219" t="e">
            <v>#N/A</v>
          </cell>
          <cell r="E1219" t="e">
            <v>#N/A</v>
          </cell>
        </row>
        <row r="1220">
          <cell r="C1220" t="e">
            <v>#N/A</v>
          </cell>
          <cell r="D1220" t="e">
            <v>#N/A</v>
          </cell>
          <cell r="E1220" t="e">
            <v>#N/A</v>
          </cell>
        </row>
        <row r="1221">
          <cell r="C1221" t="e">
            <v>#N/A</v>
          </cell>
          <cell r="D1221" t="e">
            <v>#N/A</v>
          </cell>
          <cell r="E1221" t="e">
            <v>#N/A</v>
          </cell>
        </row>
        <row r="1222">
          <cell r="C1222" t="e">
            <v>#N/A</v>
          </cell>
          <cell r="D1222" t="e">
            <v>#N/A</v>
          </cell>
          <cell r="E1222" t="e">
            <v>#N/A</v>
          </cell>
        </row>
        <row r="1223">
          <cell r="C1223" t="e">
            <v>#N/A</v>
          </cell>
          <cell r="D1223" t="e">
            <v>#N/A</v>
          </cell>
          <cell r="E1223" t="e">
            <v>#N/A</v>
          </cell>
        </row>
        <row r="1224">
          <cell r="C1224" t="e">
            <v>#N/A</v>
          </cell>
          <cell r="D1224" t="e">
            <v>#N/A</v>
          </cell>
          <cell r="E1224" t="e">
            <v>#N/A</v>
          </cell>
        </row>
        <row r="1225">
          <cell r="C1225" t="e">
            <v>#N/A</v>
          </cell>
          <cell r="D1225" t="e">
            <v>#N/A</v>
          </cell>
          <cell r="E1225" t="e">
            <v>#N/A</v>
          </cell>
        </row>
        <row r="1226">
          <cell r="C1226" t="e">
            <v>#N/A</v>
          </cell>
          <cell r="D1226" t="e">
            <v>#N/A</v>
          </cell>
          <cell r="E1226" t="e">
            <v>#N/A</v>
          </cell>
        </row>
        <row r="1227">
          <cell r="C1227" t="e">
            <v>#N/A</v>
          </cell>
          <cell r="D1227" t="e">
            <v>#N/A</v>
          </cell>
          <cell r="E1227" t="e">
            <v>#N/A</v>
          </cell>
        </row>
        <row r="1228">
          <cell r="C1228" t="e">
            <v>#N/A</v>
          </cell>
          <cell r="D1228" t="e">
            <v>#N/A</v>
          </cell>
          <cell r="E1228" t="e">
            <v>#N/A</v>
          </cell>
        </row>
        <row r="1229">
          <cell r="C1229" t="e">
            <v>#N/A</v>
          </cell>
          <cell r="D1229" t="e">
            <v>#N/A</v>
          </cell>
          <cell r="E1229" t="e">
            <v>#N/A</v>
          </cell>
        </row>
        <row r="1230">
          <cell r="C1230" t="e">
            <v>#N/A</v>
          </cell>
          <cell r="D1230" t="e">
            <v>#N/A</v>
          </cell>
          <cell r="E1230" t="e">
            <v>#N/A</v>
          </cell>
        </row>
        <row r="1231">
          <cell r="C1231" t="e">
            <v>#N/A</v>
          </cell>
          <cell r="D1231" t="e">
            <v>#N/A</v>
          </cell>
          <cell r="E1231" t="e">
            <v>#N/A</v>
          </cell>
        </row>
        <row r="1232">
          <cell r="C1232" t="e">
            <v>#N/A</v>
          </cell>
          <cell r="D1232" t="e">
            <v>#N/A</v>
          </cell>
          <cell r="E1232" t="e">
            <v>#N/A</v>
          </cell>
        </row>
        <row r="1233">
          <cell r="C1233" t="e">
            <v>#N/A</v>
          </cell>
          <cell r="D1233" t="e">
            <v>#N/A</v>
          </cell>
          <cell r="E1233" t="e">
            <v>#N/A</v>
          </cell>
        </row>
        <row r="1234">
          <cell r="C1234" t="e">
            <v>#N/A</v>
          </cell>
          <cell r="D1234" t="e">
            <v>#N/A</v>
          </cell>
          <cell r="E1234" t="e">
            <v>#N/A</v>
          </cell>
        </row>
        <row r="1235">
          <cell r="C1235" t="e">
            <v>#N/A</v>
          </cell>
          <cell r="D1235" t="e">
            <v>#N/A</v>
          </cell>
          <cell r="E1235" t="e">
            <v>#N/A</v>
          </cell>
        </row>
        <row r="1236">
          <cell r="C1236" t="e">
            <v>#N/A</v>
          </cell>
          <cell r="D1236" t="e">
            <v>#N/A</v>
          </cell>
          <cell r="E1236" t="e">
            <v>#N/A</v>
          </cell>
        </row>
        <row r="1237">
          <cell r="C1237" t="e">
            <v>#N/A</v>
          </cell>
          <cell r="D1237" t="e">
            <v>#N/A</v>
          </cell>
          <cell r="E1237" t="e">
            <v>#N/A</v>
          </cell>
        </row>
        <row r="1238">
          <cell r="C1238" t="e">
            <v>#N/A</v>
          </cell>
          <cell r="D1238" t="e">
            <v>#N/A</v>
          </cell>
          <cell r="E1238" t="e">
            <v>#N/A</v>
          </cell>
        </row>
        <row r="1239">
          <cell r="C1239" t="e">
            <v>#N/A</v>
          </cell>
          <cell r="D1239" t="e">
            <v>#N/A</v>
          </cell>
          <cell r="E1239" t="e">
            <v>#N/A</v>
          </cell>
        </row>
        <row r="1240">
          <cell r="C1240" t="e">
            <v>#N/A</v>
          </cell>
          <cell r="D1240" t="e">
            <v>#N/A</v>
          </cell>
          <cell r="E1240" t="e">
            <v>#N/A</v>
          </cell>
        </row>
        <row r="1241">
          <cell r="C1241" t="e">
            <v>#N/A</v>
          </cell>
          <cell r="D1241" t="e">
            <v>#N/A</v>
          </cell>
          <cell r="E1241" t="e">
            <v>#N/A</v>
          </cell>
        </row>
        <row r="1242">
          <cell r="C1242" t="e">
            <v>#N/A</v>
          </cell>
          <cell r="D1242" t="e">
            <v>#N/A</v>
          </cell>
          <cell r="E1242" t="e">
            <v>#N/A</v>
          </cell>
        </row>
        <row r="1243">
          <cell r="C1243" t="e">
            <v>#N/A</v>
          </cell>
          <cell r="D1243" t="e">
            <v>#N/A</v>
          </cell>
          <cell r="E1243" t="e">
            <v>#N/A</v>
          </cell>
        </row>
        <row r="1244">
          <cell r="C1244" t="e">
            <v>#N/A</v>
          </cell>
          <cell r="D1244" t="e">
            <v>#N/A</v>
          </cell>
          <cell r="E1244" t="e">
            <v>#N/A</v>
          </cell>
        </row>
        <row r="1245">
          <cell r="C1245" t="e">
            <v>#N/A</v>
          </cell>
          <cell r="D1245" t="e">
            <v>#N/A</v>
          </cell>
          <cell r="E1245" t="e">
            <v>#N/A</v>
          </cell>
        </row>
        <row r="1246">
          <cell r="C1246" t="e">
            <v>#N/A</v>
          </cell>
          <cell r="D1246" t="e">
            <v>#N/A</v>
          </cell>
          <cell r="E1246" t="e">
            <v>#N/A</v>
          </cell>
        </row>
        <row r="1247">
          <cell r="C1247" t="e">
            <v>#N/A</v>
          </cell>
          <cell r="D1247" t="e">
            <v>#N/A</v>
          </cell>
          <cell r="E1247" t="e">
            <v>#N/A</v>
          </cell>
        </row>
        <row r="1248">
          <cell r="C1248" t="e">
            <v>#N/A</v>
          </cell>
          <cell r="D1248" t="e">
            <v>#N/A</v>
          </cell>
          <cell r="E1248" t="e">
            <v>#N/A</v>
          </cell>
        </row>
        <row r="1249">
          <cell r="C1249" t="e">
            <v>#N/A</v>
          </cell>
          <cell r="D1249" t="e">
            <v>#N/A</v>
          </cell>
          <cell r="E1249" t="e">
            <v>#N/A</v>
          </cell>
        </row>
        <row r="1250">
          <cell r="C1250" t="e">
            <v>#N/A</v>
          </cell>
          <cell r="D1250" t="e">
            <v>#N/A</v>
          </cell>
          <cell r="E1250" t="e">
            <v>#N/A</v>
          </cell>
        </row>
        <row r="1251">
          <cell r="C1251" t="e">
            <v>#N/A</v>
          </cell>
          <cell r="D1251" t="e">
            <v>#N/A</v>
          </cell>
          <cell r="E1251" t="e">
            <v>#N/A</v>
          </cell>
        </row>
        <row r="1252">
          <cell r="C1252" t="e">
            <v>#N/A</v>
          </cell>
          <cell r="D1252" t="e">
            <v>#N/A</v>
          </cell>
          <cell r="E1252" t="e">
            <v>#N/A</v>
          </cell>
        </row>
        <row r="1253">
          <cell r="C1253" t="e">
            <v>#N/A</v>
          </cell>
          <cell r="D1253" t="e">
            <v>#N/A</v>
          </cell>
          <cell r="E1253" t="e">
            <v>#N/A</v>
          </cell>
        </row>
        <row r="1254">
          <cell r="C1254" t="e">
            <v>#N/A</v>
          </cell>
          <cell r="D1254" t="e">
            <v>#N/A</v>
          </cell>
          <cell r="E1254" t="e">
            <v>#N/A</v>
          </cell>
        </row>
        <row r="1255">
          <cell r="C1255" t="e">
            <v>#N/A</v>
          </cell>
          <cell r="D1255" t="e">
            <v>#N/A</v>
          </cell>
          <cell r="E1255" t="e">
            <v>#N/A</v>
          </cell>
        </row>
        <row r="1256">
          <cell r="C1256" t="e">
            <v>#N/A</v>
          </cell>
          <cell r="D1256" t="e">
            <v>#N/A</v>
          </cell>
          <cell r="E1256" t="e">
            <v>#N/A</v>
          </cell>
        </row>
        <row r="1257">
          <cell r="C1257" t="e">
            <v>#N/A</v>
          </cell>
          <cell r="D1257" t="e">
            <v>#N/A</v>
          </cell>
          <cell r="E1257" t="e">
            <v>#N/A</v>
          </cell>
        </row>
        <row r="1258">
          <cell r="C1258" t="e">
            <v>#N/A</v>
          </cell>
          <cell r="D1258" t="e">
            <v>#N/A</v>
          </cell>
          <cell r="E1258" t="e">
            <v>#N/A</v>
          </cell>
        </row>
        <row r="1259">
          <cell r="C1259" t="e">
            <v>#N/A</v>
          </cell>
          <cell r="D1259" t="e">
            <v>#N/A</v>
          </cell>
          <cell r="E1259" t="e">
            <v>#N/A</v>
          </cell>
        </row>
        <row r="1260">
          <cell r="C1260" t="e">
            <v>#N/A</v>
          </cell>
          <cell r="D1260" t="e">
            <v>#N/A</v>
          </cell>
          <cell r="E1260" t="e">
            <v>#N/A</v>
          </cell>
        </row>
        <row r="1261">
          <cell r="C1261" t="e">
            <v>#N/A</v>
          </cell>
          <cell r="D1261" t="e">
            <v>#N/A</v>
          </cell>
          <cell r="E1261" t="e">
            <v>#N/A</v>
          </cell>
        </row>
        <row r="1262">
          <cell r="C1262" t="e">
            <v>#N/A</v>
          </cell>
          <cell r="D1262" t="e">
            <v>#N/A</v>
          </cell>
          <cell r="E1262" t="e">
            <v>#N/A</v>
          </cell>
        </row>
        <row r="1263">
          <cell r="C1263" t="e">
            <v>#N/A</v>
          </cell>
          <cell r="D1263" t="e">
            <v>#N/A</v>
          </cell>
          <cell r="E1263" t="e">
            <v>#N/A</v>
          </cell>
        </row>
        <row r="1264">
          <cell r="C1264" t="e">
            <v>#N/A</v>
          </cell>
          <cell r="D1264" t="e">
            <v>#N/A</v>
          </cell>
          <cell r="E1264" t="e">
            <v>#N/A</v>
          </cell>
        </row>
        <row r="1265">
          <cell r="C1265" t="e">
            <v>#N/A</v>
          </cell>
          <cell r="D1265" t="e">
            <v>#N/A</v>
          </cell>
          <cell r="E1265" t="e">
            <v>#N/A</v>
          </cell>
        </row>
        <row r="1266">
          <cell r="C1266" t="e">
            <v>#N/A</v>
          </cell>
          <cell r="D1266" t="e">
            <v>#N/A</v>
          </cell>
          <cell r="E1266" t="e">
            <v>#N/A</v>
          </cell>
        </row>
        <row r="1267">
          <cell r="C1267" t="e">
            <v>#N/A</v>
          </cell>
          <cell r="D1267" t="e">
            <v>#N/A</v>
          </cell>
          <cell r="E1267" t="e">
            <v>#N/A</v>
          </cell>
        </row>
        <row r="1268">
          <cell r="C1268" t="e">
            <v>#N/A</v>
          </cell>
          <cell r="D1268" t="e">
            <v>#N/A</v>
          </cell>
          <cell r="E1268" t="e">
            <v>#N/A</v>
          </cell>
        </row>
        <row r="1269">
          <cell r="C1269" t="e">
            <v>#N/A</v>
          </cell>
          <cell r="D1269" t="e">
            <v>#N/A</v>
          </cell>
          <cell r="E1269" t="e">
            <v>#N/A</v>
          </cell>
        </row>
        <row r="1270">
          <cell r="C1270" t="e">
            <v>#N/A</v>
          </cell>
          <cell r="D1270" t="e">
            <v>#N/A</v>
          </cell>
          <cell r="E1270" t="e">
            <v>#N/A</v>
          </cell>
        </row>
        <row r="1271">
          <cell r="C1271" t="e">
            <v>#N/A</v>
          </cell>
          <cell r="D1271" t="e">
            <v>#N/A</v>
          </cell>
          <cell r="E1271" t="e">
            <v>#N/A</v>
          </cell>
        </row>
        <row r="1272">
          <cell r="C1272" t="e">
            <v>#N/A</v>
          </cell>
          <cell r="D1272" t="e">
            <v>#N/A</v>
          </cell>
          <cell r="E1272" t="e">
            <v>#N/A</v>
          </cell>
        </row>
        <row r="1273">
          <cell r="C1273" t="e">
            <v>#N/A</v>
          </cell>
          <cell r="D1273" t="e">
            <v>#N/A</v>
          </cell>
          <cell r="E1273" t="e">
            <v>#N/A</v>
          </cell>
        </row>
        <row r="1274">
          <cell r="C1274" t="e">
            <v>#N/A</v>
          </cell>
          <cell r="D1274" t="e">
            <v>#N/A</v>
          </cell>
          <cell r="E1274" t="e">
            <v>#N/A</v>
          </cell>
        </row>
        <row r="1275">
          <cell r="C1275" t="e">
            <v>#N/A</v>
          </cell>
          <cell r="D1275" t="e">
            <v>#N/A</v>
          </cell>
          <cell r="E1275" t="e">
            <v>#N/A</v>
          </cell>
        </row>
        <row r="1276">
          <cell r="C1276" t="e">
            <v>#N/A</v>
          </cell>
          <cell r="D1276" t="e">
            <v>#N/A</v>
          </cell>
          <cell r="E1276" t="e">
            <v>#N/A</v>
          </cell>
        </row>
        <row r="1277">
          <cell r="C1277" t="e">
            <v>#N/A</v>
          </cell>
          <cell r="D1277" t="e">
            <v>#N/A</v>
          </cell>
          <cell r="E1277" t="e">
            <v>#N/A</v>
          </cell>
        </row>
        <row r="1278">
          <cell r="C1278" t="e">
            <v>#N/A</v>
          </cell>
          <cell r="D1278" t="e">
            <v>#N/A</v>
          </cell>
          <cell r="E1278" t="e">
            <v>#N/A</v>
          </cell>
        </row>
        <row r="1279">
          <cell r="C1279" t="e">
            <v>#N/A</v>
          </cell>
          <cell r="D1279" t="e">
            <v>#N/A</v>
          </cell>
          <cell r="E1279" t="e">
            <v>#N/A</v>
          </cell>
        </row>
        <row r="1280">
          <cell r="C1280" t="e">
            <v>#N/A</v>
          </cell>
          <cell r="D1280" t="e">
            <v>#N/A</v>
          </cell>
          <cell r="E1280" t="e">
            <v>#N/A</v>
          </cell>
        </row>
        <row r="1281">
          <cell r="C1281" t="e">
            <v>#N/A</v>
          </cell>
          <cell r="D1281" t="e">
            <v>#N/A</v>
          </cell>
          <cell r="E1281" t="e">
            <v>#N/A</v>
          </cell>
        </row>
        <row r="1282">
          <cell r="C1282" t="e">
            <v>#N/A</v>
          </cell>
          <cell r="D1282" t="e">
            <v>#N/A</v>
          </cell>
          <cell r="E1282" t="e">
            <v>#N/A</v>
          </cell>
        </row>
        <row r="1283">
          <cell r="C1283" t="e">
            <v>#N/A</v>
          </cell>
          <cell r="D1283" t="e">
            <v>#N/A</v>
          </cell>
          <cell r="E1283" t="e">
            <v>#N/A</v>
          </cell>
        </row>
        <row r="1284">
          <cell r="C1284" t="e">
            <v>#N/A</v>
          </cell>
          <cell r="D1284" t="e">
            <v>#N/A</v>
          </cell>
          <cell r="E1284" t="e">
            <v>#N/A</v>
          </cell>
        </row>
        <row r="1285">
          <cell r="C1285" t="e">
            <v>#N/A</v>
          </cell>
          <cell r="D1285" t="e">
            <v>#N/A</v>
          </cell>
          <cell r="E1285" t="e">
            <v>#N/A</v>
          </cell>
        </row>
        <row r="1286">
          <cell r="C1286" t="e">
            <v>#N/A</v>
          </cell>
          <cell r="D1286" t="e">
            <v>#N/A</v>
          </cell>
          <cell r="E1286" t="e">
            <v>#N/A</v>
          </cell>
        </row>
        <row r="1287">
          <cell r="C1287" t="e">
            <v>#N/A</v>
          </cell>
          <cell r="D1287" t="e">
            <v>#N/A</v>
          </cell>
          <cell r="E1287" t="e">
            <v>#N/A</v>
          </cell>
        </row>
        <row r="1288">
          <cell r="C1288" t="e">
            <v>#N/A</v>
          </cell>
          <cell r="D1288" t="e">
            <v>#N/A</v>
          </cell>
          <cell r="E1288" t="e">
            <v>#N/A</v>
          </cell>
        </row>
        <row r="1289">
          <cell r="C1289" t="e">
            <v>#N/A</v>
          </cell>
          <cell r="D1289" t="e">
            <v>#N/A</v>
          </cell>
          <cell r="E1289" t="e">
            <v>#N/A</v>
          </cell>
        </row>
        <row r="1290">
          <cell r="C1290" t="e">
            <v>#N/A</v>
          </cell>
          <cell r="D1290" t="e">
            <v>#N/A</v>
          </cell>
          <cell r="E1290" t="e">
            <v>#N/A</v>
          </cell>
        </row>
        <row r="1291">
          <cell r="C1291" t="e">
            <v>#N/A</v>
          </cell>
          <cell r="D1291" t="e">
            <v>#N/A</v>
          </cell>
          <cell r="E1291" t="e">
            <v>#N/A</v>
          </cell>
        </row>
        <row r="1292">
          <cell r="C1292" t="e">
            <v>#N/A</v>
          </cell>
          <cell r="D1292" t="e">
            <v>#N/A</v>
          </cell>
          <cell r="E1292" t="e">
            <v>#N/A</v>
          </cell>
        </row>
        <row r="1293">
          <cell r="C1293" t="e">
            <v>#N/A</v>
          </cell>
          <cell r="D1293" t="e">
            <v>#N/A</v>
          </cell>
          <cell r="E1293" t="e">
            <v>#N/A</v>
          </cell>
        </row>
        <row r="1294">
          <cell r="C1294" t="e">
            <v>#N/A</v>
          </cell>
          <cell r="D1294" t="e">
            <v>#N/A</v>
          </cell>
          <cell r="E1294" t="e">
            <v>#N/A</v>
          </cell>
        </row>
        <row r="1295">
          <cell r="C1295" t="e">
            <v>#N/A</v>
          </cell>
          <cell r="D1295" t="e">
            <v>#N/A</v>
          </cell>
          <cell r="E1295" t="e">
            <v>#N/A</v>
          </cell>
        </row>
        <row r="1296">
          <cell r="C1296" t="e">
            <v>#N/A</v>
          </cell>
          <cell r="D1296" t="e">
            <v>#N/A</v>
          </cell>
          <cell r="E1296" t="e">
            <v>#N/A</v>
          </cell>
        </row>
        <row r="1297">
          <cell r="C1297" t="e">
            <v>#N/A</v>
          </cell>
          <cell r="D1297" t="e">
            <v>#N/A</v>
          </cell>
          <cell r="E1297" t="e">
            <v>#N/A</v>
          </cell>
        </row>
        <row r="1298">
          <cell r="C1298" t="e">
            <v>#N/A</v>
          </cell>
          <cell r="D1298" t="e">
            <v>#N/A</v>
          </cell>
          <cell r="E1298" t="e">
            <v>#N/A</v>
          </cell>
        </row>
        <row r="1299">
          <cell r="C1299" t="e">
            <v>#N/A</v>
          </cell>
          <cell r="D1299" t="e">
            <v>#N/A</v>
          </cell>
          <cell r="E1299" t="e">
            <v>#N/A</v>
          </cell>
        </row>
        <row r="1300">
          <cell r="C1300" t="e">
            <v>#N/A</v>
          </cell>
          <cell r="D1300" t="e">
            <v>#N/A</v>
          </cell>
          <cell r="E1300" t="e">
            <v>#N/A</v>
          </cell>
        </row>
        <row r="1301">
          <cell r="C1301" t="e">
            <v>#N/A</v>
          </cell>
          <cell r="D1301" t="e">
            <v>#N/A</v>
          </cell>
          <cell r="E1301" t="e">
            <v>#N/A</v>
          </cell>
        </row>
        <row r="1302">
          <cell r="C1302" t="e">
            <v>#N/A</v>
          </cell>
          <cell r="D1302" t="e">
            <v>#N/A</v>
          </cell>
          <cell r="E1302" t="e">
            <v>#N/A</v>
          </cell>
        </row>
        <row r="1303">
          <cell r="C1303" t="e">
            <v>#N/A</v>
          </cell>
          <cell r="D1303" t="e">
            <v>#N/A</v>
          </cell>
          <cell r="E1303" t="e">
            <v>#N/A</v>
          </cell>
        </row>
        <row r="1304">
          <cell r="C1304" t="e">
            <v>#N/A</v>
          </cell>
          <cell r="D1304" t="e">
            <v>#N/A</v>
          </cell>
          <cell r="E1304" t="e">
            <v>#N/A</v>
          </cell>
        </row>
        <row r="1305">
          <cell r="C1305" t="e">
            <v>#N/A</v>
          </cell>
          <cell r="D1305" t="e">
            <v>#N/A</v>
          </cell>
          <cell r="E1305" t="e">
            <v>#N/A</v>
          </cell>
        </row>
        <row r="1306">
          <cell r="C1306" t="e">
            <v>#N/A</v>
          </cell>
          <cell r="D1306" t="e">
            <v>#N/A</v>
          </cell>
          <cell r="E1306" t="e">
            <v>#N/A</v>
          </cell>
        </row>
        <row r="1307">
          <cell r="C1307" t="e">
            <v>#N/A</v>
          </cell>
          <cell r="D1307" t="e">
            <v>#N/A</v>
          </cell>
          <cell r="E1307" t="e">
            <v>#N/A</v>
          </cell>
        </row>
        <row r="1308">
          <cell r="C1308" t="e">
            <v>#N/A</v>
          </cell>
          <cell r="D1308" t="e">
            <v>#N/A</v>
          </cell>
          <cell r="E1308" t="e">
            <v>#N/A</v>
          </cell>
        </row>
        <row r="1309">
          <cell r="C1309" t="e">
            <v>#N/A</v>
          </cell>
          <cell r="D1309" t="e">
            <v>#N/A</v>
          </cell>
          <cell r="E1309" t="e">
            <v>#N/A</v>
          </cell>
        </row>
        <row r="1310">
          <cell r="C1310" t="e">
            <v>#N/A</v>
          </cell>
          <cell r="D1310" t="e">
            <v>#N/A</v>
          </cell>
          <cell r="E1310" t="e">
            <v>#N/A</v>
          </cell>
        </row>
        <row r="1311">
          <cell r="C1311" t="e">
            <v>#N/A</v>
          </cell>
          <cell r="D1311" t="e">
            <v>#N/A</v>
          </cell>
          <cell r="E1311" t="e">
            <v>#N/A</v>
          </cell>
        </row>
        <row r="1312">
          <cell r="C1312" t="e">
            <v>#N/A</v>
          </cell>
          <cell r="D1312" t="e">
            <v>#N/A</v>
          </cell>
          <cell r="E1312" t="e">
            <v>#N/A</v>
          </cell>
        </row>
        <row r="1313">
          <cell r="C1313" t="e">
            <v>#N/A</v>
          </cell>
          <cell r="D1313" t="e">
            <v>#N/A</v>
          </cell>
          <cell r="E1313" t="e">
            <v>#N/A</v>
          </cell>
        </row>
        <row r="1314">
          <cell r="C1314" t="e">
            <v>#N/A</v>
          </cell>
          <cell r="D1314" t="e">
            <v>#N/A</v>
          </cell>
          <cell r="E1314" t="e">
            <v>#N/A</v>
          </cell>
        </row>
        <row r="1315">
          <cell r="C1315" t="e">
            <v>#N/A</v>
          </cell>
          <cell r="D1315" t="e">
            <v>#N/A</v>
          </cell>
          <cell r="E1315" t="e">
            <v>#N/A</v>
          </cell>
        </row>
        <row r="1316">
          <cell r="C1316" t="e">
            <v>#N/A</v>
          </cell>
          <cell r="D1316" t="e">
            <v>#N/A</v>
          </cell>
          <cell r="E1316" t="e">
            <v>#N/A</v>
          </cell>
        </row>
        <row r="1317">
          <cell r="C1317" t="e">
            <v>#N/A</v>
          </cell>
          <cell r="D1317" t="e">
            <v>#N/A</v>
          </cell>
          <cell r="E1317" t="e">
            <v>#N/A</v>
          </cell>
        </row>
        <row r="1318">
          <cell r="C1318" t="e">
            <v>#N/A</v>
          </cell>
          <cell r="D1318" t="e">
            <v>#N/A</v>
          </cell>
          <cell r="E1318" t="e">
            <v>#N/A</v>
          </cell>
        </row>
        <row r="1319">
          <cell r="C1319" t="e">
            <v>#N/A</v>
          </cell>
          <cell r="D1319" t="e">
            <v>#N/A</v>
          </cell>
          <cell r="E1319" t="e">
            <v>#N/A</v>
          </cell>
        </row>
        <row r="1320">
          <cell r="C1320" t="e">
            <v>#N/A</v>
          </cell>
          <cell r="D1320" t="e">
            <v>#N/A</v>
          </cell>
          <cell r="E1320" t="e">
            <v>#N/A</v>
          </cell>
        </row>
        <row r="1321">
          <cell r="C1321" t="e">
            <v>#N/A</v>
          </cell>
          <cell r="D1321" t="e">
            <v>#N/A</v>
          </cell>
          <cell r="E1321" t="e">
            <v>#N/A</v>
          </cell>
        </row>
        <row r="1322">
          <cell r="C1322" t="e">
            <v>#N/A</v>
          </cell>
          <cell r="D1322" t="e">
            <v>#N/A</v>
          </cell>
          <cell r="E1322" t="e">
            <v>#N/A</v>
          </cell>
        </row>
        <row r="1323">
          <cell r="C1323" t="e">
            <v>#N/A</v>
          </cell>
          <cell r="D1323" t="e">
            <v>#N/A</v>
          </cell>
          <cell r="E1323" t="e">
            <v>#N/A</v>
          </cell>
        </row>
        <row r="1324">
          <cell r="C1324" t="e">
            <v>#N/A</v>
          </cell>
          <cell r="D1324" t="e">
            <v>#N/A</v>
          </cell>
          <cell r="E1324" t="e">
            <v>#N/A</v>
          </cell>
        </row>
        <row r="1325">
          <cell r="C1325" t="e">
            <v>#N/A</v>
          </cell>
          <cell r="D1325" t="e">
            <v>#N/A</v>
          </cell>
          <cell r="E1325" t="e">
            <v>#N/A</v>
          </cell>
        </row>
        <row r="1326">
          <cell r="C1326" t="e">
            <v>#N/A</v>
          </cell>
          <cell r="D1326" t="e">
            <v>#N/A</v>
          </cell>
          <cell r="E1326" t="e">
            <v>#N/A</v>
          </cell>
        </row>
        <row r="1327">
          <cell r="C1327" t="e">
            <v>#N/A</v>
          </cell>
          <cell r="D1327" t="e">
            <v>#N/A</v>
          </cell>
          <cell r="E1327" t="e">
            <v>#N/A</v>
          </cell>
        </row>
        <row r="1328">
          <cell r="C1328" t="e">
            <v>#N/A</v>
          </cell>
          <cell r="D1328" t="e">
            <v>#N/A</v>
          </cell>
          <cell r="E1328" t="e">
            <v>#N/A</v>
          </cell>
        </row>
        <row r="1329">
          <cell r="C1329" t="e">
            <v>#N/A</v>
          </cell>
          <cell r="D1329" t="e">
            <v>#N/A</v>
          </cell>
          <cell r="E1329" t="e">
            <v>#N/A</v>
          </cell>
        </row>
        <row r="1330">
          <cell r="C1330" t="e">
            <v>#N/A</v>
          </cell>
          <cell r="D1330" t="e">
            <v>#N/A</v>
          </cell>
          <cell r="E1330" t="e">
            <v>#N/A</v>
          </cell>
        </row>
        <row r="1331">
          <cell r="C1331" t="e">
            <v>#N/A</v>
          </cell>
          <cell r="D1331" t="e">
            <v>#N/A</v>
          </cell>
          <cell r="E1331" t="e">
            <v>#N/A</v>
          </cell>
        </row>
        <row r="1332">
          <cell r="C1332" t="e">
            <v>#N/A</v>
          </cell>
          <cell r="D1332" t="e">
            <v>#N/A</v>
          </cell>
          <cell r="E1332" t="e">
            <v>#N/A</v>
          </cell>
        </row>
        <row r="1333">
          <cell r="C1333" t="e">
            <v>#N/A</v>
          </cell>
          <cell r="D1333" t="e">
            <v>#N/A</v>
          </cell>
          <cell r="E1333" t="e">
            <v>#N/A</v>
          </cell>
        </row>
        <row r="1334">
          <cell r="C1334" t="e">
            <v>#N/A</v>
          </cell>
          <cell r="D1334" t="e">
            <v>#N/A</v>
          </cell>
          <cell r="E1334" t="e">
            <v>#N/A</v>
          </cell>
        </row>
        <row r="1335">
          <cell r="C1335" t="e">
            <v>#N/A</v>
          </cell>
          <cell r="D1335" t="e">
            <v>#N/A</v>
          </cell>
          <cell r="E1335" t="e">
            <v>#N/A</v>
          </cell>
        </row>
        <row r="1336">
          <cell r="C1336" t="e">
            <v>#N/A</v>
          </cell>
          <cell r="D1336" t="e">
            <v>#N/A</v>
          </cell>
          <cell r="E1336" t="e">
            <v>#N/A</v>
          </cell>
        </row>
        <row r="1337">
          <cell r="C1337" t="e">
            <v>#N/A</v>
          </cell>
          <cell r="D1337" t="e">
            <v>#N/A</v>
          </cell>
          <cell r="E1337" t="e">
            <v>#N/A</v>
          </cell>
        </row>
        <row r="1338">
          <cell r="C1338" t="e">
            <v>#N/A</v>
          </cell>
          <cell r="D1338" t="e">
            <v>#N/A</v>
          </cell>
          <cell r="E1338" t="e">
            <v>#N/A</v>
          </cell>
        </row>
        <row r="1339">
          <cell r="C1339" t="e">
            <v>#N/A</v>
          </cell>
          <cell r="D1339" t="e">
            <v>#N/A</v>
          </cell>
          <cell r="E1339" t="e">
            <v>#N/A</v>
          </cell>
        </row>
        <row r="1340">
          <cell r="C1340" t="e">
            <v>#N/A</v>
          </cell>
          <cell r="D1340" t="e">
            <v>#N/A</v>
          </cell>
          <cell r="E1340" t="e">
            <v>#N/A</v>
          </cell>
        </row>
        <row r="1341">
          <cell r="C1341" t="e">
            <v>#N/A</v>
          </cell>
          <cell r="D1341" t="e">
            <v>#N/A</v>
          </cell>
          <cell r="E1341" t="e">
            <v>#N/A</v>
          </cell>
        </row>
        <row r="1342">
          <cell r="C1342" t="e">
            <v>#N/A</v>
          </cell>
          <cell r="D1342" t="e">
            <v>#N/A</v>
          </cell>
          <cell r="E1342" t="e">
            <v>#N/A</v>
          </cell>
        </row>
        <row r="1343">
          <cell r="C1343" t="e">
            <v>#N/A</v>
          </cell>
          <cell r="D1343" t="e">
            <v>#N/A</v>
          </cell>
          <cell r="E1343" t="e">
            <v>#N/A</v>
          </cell>
        </row>
        <row r="1344">
          <cell r="C1344" t="e">
            <v>#N/A</v>
          </cell>
          <cell r="D1344" t="e">
            <v>#N/A</v>
          </cell>
          <cell r="E1344" t="e">
            <v>#N/A</v>
          </cell>
        </row>
        <row r="1345">
          <cell r="C1345" t="e">
            <v>#N/A</v>
          </cell>
          <cell r="D1345" t="e">
            <v>#N/A</v>
          </cell>
          <cell r="E1345" t="e">
            <v>#N/A</v>
          </cell>
        </row>
        <row r="1346">
          <cell r="C1346" t="e">
            <v>#N/A</v>
          </cell>
          <cell r="D1346" t="e">
            <v>#N/A</v>
          </cell>
          <cell r="E1346" t="e">
            <v>#N/A</v>
          </cell>
        </row>
        <row r="1347">
          <cell r="C1347" t="e">
            <v>#N/A</v>
          </cell>
          <cell r="D1347" t="e">
            <v>#N/A</v>
          </cell>
          <cell r="E1347" t="e">
            <v>#N/A</v>
          </cell>
        </row>
        <row r="1348">
          <cell r="C1348" t="e">
            <v>#N/A</v>
          </cell>
          <cell r="D1348" t="e">
            <v>#N/A</v>
          </cell>
          <cell r="E1348" t="e">
            <v>#N/A</v>
          </cell>
        </row>
        <row r="1349">
          <cell r="C1349" t="e">
            <v>#N/A</v>
          </cell>
          <cell r="D1349" t="e">
            <v>#N/A</v>
          </cell>
          <cell r="E1349" t="e">
            <v>#N/A</v>
          </cell>
        </row>
        <row r="1350">
          <cell r="C1350" t="e">
            <v>#N/A</v>
          </cell>
          <cell r="D1350" t="e">
            <v>#N/A</v>
          </cell>
          <cell r="E1350" t="e">
            <v>#N/A</v>
          </cell>
        </row>
        <row r="1351">
          <cell r="C1351" t="e">
            <v>#N/A</v>
          </cell>
          <cell r="D1351" t="e">
            <v>#N/A</v>
          </cell>
          <cell r="E1351" t="e">
            <v>#N/A</v>
          </cell>
        </row>
        <row r="1352">
          <cell r="C1352" t="e">
            <v>#N/A</v>
          </cell>
          <cell r="D1352" t="e">
            <v>#N/A</v>
          </cell>
          <cell r="E1352" t="e">
            <v>#N/A</v>
          </cell>
        </row>
        <row r="1353">
          <cell r="C1353" t="e">
            <v>#N/A</v>
          </cell>
          <cell r="D1353" t="e">
            <v>#N/A</v>
          </cell>
          <cell r="E1353" t="e">
            <v>#N/A</v>
          </cell>
        </row>
        <row r="1354">
          <cell r="C1354" t="e">
            <v>#N/A</v>
          </cell>
          <cell r="D1354" t="e">
            <v>#N/A</v>
          </cell>
          <cell r="E1354" t="e">
            <v>#N/A</v>
          </cell>
        </row>
        <row r="1355">
          <cell r="C1355" t="e">
            <v>#N/A</v>
          </cell>
          <cell r="D1355" t="e">
            <v>#N/A</v>
          </cell>
          <cell r="E1355" t="e">
            <v>#N/A</v>
          </cell>
        </row>
        <row r="1356">
          <cell r="C1356" t="e">
            <v>#N/A</v>
          </cell>
          <cell r="D1356" t="e">
            <v>#N/A</v>
          </cell>
          <cell r="E1356" t="e">
            <v>#N/A</v>
          </cell>
        </row>
        <row r="1357">
          <cell r="C1357" t="e">
            <v>#N/A</v>
          </cell>
          <cell r="D1357" t="e">
            <v>#N/A</v>
          </cell>
          <cell r="E1357" t="e">
            <v>#N/A</v>
          </cell>
        </row>
        <row r="1358">
          <cell r="C1358" t="e">
            <v>#N/A</v>
          </cell>
          <cell r="D1358" t="e">
            <v>#N/A</v>
          </cell>
          <cell r="E1358" t="e">
            <v>#N/A</v>
          </cell>
        </row>
        <row r="1359">
          <cell r="C1359" t="e">
            <v>#N/A</v>
          </cell>
          <cell r="D1359" t="e">
            <v>#N/A</v>
          </cell>
          <cell r="E1359" t="e">
            <v>#N/A</v>
          </cell>
        </row>
        <row r="1360">
          <cell r="C1360" t="e">
            <v>#N/A</v>
          </cell>
          <cell r="D1360" t="e">
            <v>#N/A</v>
          </cell>
          <cell r="E1360" t="e">
            <v>#N/A</v>
          </cell>
        </row>
        <row r="1361">
          <cell r="C1361" t="e">
            <v>#N/A</v>
          </cell>
          <cell r="D1361" t="e">
            <v>#N/A</v>
          </cell>
          <cell r="E1361" t="e">
            <v>#N/A</v>
          </cell>
        </row>
        <row r="1362">
          <cell r="C1362" t="e">
            <v>#N/A</v>
          </cell>
          <cell r="D1362" t="e">
            <v>#N/A</v>
          </cell>
          <cell r="E1362" t="e">
            <v>#N/A</v>
          </cell>
        </row>
        <row r="1363">
          <cell r="C1363" t="e">
            <v>#N/A</v>
          </cell>
          <cell r="D1363" t="e">
            <v>#N/A</v>
          </cell>
          <cell r="E1363" t="e">
            <v>#N/A</v>
          </cell>
        </row>
        <row r="1364">
          <cell r="C1364" t="e">
            <v>#N/A</v>
          </cell>
          <cell r="D1364" t="e">
            <v>#N/A</v>
          </cell>
          <cell r="E1364" t="e">
            <v>#N/A</v>
          </cell>
        </row>
        <row r="1365">
          <cell r="C1365" t="e">
            <v>#N/A</v>
          </cell>
          <cell r="D1365" t="e">
            <v>#N/A</v>
          </cell>
          <cell r="E1365" t="e">
            <v>#N/A</v>
          </cell>
        </row>
        <row r="1366">
          <cell r="C1366" t="e">
            <v>#N/A</v>
          </cell>
          <cell r="D1366" t="e">
            <v>#N/A</v>
          </cell>
          <cell r="E1366" t="e">
            <v>#N/A</v>
          </cell>
        </row>
        <row r="1367">
          <cell r="C1367" t="e">
            <v>#N/A</v>
          </cell>
          <cell r="D1367" t="e">
            <v>#N/A</v>
          </cell>
          <cell r="E1367" t="e">
            <v>#N/A</v>
          </cell>
        </row>
        <row r="1368">
          <cell r="C1368" t="e">
            <v>#N/A</v>
          </cell>
          <cell r="D1368" t="e">
            <v>#N/A</v>
          </cell>
          <cell r="E1368" t="e">
            <v>#N/A</v>
          </cell>
        </row>
        <row r="1369">
          <cell r="C1369" t="e">
            <v>#N/A</v>
          </cell>
          <cell r="D1369" t="e">
            <v>#N/A</v>
          </cell>
          <cell r="E1369" t="e">
            <v>#N/A</v>
          </cell>
        </row>
        <row r="1370">
          <cell r="C1370" t="e">
            <v>#N/A</v>
          </cell>
          <cell r="D1370" t="e">
            <v>#N/A</v>
          </cell>
          <cell r="E1370" t="e">
            <v>#N/A</v>
          </cell>
        </row>
        <row r="1371">
          <cell r="C1371" t="e">
            <v>#N/A</v>
          </cell>
          <cell r="D1371" t="e">
            <v>#N/A</v>
          </cell>
          <cell r="E1371" t="e">
            <v>#N/A</v>
          </cell>
        </row>
        <row r="1372">
          <cell r="C1372" t="e">
            <v>#N/A</v>
          </cell>
          <cell r="D1372" t="e">
            <v>#N/A</v>
          </cell>
          <cell r="E1372" t="e">
            <v>#N/A</v>
          </cell>
        </row>
        <row r="1373">
          <cell r="C1373" t="e">
            <v>#N/A</v>
          </cell>
          <cell r="D1373" t="e">
            <v>#N/A</v>
          </cell>
          <cell r="E1373" t="e">
            <v>#N/A</v>
          </cell>
        </row>
        <row r="1374">
          <cell r="C1374" t="e">
            <v>#N/A</v>
          </cell>
          <cell r="D1374" t="e">
            <v>#N/A</v>
          </cell>
          <cell r="E1374" t="e">
            <v>#N/A</v>
          </cell>
        </row>
        <row r="1375">
          <cell r="C1375" t="e">
            <v>#N/A</v>
          </cell>
          <cell r="D1375" t="e">
            <v>#N/A</v>
          </cell>
          <cell r="E1375" t="e">
            <v>#N/A</v>
          </cell>
        </row>
        <row r="1376">
          <cell r="C1376" t="e">
            <v>#N/A</v>
          </cell>
          <cell r="D1376" t="e">
            <v>#N/A</v>
          </cell>
          <cell r="E1376" t="e">
            <v>#N/A</v>
          </cell>
        </row>
        <row r="1377">
          <cell r="C1377" t="e">
            <v>#N/A</v>
          </cell>
          <cell r="D1377" t="e">
            <v>#N/A</v>
          </cell>
          <cell r="E1377" t="e">
            <v>#N/A</v>
          </cell>
        </row>
        <row r="1378">
          <cell r="C1378" t="e">
            <v>#N/A</v>
          </cell>
          <cell r="D1378" t="e">
            <v>#N/A</v>
          </cell>
          <cell r="E1378" t="e">
            <v>#N/A</v>
          </cell>
        </row>
        <row r="1379">
          <cell r="C1379" t="e">
            <v>#N/A</v>
          </cell>
          <cell r="D1379" t="e">
            <v>#N/A</v>
          </cell>
          <cell r="E1379" t="e">
            <v>#N/A</v>
          </cell>
        </row>
        <row r="1380">
          <cell r="C1380" t="e">
            <v>#N/A</v>
          </cell>
          <cell r="D1380" t="e">
            <v>#N/A</v>
          </cell>
          <cell r="E1380" t="e">
            <v>#N/A</v>
          </cell>
        </row>
        <row r="1381">
          <cell r="C1381" t="e">
            <v>#N/A</v>
          </cell>
          <cell r="D1381" t="e">
            <v>#N/A</v>
          </cell>
          <cell r="E1381" t="e">
            <v>#N/A</v>
          </cell>
        </row>
        <row r="1382">
          <cell r="C1382" t="e">
            <v>#N/A</v>
          </cell>
          <cell r="D1382" t="e">
            <v>#N/A</v>
          </cell>
          <cell r="E1382" t="e">
            <v>#N/A</v>
          </cell>
        </row>
        <row r="1383">
          <cell r="C1383" t="e">
            <v>#N/A</v>
          </cell>
          <cell r="D1383" t="e">
            <v>#N/A</v>
          </cell>
          <cell r="E1383" t="e">
            <v>#N/A</v>
          </cell>
        </row>
        <row r="1384">
          <cell r="C1384" t="e">
            <v>#N/A</v>
          </cell>
          <cell r="D1384" t="e">
            <v>#N/A</v>
          </cell>
          <cell r="E1384" t="e">
            <v>#N/A</v>
          </cell>
        </row>
        <row r="1385">
          <cell r="C1385" t="e">
            <v>#N/A</v>
          </cell>
          <cell r="D1385" t="e">
            <v>#N/A</v>
          </cell>
          <cell r="E1385" t="e">
            <v>#N/A</v>
          </cell>
        </row>
        <row r="1386">
          <cell r="C1386" t="e">
            <v>#N/A</v>
          </cell>
          <cell r="D1386" t="e">
            <v>#N/A</v>
          </cell>
          <cell r="E1386" t="e">
            <v>#N/A</v>
          </cell>
        </row>
        <row r="1387">
          <cell r="C1387" t="e">
            <v>#N/A</v>
          </cell>
          <cell r="D1387" t="e">
            <v>#N/A</v>
          </cell>
          <cell r="E1387" t="e">
            <v>#N/A</v>
          </cell>
        </row>
        <row r="1388">
          <cell r="C1388" t="e">
            <v>#N/A</v>
          </cell>
          <cell r="D1388" t="e">
            <v>#N/A</v>
          </cell>
          <cell r="E1388" t="e">
            <v>#N/A</v>
          </cell>
        </row>
        <row r="1389">
          <cell r="C1389" t="e">
            <v>#N/A</v>
          </cell>
          <cell r="D1389" t="e">
            <v>#N/A</v>
          </cell>
          <cell r="E1389" t="e">
            <v>#N/A</v>
          </cell>
        </row>
        <row r="1390">
          <cell r="C1390" t="e">
            <v>#N/A</v>
          </cell>
          <cell r="D1390" t="e">
            <v>#N/A</v>
          </cell>
          <cell r="E1390" t="e">
            <v>#N/A</v>
          </cell>
        </row>
        <row r="1391">
          <cell r="C1391" t="e">
            <v>#N/A</v>
          </cell>
          <cell r="D1391" t="e">
            <v>#N/A</v>
          </cell>
          <cell r="E1391" t="e">
            <v>#N/A</v>
          </cell>
        </row>
        <row r="1392">
          <cell r="C1392" t="e">
            <v>#N/A</v>
          </cell>
          <cell r="D1392" t="e">
            <v>#N/A</v>
          </cell>
          <cell r="E1392" t="e">
            <v>#N/A</v>
          </cell>
        </row>
        <row r="1393">
          <cell r="C1393" t="e">
            <v>#N/A</v>
          </cell>
          <cell r="D1393" t="e">
            <v>#N/A</v>
          </cell>
          <cell r="E1393" t="e">
            <v>#N/A</v>
          </cell>
        </row>
        <row r="1394">
          <cell r="C1394" t="e">
            <v>#N/A</v>
          </cell>
          <cell r="D1394" t="e">
            <v>#N/A</v>
          </cell>
          <cell r="E1394" t="e">
            <v>#N/A</v>
          </cell>
        </row>
        <row r="1395">
          <cell r="C1395" t="e">
            <v>#N/A</v>
          </cell>
          <cell r="D1395" t="e">
            <v>#N/A</v>
          </cell>
          <cell r="E1395" t="e">
            <v>#N/A</v>
          </cell>
        </row>
        <row r="1396">
          <cell r="C1396" t="e">
            <v>#N/A</v>
          </cell>
          <cell r="D1396" t="e">
            <v>#N/A</v>
          </cell>
          <cell r="E1396" t="e">
            <v>#N/A</v>
          </cell>
        </row>
        <row r="1397">
          <cell r="C1397" t="e">
            <v>#N/A</v>
          </cell>
          <cell r="D1397" t="e">
            <v>#N/A</v>
          </cell>
          <cell r="E1397" t="e">
            <v>#N/A</v>
          </cell>
        </row>
        <row r="1398">
          <cell r="C1398" t="e">
            <v>#N/A</v>
          </cell>
          <cell r="D1398" t="e">
            <v>#N/A</v>
          </cell>
          <cell r="E1398" t="e">
            <v>#N/A</v>
          </cell>
        </row>
        <row r="1399">
          <cell r="C1399" t="e">
            <v>#N/A</v>
          </cell>
          <cell r="D1399" t="e">
            <v>#N/A</v>
          </cell>
          <cell r="E1399" t="e">
            <v>#N/A</v>
          </cell>
        </row>
        <row r="1400">
          <cell r="C1400" t="e">
            <v>#N/A</v>
          </cell>
          <cell r="D1400" t="e">
            <v>#N/A</v>
          </cell>
          <cell r="E1400" t="e">
            <v>#N/A</v>
          </cell>
        </row>
        <row r="1401">
          <cell r="C1401" t="e">
            <v>#N/A</v>
          </cell>
          <cell r="D1401" t="e">
            <v>#N/A</v>
          </cell>
          <cell r="E1401" t="e">
            <v>#N/A</v>
          </cell>
        </row>
        <row r="1402">
          <cell r="C1402" t="e">
            <v>#N/A</v>
          </cell>
          <cell r="D1402" t="e">
            <v>#N/A</v>
          </cell>
          <cell r="E1402" t="e">
            <v>#N/A</v>
          </cell>
        </row>
        <row r="1403">
          <cell r="C1403" t="e">
            <v>#N/A</v>
          </cell>
          <cell r="D1403" t="e">
            <v>#N/A</v>
          </cell>
          <cell r="E1403" t="e">
            <v>#N/A</v>
          </cell>
        </row>
        <row r="1404">
          <cell r="C1404" t="e">
            <v>#N/A</v>
          </cell>
          <cell r="D1404" t="e">
            <v>#N/A</v>
          </cell>
          <cell r="E1404" t="e">
            <v>#N/A</v>
          </cell>
        </row>
        <row r="1405">
          <cell r="C1405" t="e">
            <v>#N/A</v>
          </cell>
          <cell r="D1405" t="e">
            <v>#N/A</v>
          </cell>
          <cell r="E1405" t="e">
            <v>#N/A</v>
          </cell>
        </row>
        <row r="1406">
          <cell r="C1406" t="e">
            <v>#N/A</v>
          </cell>
          <cell r="D1406" t="e">
            <v>#N/A</v>
          </cell>
          <cell r="E1406" t="e">
            <v>#N/A</v>
          </cell>
        </row>
        <row r="1407">
          <cell r="C1407" t="e">
            <v>#N/A</v>
          </cell>
          <cell r="D1407" t="e">
            <v>#N/A</v>
          </cell>
          <cell r="E1407" t="e">
            <v>#N/A</v>
          </cell>
        </row>
        <row r="1408">
          <cell r="C1408" t="e">
            <v>#N/A</v>
          </cell>
          <cell r="D1408" t="e">
            <v>#N/A</v>
          </cell>
          <cell r="E1408" t="e">
            <v>#N/A</v>
          </cell>
        </row>
        <row r="1409">
          <cell r="C1409" t="e">
            <v>#N/A</v>
          </cell>
          <cell r="D1409" t="e">
            <v>#N/A</v>
          </cell>
          <cell r="E1409" t="e">
            <v>#N/A</v>
          </cell>
        </row>
        <row r="1410">
          <cell r="C1410" t="e">
            <v>#N/A</v>
          </cell>
          <cell r="D1410" t="e">
            <v>#N/A</v>
          </cell>
          <cell r="E1410" t="e">
            <v>#N/A</v>
          </cell>
        </row>
        <row r="1411">
          <cell r="C1411" t="e">
            <v>#N/A</v>
          </cell>
          <cell r="D1411" t="e">
            <v>#N/A</v>
          </cell>
          <cell r="E1411" t="e">
            <v>#N/A</v>
          </cell>
        </row>
        <row r="1412">
          <cell r="C1412" t="e">
            <v>#N/A</v>
          </cell>
          <cell r="D1412" t="e">
            <v>#N/A</v>
          </cell>
          <cell r="E1412" t="e">
            <v>#N/A</v>
          </cell>
        </row>
        <row r="1413">
          <cell r="C1413" t="e">
            <v>#N/A</v>
          </cell>
          <cell r="D1413" t="e">
            <v>#N/A</v>
          </cell>
          <cell r="E1413" t="e">
            <v>#N/A</v>
          </cell>
        </row>
        <row r="1414">
          <cell r="C1414" t="e">
            <v>#N/A</v>
          </cell>
          <cell r="D1414" t="e">
            <v>#N/A</v>
          </cell>
          <cell r="E1414" t="e">
            <v>#N/A</v>
          </cell>
        </row>
        <row r="1415">
          <cell r="C1415" t="e">
            <v>#N/A</v>
          </cell>
          <cell r="D1415" t="e">
            <v>#N/A</v>
          </cell>
          <cell r="E1415" t="e">
            <v>#N/A</v>
          </cell>
        </row>
        <row r="1416">
          <cell r="C1416" t="e">
            <v>#N/A</v>
          </cell>
          <cell r="D1416" t="e">
            <v>#N/A</v>
          </cell>
          <cell r="E1416" t="e">
            <v>#N/A</v>
          </cell>
        </row>
        <row r="1417">
          <cell r="C1417" t="e">
            <v>#N/A</v>
          </cell>
          <cell r="D1417" t="e">
            <v>#N/A</v>
          </cell>
          <cell r="E1417" t="e">
            <v>#N/A</v>
          </cell>
        </row>
        <row r="1418">
          <cell r="C1418" t="e">
            <v>#N/A</v>
          </cell>
          <cell r="D1418" t="e">
            <v>#N/A</v>
          </cell>
          <cell r="E1418" t="e">
            <v>#N/A</v>
          </cell>
        </row>
        <row r="1419">
          <cell r="C1419" t="e">
            <v>#N/A</v>
          </cell>
          <cell r="D1419" t="e">
            <v>#N/A</v>
          </cell>
          <cell r="E1419" t="e">
            <v>#N/A</v>
          </cell>
        </row>
        <row r="1420">
          <cell r="C1420" t="e">
            <v>#N/A</v>
          </cell>
          <cell r="D1420" t="e">
            <v>#N/A</v>
          </cell>
          <cell r="E1420" t="e">
            <v>#N/A</v>
          </cell>
        </row>
        <row r="1421">
          <cell r="C1421" t="e">
            <v>#N/A</v>
          </cell>
          <cell r="D1421" t="e">
            <v>#N/A</v>
          </cell>
          <cell r="E1421" t="e">
            <v>#N/A</v>
          </cell>
        </row>
        <row r="1422">
          <cell r="C1422" t="e">
            <v>#N/A</v>
          </cell>
          <cell r="D1422" t="e">
            <v>#N/A</v>
          </cell>
          <cell r="E1422" t="e">
            <v>#N/A</v>
          </cell>
        </row>
        <row r="1423">
          <cell r="C1423" t="e">
            <v>#N/A</v>
          </cell>
          <cell r="D1423" t="e">
            <v>#N/A</v>
          </cell>
          <cell r="E1423" t="e">
            <v>#N/A</v>
          </cell>
        </row>
        <row r="1424">
          <cell r="C1424" t="e">
            <v>#N/A</v>
          </cell>
          <cell r="D1424" t="e">
            <v>#N/A</v>
          </cell>
          <cell r="E1424" t="e">
            <v>#N/A</v>
          </cell>
        </row>
        <row r="1425">
          <cell r="C1425" t="e">
            <v>#N/A</v>
          </cell>
          <cell r="D1425" t="e">
            <v>#N/A</v>
          </cell>
          <cell r="E1425" t="e">
            <v>#N/A</v>
          </cell>
        </row>
        <row r="1426">
          <cell r="C1426" t="e">
            <v>#N/A</v>
          </cell>
          <cell r="D1426" t="e">
            <v>#N/A</v>
          </cell>
          <cell r="E1426" t="e">
            <v>#N/A</v>
          </cell>
        </row>
        <row r="1427">
          <cell r="C1427" t="e">
            <v>#N/A</v>
          </cell>
          <cell r="D1427" t="e">
            <v>#N/A</v>
          </cell>
          <cell r="E1427" t="e">
            <v>#N/A</v>
          </cell>
        </row>
        <row r="1428">
          <cell r="C1428" t="e">
            <v>#N/A</v>
          </cell>
          <cell r="D1428" t="e">
            <v>#N/A</v>
          </cell>
          <cell r="E1428" t="e">
            <v>#N/A</v>
          </cell>
        </row>
        <row r="1429">
          <cell r="C1429" t="e">
            <v>#N/A</v>
          </cell>
          <cell r="D1429" t="e">
            <v>#N/A</v>
          </cell>
          <cell r="E1429" t="e">
            <v>#N/A</v>
          </cell>
        </row>
        <row r="1430">
          <cell r="C1430" t="e">
            <v>#N/A</v>
          </cell>
          <cell r="D1430" t="e">
            <v>#N/A</v>
          </cell>
          <cell r="E1430" t="e">
            <v>#N/A</v>
          </cell>
        </row>
        <row r="1431">
          <cell r="C1431" t="e">
            <v>#N/A</v>
          </cell>
          <cell r="D1431" t="e">
            <v>#N/A</v>
          </cell>
          <cell r="E1431" t="e">
            <v>#N/A</v>
          </cell>
        </row>
        <row r="1432">
          <cell r="C1432" t="e">
            <v>#N/A</v>
          </cell>
          <cell r="D1432" t="e">
            <v>#N/A</v>
          </cell>
          <cell r="E1432" t="e">
            <v>#N/A</v>
          </cell>
        </row>
        <row r="1433">
          <cell r="C1433" t="e">
            <v>#N/A</v>
          </cell>
          <cell r="D1433" t="e">
            <v>#N/A</v>
          </cell>
          <cell r="E1433" t="e">
            <v>#N/A</v>
          </cell>
        </row>
        <row r="1434">
          <cell r="C1434" t="e">
            <v>#N/A</v>
          </cell>
          <cell r="D1434" t="e">
            <v>#N/A</v>
          </cell>
          <cell r="E1434" t="e">
            <v>#N/A</v>
          </cell>
        </row>
        <row r="1435">
          <cell r="C1435" t="e">
            <v>#N/A</v>
          </cell>
          <cell r="D1435" t="e">
            <v>#N/A</v>
          </cell>
          <cell r="E1435" t="e">
            <v>#N/A</v>
          </cell>
        </row>
        <row r="1436">
          <cell r="C1436" t="e">
            <v>#N/A</v>
          </cell>
          <cell r="D1436" t="e">
            <v>#N/A</v>
          </cell>
          <cell r="E1436" t="e">
            <v>#N/A</v>
          </cell>
        </row>
        <row r="1437">
          <cell r="C1437" t="e">
            <v>#N/A</v>
          </cell>
          <cell r="D1437" t="e">
            <v>#N/A</v>
          </cell>
          <cell r="E1437" t="e">
            <v>#N/A</v>
          </cell>
        </row>
        <row r="1438">
          <cell r="C1438" t="e">
            <v>#N/A</v>
          </cell>
          <cell r="D1438" t="e">
            <v>#N/A</v>
          </cell>
          <cell r="E1438" t="e">
            <v>#N/A</v>
          </cell>
        </row>
        <row r="1439">
          <cell r="C1439" t="e">
            <v>#N/A</v>
          </cell>
          <cell r="D1439" t="e">
            <v>#N/A</v>
          </cell>
          <cell r="E1439" t="e">
            <v>#N/A</v>
          </cell>
        </row>
        <row r="1440">
          <cell r="C1440" t="e">
            <v>#N/A</v>
          </cell>
          <cell r="D1440" t="e">
            <v>#N/A</v>
          </cell>
          <cell r="E1440" t="e">
            <v>#N/A</v>
          </cell>
        </row>
        <row r="1441">
          <cell r="C1441" t="e">
            <v>#N/A</v>
          </cell>
          <cell r="D1441" t="e">
            <v>#N/A</v>
          </cell>
          <cell r="E1441" t="e">
            <v>#N/A</v>
          </cell>
        </row>
        <row r="1442">
          <cell r="C1442" t="e">
            <v>#N/A</v>
          </cell>
          <cell r="D1442" t="e">
            <v>#N/A</v>
          </cell>
          <cell r="E1442" t="e">
            <v>#N/A</v>
          </cell>
        </row>
        <row r="1443">
          <cell r="C1443" t="e">
            <v>#N/A</v>
          </cell>
          <cell r="D1443" t="e">
            <v>#N/A</v>
          </cell>
          <cell r="E1443" t="e">
            <v>#N/A</v>
          </cell>
        </row>
        <row r="1444">
          <cell r="C1444" t="e">
            <v>#N/A</v>
          </cell>
          <cell r="D1444" t="e">
            <v>#N/A</v>
          </cell>
          <cell r="E1444" t="e">
            <v>#N/A</v>
          </cell>
        </row>
        <row r="1445">
          <cell r="C1445" t="e">
            <v>#N/A</v>
          </cell>
          <cell r="D1445" t="e">
            <v>#N/A</v>
          </cell>
          <cell r="E1445" t="e">
            <v>#N/A</v>
          </cell>
        </row>
        <row r="1446">
          <cell r="C1446" t="e">
            <v>#N/A</v>
          </cell>
          <cell r="D1446" t="e">
            <v>#N/A</v>
          </cell>
          <cell r="E1446" t="e">
            <v>#N/A</v>
          </cell>
        </row>
        <row r="1447">
          <cell r="C1447" t="e">
            <v>#N/A</v>
          </cell>
          <cell r="D1447" t="e">
            <v>#N/A</v>
          </cell>
          <cell r="E1447" t="e">
            <v>#N/A</v>
          </cell>
        </row>
        <row r="1448">
          <cell r="C1448" t="e">
            <v>#N/A</v>
          </cell>
          <cell r="D1448" t="e">
            <v>#N/A</v>
          </cell>
          <cell r="E1448" t="e">
            <v>#N/A</v>
          </cell>
        </row>
        <row r="1449">
          <cell r="C1449" t="e">
            <v>#N/A</v>
          </cell>
          <cell r="D1449" t="e">
            <v>#N/A</v>
          </cell>
          <cell r="E1449" t="e">
            <v>#N/A</v>
          </cell>
        </row>
        <row r="1450">
          <cell r="C1450" t="e">
            <v>#N/A</v>
          </cell>
          <cell r="D1450" t="e">
            <v>#N/A</v>
          </cell>
          <cell r="E1450" t="e">
            <v>#N/A</v>
          </cell>
        </row>
        <row r="1451">
          <cell r="C1451" t="e">
            <v>#N/A</v>
          </cell>
          <cell r="D1451" t="e">
            <v>#N/A</v>
          </cell>
          <cell r="E1451" t="e">
            <v>#N/A</v>
          </cell>
        </row>
        <row r="1452">
          <cell r="C1452" t="e">
            <v>#N/A</v>
          </cell>
          <cell r="D1452" t="e">
            <v>#N/A</v>
          </cell>
          <cell r="E1452" t="e">
            <v>#N/A</v>
          </cell>
        </row>
        <row r="1453">
          <cell r="C1453" t="e">
            <v>#N/A</v>
          </cell>
          <cell r="D1453" t="e">
            <v>#N/A</v>
          </cell>
          <cell r="E1453" t="e">
            <v>#N/A</v>
          </cell>
        </row>
        <row r="1454">
          <cell r="C1454" t="e">
            <v>#N/A</v>
          </cell>
          <cell r="D1454" t="e">
            <v>#N/A</v>
          </cell>
          <cell r="E1454" t="e">
            <v>#N/A</v>
          </cell>
        </row>
        <row r="1455">
          <cell r="C1455" t="e">
            <v>#N/A</v>
          </cell>
          <cell r="D1455" t="e">
            <v>#N/A</v>
          </cell>
          <cell r="E1455" t="e">
            <v>#N/A</v>
          </cell>
        </row>
        <row r="1456">
          <cell r="C1456" t="e">
            <v>#N/A</v>
          </cell>
          <cell r="D1456" t="e">
            <v>#N/A</v>
          </cell>
          <cell r="E1456" t="e">
            <v>#N/A</v>
          </cell>
        </row>
        <row r="1457">
          <cell r="C1457" t="e">
            <v>#N/A</v>
          </cell>
          <cell r="D1457" t="e">
            <v>#N/A</v>
          </cell>
          <cell r="E1457" t="e">
            <v>#N/A</v>
          </cell>
        </row>
        <row r="1458">
          <cell r="C1458" t="e">
            <v>#N/A</v>
          </cell>
          <cell r="D1458" t="e">
            <v>#N/A</v>
          </cell>
          <cell r="E1458" t="e">
            <v>#N/A</v>
          </cell>
        </row>
        <row r="1459">
          <cell r="C1459" t="e">
            <v>#N/A</v>
          </cell>
          <cell r="D1459" t="e">
            <v>#N/A</v>
          </cell>
          <cell r="E1459" t="e">
            <v>#N/A</v>
          </cell>
        </row>
        <row r="1460">
          <cell r="C1460" t="e">
            <v>#N/A</v>
          </cell>
          <cell r="D1460" t="e">
            <v>#N/A</v>
          </cell>
          <cell r="E1460" t="e">
            <v>#N/A</v>
          </cell>
        </row>
        <row r="1461">
          <cell r="C1461" t="e">
            <v>#N/A</v>
          </cell>
          <cell r="D1461" t="e">
            <v>#N/A</v>
          </cell>
          <cell r="E1461" t="e">
            <v>#N/A</v>
          </cell>
        </row>
        <row r="1462">
          <cell r="C1462" t="e">
            <v>#N/A</v>
          </cell>
          <cell r="D1462" t="e">
            <v>#N/A</v>
          </cell>
          <cell r="E1462" t="e">
            <v>#N/A</v>
          </cell>
        </row>
        <row r="1463">
          <cell r="C1463" t="e">
            <v>#N/A</v>
          </cell>
          <cell r="D1463" t="e">
            <v>#N/A</v>
          </cell>
          <cell r="E1463" t="e">
            <v>#N/A</v>
          </cell>
        </row>
        <row r="1464">
          <cell r="C1464" t="e">
            <v>#N/A</v>
          </cell>
          <cell r="D1464" t="e">
            <v>#N/A</v>
          </cell>
          <cell r="E1464" t="e">
            <v>#N/A</v>
          </cell>
        </row>
        <row r="1465">
          <cell r="C1465" t="e">
            <v>#N/A</v>
          </cell>
          <cell r="D1465" t="e">
            <v>#N/A</v>
          </cell>
          <cell r="E1465" t="e">
            <v>#N/A</v>
          </cell>
        </row>
        <row r="1466">
          <cell r="C1466" t="e">
            <v>#N/A</v>
          </cell>
          <cell r="D1466" t="e">
            <v>#N/A</v>
          </cell>
          <cell r="E1466" t="e">
            <v>#N/A</v>
          </cell>
        </row>
        <row r="1467">
          <cell r="C1467" t="e">
            <v>#N/A</v>
          </cell>
          <cell r="D1467" t="e">
            <v>#N/A</v>
          </cell>
          <cell r="E1467" t="e">
            <v>#N/A</v>
          </cell>
        </row>
        <row r="1468">
          <cell r="C1468" t="e">
            <v>#N/A</v>
          </cell>
          <cell r="D1468" t="e">
            <v>#N/A</v>
          </cell>
          <cell r="E1468" t="e">
            <v>#N/A</v>
          </cell>
        </row>
        <row r="1469">
          <cell r="C1469" t="e">
            <v>#N/A</v>
          </cell>
          <cell r="D1469" t="e">
            <v>#N/A</v>
          </cell>
          <cell r="E1469" t="e">
            <v>#N/A</v>
          </cell>
        </row>
        <row r="1470">
          <cell r="C1470" t="e">
            <v>#N/A</v>
          </cell>
          <cell r="D1470" t="e">
            <v>#N/A</v>
          </cell>
          <cell r="E1470" t="e">
            <v>#N/A</v>
          </cell>
        </row>
        <row r="1471">
          <cell r="C1471" t="e">
            <v>#N/A</v>
          </cell>
          <cell r="D1471" t="e">
            <v>#N/A</v>
          </cell>
          <cell r="E1471" t="e">
            <v>#N/A</v>
          </cell>
        </row>
        <row r="1472">
          <cell r="C1472" t="e">
            <v>#N/A</v>
          </cell>
          <cell r="D1472" t="e">
            <v>#N/A</v>
          </cell>
          <cell r="E1472" t="e">
            <v>#N/A</v>
          </cell>
        </row>
        <row r="1473">
          <cell r="C1473" t="e">
            <v>#N/A</v>
          </cell>
          <cell r="D1473" t="e">
            <v>#N/A</v>
          </cell>
          <cell r="E1473" t="e">
            <v>#N/A</v>
          </cell>
        </row>
        <row r="1474">
          <cell r="C1474" t="e">
            <v>#N/A</v>
          </cell>
          <cell r="D1474" t="e">
            <v>#N/A</v>
          </cell>
          <cell r="E1474" t="e">
            <v>#N/A</v>
          </cell>
        </row>
        <row r="1475">
          <cell r="C1475" t="e">
            <v>#N/A</v>
          </cell>
          <cell r="D1475" t="e">
            <v>#N/A</v>
          </cell>
          <cell r="E1475" t="e">
            <v>#N/A</v>
          </cell>
        </row>
        <row r="1476">
          <cell r="C1476" t="e">
            <v>#N/A</v>
          </cell>
          <cell r="D1476" t="e">
            <v>#N/A</v>
          </cell>
          <cell r="E1476" t="e">
            <v>#N/A</v>
          </cell>
        </row>
        <row r="1477">
          <cell r="C1477" t="e">
            <v>#N/A</v>
          </cell>
          <cell r="D1477" t="e">
            <v>#N/A</v>
          </cell>
          <cell r="E1477" t="e">
            <v>#N/A</v>
          </cell>
        </row>
        <row r="1478">
          <cell r="C1478" t="e">
            <v>#N/A</v>
          </cell>
          <cell r="D1478" t="e">
            <v>#N/A</v>
          </cell>
          <cell r="E1478" t="e">
            <v>#N/A</v>
          </cell>
        </row>
        <row r="1479">
          <cell r="C1479" t="e">
            <v>#N/A</v>
          </cell>
          <cell r="D1479" t="e">
            <v>#N/A</v>
          </cell>
          <cell r="E1479" t="e">
            <v>#N/A</v>
          </cell>
        </row>
        <row r="1480">
          <cell r="C1480" t="e">
            <v>#N/A</v>
          </cell>
          <cell r="D1480" t="e">
            <v>#N/A</v>
          </cell>
          <cell r="E1480" t="e">
            <v>#N/A</v>
          </cell>
        </row>
        <row r="1481">
          <cell r="C1481" t="e">
            <v>#N/A</v>
          </cell>
          <cell r="D1481" t="e">
            <v>#N/A</v>
          </cell>
          <cell r="E1481" t="e">
            <v>#N/A</v>
          </cell>
        </row>
        <row r="1482">
          <cell r="C1482" t="e">
            <v>#N/A</v>
          </cell>
          <cell r="D1482" t="e">
            <v>#N/A</v>
          </cell>
          <cell r="E1482" t="e">
            <v>#N/A</v>
          </cell>
        </row>
        <row r="1483">
          <cell r="C1483" t="e">
            <v>#N/A</v>
          </cell>
          <cell r="D1483" t="e">
            <v>#N/A</v>
          </cell>
          <cell r="E1483" t="e">
            <v>#N/A</v>
          </cell>
        </row>
        <row r="1484">
          <cell r="C1484" t="e">
            <v>#N/A</v>
          </cell>
          <cell r="D1484" t="e">
            <v>#N/A</v>
          </cell>
          <cell r="E1484" t="e">
            <v>#N/A</v>
          </cell>
        </row>
        <row r="1485">
          <cell r="C1485" t="e">
            <v>#N/A</v>
          </cell>
          <cell r="D1485" t="e">
            <v>#N/A</v>
          </cell>
          <cell r="E1485" t="e">
            <v>#N/A</v>
          </cell>
        </row>
        <row r="1486">
          <cell r="C1486" t="e">
            <v>#N/A</v>
          </cell>
          <cell r="D1486" t="e">
            <v>#N/A</v>
          </cell>
          <cell r="E1486" t="e">
            <v>#N/A</v>
          </cell>
        </row>
        <row r="1487">
          <cell r="C1487" t="e">
            <v>#N/A</v>
          </cell>
          <cell r="D1487" t="e">
            <v>#N/A</v>
          </cell>
          <cell r="E1487" t="e">
            <v>#N/A</v>
          </cell>
        </row>
        <row r="1488">
          <cell r="C1488" t="e">
            <v>#N/A</v>
          </cell>
          <cell r="D1488" t="e">
            <v>#N/A</v>
          </cell>
          <cell r="E1488" t="e">
            <v>#N/A</v>
          </cell>
        </row>
        <row r="1489">
          <cell r="C1489" t="e">
            <v>#N/A</v>
          </cell>
          <cell r="D1489" t="e">
            <v>#N/A</v>
          </cell>
          <cell r="E1489" t="e">
            <v>#N/A</v>
          </cell>
        </row>
        <row r="1490">
          <cell r="C1490" t="e">
            <v>#N/A</v>
          </cell>
          <cell r="D1490" t="e">
            <v>#N/A</v>
          </cell>
          <cell r="E1490" t="e">
            <v>#N/A</v>
          </cell>
        </row>
        <row r="1491">
          <cell r="C1491" t="e">
            <v>#N/A</v>
          </cell>
          <cell r="D1491" t="e">
            <v>#N/A</v>
          </cell>
          <cell r="E1491" t="e">
            <v>#N/A</v>
          </cell>
        </row>
        <row r="1492">
          <cell r="C1492" t="e">
            <v>#N/A</v>
          </cell>
          <cell r="D1492" t="e">
            <v>#N/A</v>
          </cell>
          <cell r="E1492" t="e">
            <v>#N/A</v>
          </cell>
        </row>
        <row r="1493">
          <cell r="C1493" t="e">
            <v>#N/A</v>
          </cell>
          <cell r="D1493" t="e">
            <v>#N/A</v>
          </cell>
          <cell r="E1493" t="e">
            <v>#N/A</v>
          </cell>
        </row>
        <row r="1494">
          <cell r="C1494" t="e">
            <v>#N/A</v>
          </cell>
          <cell r="D1494" t="e">
            <v>#N/A</v>
          </cell>
          <cell r="E1494" t="e">
            <v>#N/A</v>
          </cell>
        </row>
        <row r="1495">
          <cell r="C1495" t="e">
            <v>#N/A</v>
          </cell>
          <cell r="D1495" t="e">
            <v>#N/A</v>
          </cell>
          <cell r="E1495" t="e">
            <v>#N/A</v>
          </cell>
        </row>
        <row r="1496">
          <cell r="C1496" t="e">
            <v>#N/A</v>
          </cell>
          <cell r="D1496" t="e">
            <v>#N/A</v>
          </cell>
          <cell r="E1496" t="e">
            <v>#N/A</v>
          </cell>
        </row>
        <row r="1497">
          <cell r="C1497" t="e">
            <v>#N/A</v>
          </cell>
          <cell r="D1497" t="e">
            <v>#N/A</v>
          </cell>
          <cell r="E1497" t="e">
            <v>#N/A</v>
          </cell>
        </row>
        <row r="1498">
          <cell r="C1498" t="e">
            <v>#N/A</v>
          </cell>
          <cell r="D1498" t="e">
            <v>#N/A</v>
          </cell>
          <cell r="E1498" t="e">
            <v>#N/A</v>
          </cell>
        </row>
        <row r="1499">
          <cell r="C1499" t="e">
            <v>#N/A</v>
          </cell>
          <cell r="D1499" t="e">
            <v>#N/A</v>
          </cell>
          <cell r="E1499" t="e">
            <v>#N/A</v>
          </cell>
        </row>
        <row r="1500">
          <cell r="C1500" t="e">
            <v>#N/A</v>
          </cell>
          <cell r="D1500" t="e">
            <v>#N/A</v>
          </cell>
          <cell r="E1500" t="e">
            <v>#N/A</v>
          </cell>
        </row>
        <row r="1501">
          <cell r="C1501" t="e">
            <v>#N/A</v>
          </cell>
          <cell r="D1501" t="e">
            <v>#N/A</v>
          </cell>
          <cell r="E1501" t="e">
            <v>#N/A</v>
          </cell>
        </row>
        <row r="1502">
          <cell r="C1502" t="e">
            <v>#N/A</v>
          </cell>
          <cell r="D1502" t="e">
            <v>#N/A</v>
          </cell>
          <cell r="E1502" t="e">
            <v>#N/A</v>
          </cell>
        </row>
        <row r="1503">
          <cell r="C1503" t="e">
            <v>#N/A</v>
          </cell>
          <cell r="D1503" t="e">
            <v>#N/A</v>
          </cell>
          <cell r="E1503" t="e">
            <v>#N/A</v>
          </cell>
        </row>
        <row r="1504">
          <cell r="C1504" t="e">
            <v>#N/A</v>
          </cell>
          <cell r="D1504" t="e">
            <v>#N/A</v>
          </cell>
          <cell r="E1504" t="e">
            <v>#N/A</v>
          </cell>
        </row>
        <row r="1505">
          <cell r="C1505" t="e">
            <v>#N/A</v>
          </cell>
          <cell r="D1505" t="e">
            <v>#N/A</v>
          </cell>
          <cell r="E1505" t="e">
            <v>#N/A</v>
          </cell>
        </row>
        <row r="1506">
          <cell r="C1506" t="e">
            <v>#N/A</v>
          </cell>
          <cell r="D1506" t="e">
            <v>#N/A</v>
          </cell>
          <cell r="E1506" t="e">
            <v>#N/A</v>
          </cell>
        </row>
        <row r="1507">
          <cell r="C1507" t="e">
            <v>#N/A</v>
          </cell>
          <cell r="D1507" t="e">
            <v>#N/A</v>
          </cell>
          <cell r="E1507" t="e">
            <v>#N/A</v>
          </cell>
        </row>
        <row r="1508">
          <cell r="C1508" t="e">
            <v>#N/A</v>
          </cell>
          <cell r="D1508" t="e">
            <v>#N/A</v>
          </cell>
          <cell r="E1508" t="e">
            <v>#N/A</v>
          </cell>
        </row>
        <row r="1509">
          <cell r="C1509" t="e">
            <v>#N/A</v>
          </cell>
          <cell r="D1509" t="e">
            <v>#N/A</v>
          </cell>
          <cell r="E1509" t="e">
            <v>#N/A</v>
          </cell>
        </row>
        <row r="1510">
          <cell r="C1510" t="e">
            <v>#N/A</v>
          </cell>
          <cell r="D1510" t="e">
            <v>#N/A</v>
          </cell>
          <cell r="E1510" t="e">
            <v>#N/A</v>
          </cell>
        </row>
        <row r="1511">
          <cell r="C1511" t="e">
            <v>#N/A</v>
          </cell>
          <cell r="D1511" t="e">
            <v>#N/A</v>
          </cell>
          <cell r="E1511" t="e">
            <v>#N/A</v>
          </cell>
        </row>
        <row r="1512">
          <cell r="C1512" t="e">
            <v>#N/A</v>
          </cell>
          <cell r="D1512" t="e">
            <v>#N/A</v>
          </cell>
          <cell r="E1512" t="e">
            <v>#N/A</v>
          </cell>
        </row>
        <row r="1513">
          <cell r="C1513" t="e">
            <v>#N/A</v>
          </cell>
          <cell r="D1513" t="e">
            <v>#N/A</v>
          </cell>
          <cell r="E1513" t="e">
            <v>#N/A</v>
          </cell>
        </row>
        <row r="1514">
          <cell r="C1514" t="e">
            <v>#N/A</v>
          </cell>
          <cell r="D1514" t="e">
            <v>#N/A</v>
          </cell>
          <cell r="E1514" t="e">
            <v>#N/A</v>
          </cell>
        </row>
        <row r="1515">
          <cell r="C1515" t="e">
            <v>#N/A</v>
          </cell>
          <cell r="D1515" t="e">
            <v>#N/A</v>
          </cell>
          <cell r="E1515" t="e">
            <v>#N/A</v>
          </cell>
        </row>
        <row r="1516">
          <cell r="C1516" t="e">
            <v>#N/A</v>
          </cell>
          <cell r="D1516" t="e">
            <v>#N/A</v>
          </cell>
          <cell r="E1516" t="e">
            <v>#N/A</v>
          </cell>
        </row>
        <row r="1517">
          <cell r="C1517" t="e">
            <v>#N/A</v>
          </cell>
          <cell r="D1517" t="e">
            <v>#N/A</v>
          </cell>
          <cell r="E1517" t="e">
            <v>#N/A</v>
          </cell>
        </row>
        <row r="1518">
          <cell r="C1518" t="e">
            <v>#N/A</v>
          </cell>
          <cell r="D1518" t="e">
            <v>#N/A</v>
          </cell>
          <cell r="E1518" t="e">
            <v>#N/A</v>
          </cell>
        </row>
        <row r="1519">
          <cell r="C1519" t="e">
            <v>#N/A</v>
          </cell>
          <cell r="D1519" t="e">
            <v>#N/A</v>
          </cell>
          <cell r="E1519" t="e">
            <v>#N/A</v>
          </cell>
        </row>
        <row r="1520">
          <cell r="C1520" t="e">
            <v>#N/A</v>
          </cell>
          <cell r="D1520" t="e">
            <v>#N/A</v>
          </cell>
          <cell r="E1520" t="e">
            <v>#N/A</v>
          </cell>
        </row>
        <row r="1521">
          <cell r="C1521" t="e">
            <v>#N/A</v>
          </cell>
          <cell r="D1521" t="e">
            <v>#N/A</v>
          </cell>
          <cell r="E1521" t="e">
            <v>#N/A</v>
          </cell>
        </row>
        <row r="1522">
          <cell r="C1522" t="e">
            <v>#N/A</v>
          </cell>
          <cell r="D1522" t="e">
            <v>#N/A</v>
          </cell>
          <cell r="E1522" t="e">
            <v>#N/A</v>
          </cell>
        </row>
        <row r="1523">
          <cell r="C1523" t="e">
            <v>#N/A</v>
          </cell>
          <cell r="D1523" t="e">
            <v>#N/A</v>
          </cell>
          <cell r="E1523" t="e">
            <v>#N/A</v>
          </cell>
        </row>
        <row r="1524">
          <cell r="C1524" t="e">
            <v>#N/A</v>
          </cell>
          <cell r="D1524" t="e">
            <v>#N/A</v>
          </cell>
          <cell r="E1524" t="e">
            <v>#N/A</v>
          </cell>
        </row>
        <row r="1525">
          <cell r="C1525" t="e">
            <v>#N/A</v>
          </cell>
          <cell r="D1525" t="e">
            <v>#N/A</v>
          </cell>
          <cell r="E1525" t="e">
            <v>#N/A</v>
          </cell>
        </row>
        <row r="1526">
          <cell r="C1526" t="e">
            <v>#N/A</v>
          </cell>
          <cell r="D1526" t="e">
            <v>#N/A</v>
          </cell>
          <cell r="E1526" t="e">
            <v>#N/A</v>
          </cell>
        </row>
        <row r="1527">
          <cell r="C1527" t="e">
            <v>#N/A</v>
          </cell>
          <cell r="D1527" t="e">
            <v>#N/A</v>
          </cell>
          <cell r="E1527" t="e">
            <v>#N/A</v>
          </cell>
        </row>
        <row r="1528">
          <cell r="C1528" t="e">
            <v>#N/A</v>
          </cell>
          <cell r="D1528" t="e">
            <v>#N/A</v>
          </cell>
          <cell r="E1528" t="e">
            <v>#N/A</v>
          </cell>
        </row>
        <row r="1529">
          <cell r="C1529" t="e">
            <v>#N/A</v>
          </cell>
          <cell r="D1529" t="e">
            <v>#N/A</v>
          </cell>
          <cell r="E1529" t="e">
            <v>#N/A</v>
          </cell>
        </row>
        <row r="1530">
          <cell r="C1530" t="e">
            <v>#N/A</v>
          </cell>
          <cell r="D1530" t="e">
            <v>#N/A</v>
          </cell>
          <cell r="E1530" t="e">
            <v>#N/A</v>
          </cell>
        </row>
        <row r="1531">
          <cell r="C1531" t="e">
            <v>#N/A</v>
          </cell>
          <cell r="D1531" t="e">
            <v>#N/A</v>
          </cell>
          <cell r="E1531" t="e">
            <v>#N/A</v>
          </cell>
        </row>
        <row r="1532">
          <cell r="C1532" t="e">
            <v>#N/A</v>
          </cell>
          <cell r="D1532" t="e">
            <v>#N/A</v>
          </cell>
          <cell r="E1532" t="e">
            <v>#N/A</v>
          </cell>
        </row>
        <row r="1533">
          <cell r="C1533" t="e">
            <v>#N/A</v>
          </cell>
          <cell r="D1533" t="e">
            <v>#N/A</v>
          </cell>
          <cell r="E1533" t="e">
            <v>#N/A</v>
          </cell>
        </row>
        <row r="1534">
          <cell r="C1534" t="e">
            <v>#N/A</v>
          </cell>
          <cell r="D1534" t="e">
            <v>#N/A</v>
          </cell>
          <cell r="E1534" t="e">
            <v>#N/A</v>
          </cell>
        </row>
        <row r="1535">
          <cell r="C1535" t="e">
            <v>#N/A</v>
          </cell>
          <cell r="D1535" t="e">
            <v>#N/A</v>
          </cell>
          <cell r="E1535" t="e">
            <v>#N/A</v>
          </cell>
        </row>
        <row r="1536">
          <cell r="C1536" t="e">
            <v>#N/A</v>
          </cell>
          <cell r="D1536" t="e">
            <v>#N/A</v>
          </cell>
          <cell r="E1536" t="e">
            <v>#N/A</v>
          </cell>
        </row>
        <row r="1537">
          <cell r="C1537" t="e">
            <v>#N/A</v>
          </cell>
          <cell r="D1537" t="e">
            <v>#N/A</v>
          </cell>
          <cell r="E1537" t="e">
            <v>#N/A</v>
          </cell>
        </row>
        <row r="1538">
          <cell r="C1538" t="e">
            <v>#N/A</v>
          </cell>
          <cell r="D1538" t="e">
            <v>#N/A</v>
          </cell>
          <cell r="E1538" t="e">
            <v>#N/A</v>
          </cell>
        </row>
        <row r="1539">
          <cell r="C1539" t="e">
            <v>#N/A</v>
          </cell>
          <cell r="D1539" t="e">
            <v>#N/A</v>
          </cell>
          <cell r="E1539" t="e">
            <v>#N/A</v>
          </cell>
        </row>
        <row r="1540">
          <cell r="C1540" t="e">
            <v>#N/A</v>
          </cell>
          <cell r="D1540" t="e">
            <v>#N/A</v>
          </cell>
          <cell r="E1540" t="e">
            <v>#N/A</v>
          </cell>
        </row>
        <row r="1541">
          <cell r="C1541" t="e">
            <v>#N/A</v>
          </cell>
          <cell r="D1541" t="e">
            <v>#N/A</v>
          </cell>
          <cell r="E1541" t="e">
            <v>#N/A</v>
          </cell>
        </row>
        <row r="1542">
          <cell r="C1542" t="e">
            <v>#N/A</v>
          </cell>
          <cell r="D1542" t="e">
            <v>#N/A</v>
          </cell>
          <cell r="E1542" t="e">
            <v>#N/A</v>
          </cell>
        </row>
        <row r="1543">
          <cell r="C1543" t="e">
            <v>#N/A</v>
          </cell>
          <cell r="D1543" t="e">
            <v>#N/A</v>
          </cell>
          <cell r="E1543" t="e">
            <v>#N/A</v>
          </cell>
        </row>
        <row r="1544">
          <cell r="C1544" t="e">
            <v>#N/A</v>
          </cell>
          <cell r="D1544" t="e">
            <v>#N/A</v>
          </cell>
          <cell r="E1544" t="e">
            <v>#N/A</v>
          </cell>
        </row>
        <row r="1545">
          <cell r="C1545" t="e">
            <v>#N/A</v>
          </cell>
          <cell r="D1545" t="e">
            <v>#N/A</v>
          </cell>
          <cell r="E1545" t="e">
            <v>#N/A</v>
          </cell>
        </row>
        <row r="1546">
          <cell r="C1546" t="e">
            <v>#N/A</v>
          </cell>
          <cell r="D1546" t="e">
            <v>#N/A</v>
          </cell>
          <cell r="E1546" t="e">
            <v>#N/A</v>
          </cell>
        </row>
        <row r="1547">
          <cell r="C1547" t="e">
            <v>#N/A</v>
          </cell>
          <cell r="D1547" t="e">
            <v>#N/A</v>
          </cell>
          <cell r="E1547" t="e">
            <v>#N/A</v>
          </cell>
        </row>
        <row r="1548">
          <cell r="C1548" t="e">
            <v>#N/A</v>
          </cell>
          <cell r="D1548" t="e">
            <v>#N/A</v>
          </cell>
          <cell r="E1548" t="e">
            <v>#N/A</v>
          </cell>
        </row>
        <row r="1549">
          <cell r="C1549" t="e">
            <v>#N/A</v>
          </cell>
          <cell r="D1549" t="e">
            <v>#N/A</v>
          </cell>
          <cell r="E1549" t="e">
            <v>#N/A</v>
          </cell>
        </row>
        <row r="1550">
          <cell r="C1550" t="e">
            <v>#N/A</v>
          </cell>
          <cell r="D1550" t="e">
            <v>#N/A</v>
          </cell>
          <cell r="E1550" t="e">
            <v>#N/A</v>
          </cell>
        </row>
        <row r="1551">
          <cell r="C1551" t="e">
            <v>#N/A</v>
          </cell>
          <cell r="D1551" t="e">
            <v>#N/A</v>
          </cell>
          <cell r="E1551" t="e">
            <v>#N/A</v>
          </cell>
        </row>
        <row r="1552">
          <cell r="C1552" t="e">
            <v>#N/A</v>
          </cell>
          <cell r="D1552" t="e">
            <v>#N/A</v>
          </cell>
          <cell r="E1552" t="e">
            <v>#N/A</v>
          </cell>
        </row>
        <row r="1553">
          <cell r="C1553" t="e">
            <v>#N/A</v>
          </cell>
          <cell r="D1553" t="e">
            <v>#N/A</v>
          </cell>
          <cell r="E1553" t="e">
            <v>#N/A</v>
          </cell>
        </row>
        <row r="1554">
          <cell r="C1554" t="e">
            <v>#N/A</v>
          </cell>
          <cell r="D1554" t="e">
            <v>#N/A</v>
          </cell>
          <cell r="E1554" t="e">
            <v>#N/A</v>
          </cell>
        </row>
        <row r="1555">
          <cell r="C1555" t="e">
            <v>#N/A</v>
          </cell>
          <cell r="D1555" t="e">
            <v>#N/A</v>
          </cell>
          <cell r="E1555" t="e">
            <v>#N/A</v>
          </cell>
        </row>
        <row r="1556">
          <cell r="C1556" t="e">
            <v>#N/A</v>
          </cell>
          <cell r="D1556" t="e">
            <v>#N/A</v>
          </cell>
          <cell r="E1556" t="e">
            <v>#N/A</v>
          </cell>
        </row>
        <row r="1557">
          <cell r="C1557" t="e">
            <v>#N/A</v>
          </cell>
          <cell r="D1557" t="e">
            <v>#N/A</v>
          </cell>
          <cell r="E1557" t="e">
            <v>#N/A</v>
          </cell>
        </row>
        <row r="1558">
          <cell r="C1558" t="e">
            <v>#N/A</v>
          </cell>
          <cell r="D1558" t="e">
            <v>#N/A</v>
          </cell>
          <cell r="E1558" t="e">
            <v>#N/A</v>
          </cell>
        </row>
        <row r="1559">
          <cell r="C1559" t="e">
            <v>#N/A</v>
          </cell>
          <cell r="D1559" t="e">
            <v>#N/A</v>
          </cell>
          <cell r="E1559" t="e">
            <v>#N/A</v>
          </cell>
        </row>
        <row r="1560">
          <cell r="C1560" t="e">
            <v>#N/A</v>
          </cell>
          <cell r="D1560" t="e">
            <v>#N/A</v>
          </cell>
          <cell r="E1560" t="e">
            <v>#N/A</v>
          </cell>
        </row>
        <row r="1561">
          <cell r="C1561" t="e">
            <v>#N/A</v>
          </cell>
          <cell r="D1561" t="e">
            <v>#N/A</v>
          </cell>
          <cell r="E1561" t="e">
            <v>#N/A</v>
          </cell>
        </row>
        <row r="1562">
          <cell r="C1562" t="e">
            <v>#N/A</v>
          </cell>
          <cell r="D1562" t="e">
            <v>#N/A</v>
          </cell>
          <cell r="E1562" t="e">
            <v>#N/A</v>
          </cell>
        </row>
        <row r="1563">
          <cell r="C1563" t="e">
            <v>#N/A</v>
          </cell>
          <cell r="D1563" t="e">
            <v>#N/A</v>
          </cell>
          <cell r="E1563" t="e">
            <v>#N/A</v>
          </cell>
        </row>
        <row r="1564">
          <cell r="C1564" t="e">
            <v>#N/A</v>
          </cell>
          <cell r="D1564" t="e">
            <v>#N/A</v>
          </cell>
          <cell r="E1564" t="e">
            <v>#N/A</v>
          </cell>
        </row>
        <row r="1565">
          <cell r="C1565" t="e">
            <v>#N/A</v>
          </cell>
          <cell r="D1565" t="e">
            <v>#N/A</v>
          </cell>
          <cell r="E1565" t="e">
            <v>#N/A</v>
          </cell>
        </row>
        <row r="1566">
          <cell r="C1566" t="e">
            <v>#N/A</v>
          </cell>
          <cell r="D1566" t="e">
            <v>#N/A</v>
          </cell>
          <cell r="E1566" t="e">
            <v>#N/A</v>
          </cell>
        </row>
        <row r="1567">
          <cell r="C1567" t="e">
            <v>#N/A</v>
          </cell>
          <cell r="D1567" t="e">
            <v>#N/A</v>
          </cell>
          <cell r="E1567" t="e">
            <v>#N/A</v>
          </cell>
        </row>
        <row r="1568">
          <cell r="C1568" t="e">
            <v>#N/A</v>
          </cell>
          <cell r="D1568" t="e">
            <v>#N/A</v>
          </cell>
          <cell r="E1568" t="e">
            <v>#N/A</v>
          </cell>
        </row>
        <row r="1569">
          <cell r="C1569" t="e">
            <v>#N/A</v>
          </cell>
          <cell r="D1569" t="e">
            <v>#N/A</v>
          </cell>
          <cell r="E1569" t="e">
            <v>#N/A</v>
          </cell>
        </row>
        <row r="1570">
          <cell r="C1570" t="e">
            <v>#N/A</v>
          </cell>
          <cell r="D1570" t="e">
            <v>#N/A</v>
          </cell>
          <cell r="E1570" t="e">
            <v>#N/A</v>
          </cell>
        </row>
        <row r="1571">
          <cell r="C1571" t="e">
            <v>#N/A</v>
          </cell>
          <cell r="D1571" t="e">
            <v>#N/A</v>
          </cell>
          <cell r="E1571" t="e">
            <v>#N/A</v>
          </cell>
        </row>
        <row r="1572">
          <cell r="C1572" t="e">
            <v>#N/A</v>
          </cell>
          <cell r="D1572" t="e">
            <v>#N/A</v>
          </cell>
          <cell r="E1572" t="e">
            <v>#N/A</v>
          </cell>
        </row>
        <row r="1573">
          <cell r="C1573" t="e">
            <v>#N/A</v>
          </cell>
          <cell r="D1573" t="e">
            <v>#N/A</v>
          </cell>
          <cell r="E1573" t="e">
            <v>#N/A</v>
          </cell>
        </row>
        <row r="1574">
          <cell r="C1574" t="e">
            <v>#N/A</v>
          </cell>
          <cell r="D1574" t="e">
            <v>#N/A</v>
          </cell>
          <cell r="E1574" t="e">
            <v>#N/A</v>
          </cell>
        </row>
        <row r="1575">
          <cell r="C1575" t="e">
            <v>#N/A</v>
          </cell>
          <cell r="D1575" t="e">
            <v>#N/A</v>
          </cell>
          <cell r="E1575" t="e">
            <v>#N/A</v>
          </cell>
        </row>
        <row r="1576">
          <cell r="C1576" t="e">
            <v>#N/A</v>
          </cell>
          <cell r="D1576" t="e">
            <v>#N/A</v>
          </cell>
          <cell r="E1576" t="e">
            <v>#N/A</v>
          </cell>
        </row>
        <row r="1577">
          <cell r="C1577" t="e">
            <v>#N/A</v>
          </cell>
          <cell r="D1577" t="e">
            <v>#N/A</v>
          </cell>
          <cell r="E1577" t="e">
            <v>#N/A</v>
          </cell>
        </row>
        <row r="1578">
          <cell r="C1578" t="e">
            <v>#N/A</v>
          </cell>
          <cell r="D1578" t="e">
            <v>#N/A</v>
          </cell>
          <cell r="E1578" t="e">
            <v>#N/A</v>
          </cell>
        </row>
        <row r="1579">
          <cell r="C1579" t="e">
            <v>#N/A</v>
          </cell>
          <cell r="D1579" t="e">
            <v>#N/A</v>
          </cell>
          <cell r="E1579" t="e">
            <v>#N/A</v>
          </cell>
        </row>
        <row r="1580">
          <cell r="C1580" t="e">
            <v>#N/A</v>
          </cell>
          <cell r="D1580" t="e">
            <v>#N/A</v>
          </cell>
          <cell r="E1580" t="e">
            <v>#N/A</v>
          </cell>
        </row>
        <row r="1581">
          <cell r="C1581" t="e">
            <v>#N/A</v>
          </cell>
          <cell r="D1581" t="e">
            <v>#N/A</v>
          </cell>
          <cell r="E1581" t="e">
            <v>#N/A</v>
          </cell>
        </row>
        <row r="1582">
          <cell r="C1582" t="e">
            <v>#N/A</v>
          </cell>
          <cell r="D1582" t="e">
            <v>#N/A</v>
          </cell>
          <cell r="E1582" t="e">
            <v>#N/A</v>
          </cell>
        </row>
        <row r="1583">
          <cell r="C1583" t="e">
            <v>#N/A</v>
          </cell>
          <cell r="D1583" t="e">
            <v>#N/A</v>
          </cell>
          <cell r="E1583" t="e">
            <v>#N/A</v>
          </cell>
        </row>
        <row r="1584">
          <cell r="C1584" t="e">
            <v>#N/A</v>
          </cell>
          <cell r="D1584" t="e">
            <v>#N/A</v>
          </cell>
          <cell r="E1584" t="e">
            <v>#N/A</v>
          </cell>
        </row>
        <row r="1585">
          <cell r="C1585" t="e">
            <v>#N/A</v>
          </cell>
          <cell r="D1585" t="e">
            <v>#N/A</v>
          </cell>
          <cell r="E1585" t="e">
            <v>#N/A</v>
          </cell>
        </row>
        <row r="1586">
          <cell r="C1586" t="e">
            <v>#N/A</v>
          </cell>
          <cell r="D1586" t="e">
            <v>#N/A</v>
          </cell>
          <cell r="E1586" t="e">
            <v>#N/A</v>
          </cell>
        </row>
        <row r="1587">
          <cell r="C1587" t="e">
            <v>#N/A</v>
          </cell>
          <cell r="D1587" t="e">
            <v>#N/A</v>
          </cell>
          <cell r="E1587" t="e">
            <v>#N/A</v>
          </cell>
        </row>
        <row r="1588">
          <cell r="C1588" t="e">
            <v>#N/A</v>
          </cell>
          <cell r="D1588" t="e">
            <v>#N/A</v>
          </cell>
          <cell r="E1588" t="e">
            <v>#N/A</v>
          </cell>
        </row>
        <row r="1589">
          <cell r="C1589" t="e">
            <v>#N/A</v>
          </cell>
          <cell r="D1589" t="e">
            <v>#N/A</v>
          </cell>
          <cell r="E1589" t="e">
            <v>#N/A</v>
          </cell>
        </row>
        <row r="1590">
          <cell r="C1590" t="e">
            <v>#N/A</v>
          </cell>
          <cell r="D1590" t="e">
            <v>#N/A</v>
          </cell>
          <cell r="E1590" t="e">
            <v>#N/A</v>
          </cell>
        </row>
        <row r="1591">
          <cell r="C1591" t="e">
            <v>#N/A</v>
          </cell>
          <cell r="D1591" t="e">
            <v>#N/A</v>
          </cell>
          <cell r="E1591" t="e">
            <v>#N/A</v>
          </cell>
        </row>
        <row r="1592">
          <cell r="C1592" t="e">
            <v>#N/A</v>
          </cell>
          <cell r="D1592" t="e">
            <v>#N/A</v>
          </cell>
          <cell r="E1592" t="e">
            <v>#N/A</v>
          </cell>
        </row>
        <row r="1593">
          <cell r="C1593" t="e">
            <v>#N/A</v>
          </cell>
          <cell r="D1593" t="e">
            <v>#N/A</v>
          </cell>
          <cell r="E1593" t="e">
            <v>#N/A</v>
          </cell>
        </row>
        <row r="1594">
          <cell r="C1594" t="e">
            <v>#N/A</v>
          </cell>
          <cell r="D1594" t="e">
            <v>#N/A</v>
          </cell>
          <cell r="E1594" t="e">
            <v>#N/A</v>
          </cell>
        </row>
        <row r="1595">
          <cell r="C1595" t="e">
            <v>#N/A</v>
          </cell>
          <cell r="D1595" t="e">
            <v>#N/A</v>
          </cell>
          <cell r="E1595" t="e">
            <v>#N/A</v>
          </cell>
        </row>
        <row r="1596">
          <cell r="C1596" t="e">
            <v>#N/A</v>
          </cell>
          <cell r="D1596" t="e">
            <v>#N/A</v>
          </cell>
          <cell r="E1596" t="e">
            <v>#N/A</v>
          </cell>
        </row>
        <row r="1597">
          <cell r="C1597" t="e">
            <v>#N/A</v>
          </cell>
          <cell r="D1597" t="e">
            <v>#N/A</v>
          </cell>
          <cell r="E1597" t="e">
            <v>#N/A</v>
          </cell>
        </row>
        <row r="1598">
          <cell r="C1598" t="e">
            <v>#N/A</v>
          </cell>
          <cell r="D1598" t="e">
            <v>#N/A</v>
          </cell>
          <cell r="E1598" t="e">
            <v>#N/A</v>
          </cell>
        </row>
        <row r="1599">
          <cell r="C1599" t="e">
            <v>#N/A</v>
          </cell>
          <cell r="D1599" t="e">
            <v>#N/A</v>
          </cell>
          <cell r="E1599" t="e">
            <v>#N/A</v>
          </cell>
        </row>
        <row r="1600">
          <cell r="C1600" t="e">
            <v>#N/A</v>
          </cell>
          <cell r="D1600" t="e">
            <v>#N/A</v>
          </cell>
          <cell r="E1600" t="e">
            <v>#N/A</v>
          </cell>
        </row>
        <row r="1601">
          <cell r="C1601" t="e">
            <v>#N/A</v>
          </cell>
          <cell r="D1601" t="e">
            <v>#N/A</v>
          </cell>
          <cell r="E1601" t="e">
            <v>#N/A</v>
          </cell>
        </row>
        <row r="1602">
          <cell r="C1602" t="e">
            <v>#N/A</v>
          </cell>
          <cell r="D1602" t="e">
            <v>#N/A</v>
          </cell>
          <cell r="E1602" t="e">
            <v>#N/A</v>
          </cell>
        </row>
        <row r="1603">
          <cell r="C1603" t="e">
            <v>#N/A</v>
          </cell>
          <cell r="D1603" t="e">
            <v>#N/A</v>
          </cell>
          <cell r="E1603" t="e">
            <v>#N/A</v>
          </cell>
        </row>
        <row r="1604">
          <cell r="C1604" t="e">
            <v>#N/A</v>
          </cell>
          <cell r="D1604" t="e">
            <v>#N/A</v>
          </cell>
          <cell r="E1604" t="e">
            <v>#N/A</v>
          </cell>
        </row>
        <row r="1605">
          <cell r="C1605" t="e">
            <v>#N/A</v>
          </cell>
          <cell r="D1605" t="e">
            <v>#N/A</v>
          </cell>
          <cell r="E1605" t="e">
            <v>#N/A</v>
          </cell>
        </row>
        <row r="1606">
          <cell r="C1606" t="e">
            <v>#N/A</v>
          </cell>
          <cell r="D1606" t="e">
            <v>#N/A</v>
          </cell>
          <cell r="E1606" t="e">
            <v>#N/A</v>
          </cell>
        </row>
        <row r="1607">
          <cell r="C1607" t="e">
            <v>#N/A</v>
          </cell>
          <cell r="D1607" t="e">
            <v>#N/A</v>
          </cell>
          <cell r="E1607" t="e">
            <v>#N/A</v>
          </cell>
        </row>
        <row r="1608">
          <cell r="C1608" t="e">
            <v>#N/A</v>
          </cell>
          <cell r="D1608" t="e">
            <v>#N/A</v>
          </cell>
          <cell r="E1608" t="e">
            <v>#N/A</v>
          </cell>
        </row>
        <row r="1609">
          <cell r="C1609" t="e">
            <v>#N/A</v>
          </cell>
          <cell r="D1609" t="e">
            <v>#N/A</v>
          </cell>
          <cell r="E1609" t="e">
            <v>#N/A</v>
          </cell>
        </row>
        <row r="1610">
          <cell r="C1610" t="e">
            <v>#N/A</v>
          </cell>
          <cell r="D1610" t="e">
            <v>#N/A</v>
          </cell>
          <cell r="E1610" t="e">
            <v>#N/A</v>
          </cell>
        </row>
        <row r="1611">
          <cell r="C1611" t="e">
            <v>#N/A</v>
          </cell>
          <cell r="D1611" t="e">
            <v>#N/A</v>
          </cell>
          <cell r="E1611" t="e">
            <v>#N/A</v>
          </cell>
        </row>
        <row r="1612">
          <cell r="C1612" t="e">
            <v>#N/A</v>
          </cell>
          <cell r="D1612" t="e">
            <v>#N/A</v>
          </cell>
          <cell r="E1612" t="e">
            <v>#N/A</v>
          </cell>
        </row>
        <row r="1613">
          <cell r="C1613" t="e">
            <v>#N/A</v>
          </cell>
          <cell r="D1613" t="e">
            <v>#N/A</v>
          </cell>
          <cell r="E1613" t="e">
            <v>#N/A</v>
          </cell>
        </row>
        <row r="1614">
          <cell r="C1614" t="e">
            <v>#N/A</v>
          </cell>
          <cell r="D1614" t="e">
            <v>#N/A</v>
          </cell>
          <cell r="E1614" t="e">
            <v>#N/A</v>
          </cell>
        </row>
        <row r="1615">
          <cell r="C1615" t="e">
            <v>#N/A</v>
          </cell>
          <cell r="D1615" t="e">
            <v>#N/A</v>
          </cell>
          <cell r="E1615" t="e">
            <v>#N/A</v>
          </cell>
        </row>
        <row r="1616">
          <cell r="C1616" t="e">
            <v>#N/A</v>
          </cell>
          <cell r="D1616" t="e">
            <v>#N/A</v>
          </cell>
          <cell r="E1616" t="e">
            <v>#N/A</v>
          </cell>
        </row>
        <row r="1617">
          <cell r="C1617" t="e">
            <v>#N/A</v>
          </cell>
          <cell r="D1617" t="e">
            <v>#N/A</v>
          </cell>
          <cell r="E1617" t="e">
            <v>#N/A</v>
          </cell>
        </row>
        <row r="1618">
          <cell r="C1618" t="e">
            <v>#N/A</v>
          </cell>
          <cell r="D1618" t="e">
            <v>#N/A</v>
          </cell>
          <cell r="E1618" t="e">
            <v>#N/A</v>
          </cell>
        </row>
        <row r="1619">
          <cell r="C1619" t="e">
            <v>#N/A</v>
          </cell>
          <cell r="D1619" t="e">
            <v>#N/A</v>
          </cell>
          <cell r="E1619" t="e">
            <v>#N/A</v>
          </cell>
        </row>
        <row r="1620">
          <cell r="C1620" t="e">
            <v>#N/A</v>
          </cell>
          <cell r="D1620" t="e">
            <v>#N/A</v>
          </cell>
          <cell r="E1620" t="e">
            <v>#N/A</v>
          </cell>
        </row>
        <row r="1621">
          <cell r="C1621" t="e">
            <v>#N/A</v>
          </cell>
          <cell r="D1621" t="e">
            <v>#N/A</v>
          </cell>
          <cell r="E1621" t="e">
            <v>#N/A</v>
          </cell>
        </row>
        <row r="1622">
          <cell r="C1622" t="e">
            <v>#N/A</v>
          </cell>
          <cell r="D1622" t="e">
            <v>#N/A</v>
          </cell>
          <cell r="E1622" t="e">
            <v>#N/A</v>
          </cell>
        </row>
        <row r="1623">
          <cell r="C1623" t="e">
            <v>#N/A</v>
          </cell>
          <cell r="D1623" t="e">
            <v>#N/A</v>
          </cell>
          <cell r="E1623" t="e">
            <v>#N/A</v>
          </cell>
        </row>
        <row r="1624">
          <cell r="C1624" t="e">
            <v>#N/A</v>
          </cell>
          <cell r="D1624" t="e">
            <v>#N/A</v>
          </cell>
          <cell r="E1624" t="e">
            <v>#N/A</v>
          </cell>
        </row>
        <row r="1625">
          <cell r="C1625" t="e">
            <v>#N/A</v>
          </cell>
          <cell r="D1625" t="e">
            <v>#N/A</v>
          </cell>
          <cell r="E1625" t="e">
            <v>#N/A</v>
          </cell>
        </row>
        <row r="1626">
          <cell r="C1626" t="e">
            <v>#N/A</v>
          </cell>
          <cell r="D1626" t="e">
            <v>#N/A</v>
          </cell>
          <cell r="E1626" t="e">
            <v>#N/A</v>
          </cell>
        </row>
        <row r="1627">
          <cell r="C1627" t="e">
            <v>#N/A</v>
          </cell>
          <cell r="D1627" t="e">
            <v>#N/A</v>
          </cell>
          <cell r="E1627" t="e">
            <v>#N/A</v>
          </cell>
        </row>
        <row r="1628">
          <cell r="C1628" t="e">
            <v>#N/A</v>
          </cell>
          <cell r="D1628" t="e">
            <v>#N/A</v>
          </cell>
          <cell r="E1628" t="e">
            <v>#N/A</v>
          </cell>
        </row>
        <row r="1629">
          <cell r="C1629" t="e">
            <v>#N/A</v>
          </cell>
          <cell r="D1629" t="e">
            <v>#N/A</v>
          </cell>
          <cell r="E1629" t="e">
            <v>#N/A</v>
          </cell>
        </row>
        <row r="1630">
          <cell r="C1630" t="e">
            <v>#N/A</v>
          </cell>
          <cell r="D1630" t="e">
            <v>#N/A</v>
          </cell>
          <cell r="E1630" t="e">
            <v>#N/A</v>
          </cell>
        </row>
        <row r="1631">
          <cell r="C1631" t="e">
            <v>#N/A</v>
          </cell>
          <cell r="D1631" t="e">
            <v>#N/A</v>
          </cell>
          <cell r="E1631" t="e">
            <v>#N/A</v>
          </cell>
        </row>
        <row r="1632">
          <cell r="C1632" t="e">
            <v>#N/A</v>
          </cell>
          <cell r="D1632" t="e">
            <v>#N/A</v>
          </cell>
          <cell r="E1632" t="e">
            <v>#N/A</v>
          </cell>
        </row>
        <row r="1633">
          <cell r="C1633" t="e">
            <v>#N/A</v>
          </cell>
          <cell r="D1633" t="e">
            <v>#N/A</v>
          </cell>
          <cell r="E1633" t="e">
            <v>#N/A</v>
          </cell>
        </row>
        <row r="1634">
          <cell r="C1634" t="e">
            <v>#N/A</v>
          </cell>
          <cell r="D1634" t="e">
            <v>#N/A</v>
          </cell>
          <cell r="E1634" t="e">
            <v>#N/A</v>
          </cell>
        </row>
        <row r="1635">
          <cell r="C1635" t="e">
            <v>#N/A</v>
          </cell>
          <cell r="D1635" t="e">
            <v>#N/A</v>
          </cell>
          <cell r="E1635" t="e">
            <v>#N/A</v>
          </cell>
        </row>
        <row r="1636">
          <cell r="C1636" t="e">
            <v>#N/A</v>
          </cell>
          <cell r="D1636" t="e">
            <v>#N/A</v>
          </cell>
          <cell r="E1636" t="e">
            <v>#N/A</v>
          </cell>
        </row>
        <row r="1637">
          <cell r="C1637" t="e">
            <v>#N/A</v>
          </cell>
          <cell r="D1637" t="e">
            <v>#N/A</v>
          </cell>
          <cell r="E1637" t="e">
            <v>#N/A</v>
          </cell>
        </row>
        <row r="1638">
          <cell r="C1638" t="e">
            <v>#N/A</v>
          </cell>
          <cell r="D1638" t="e">
            <v>#N/A</v>
          </cell>
          <cell r="E1638" t="e">
            <v>#N/A</v>
          </cell>
        </row>
        <row r="1639">
          <cell r="C1639" t="e">
            <v>#N/A</v>
          </cell>
          <cell r="D1639" t="e">
            <v>#N/A</v>
          </cell>
          <cell r="E1639" t="e">
            <v>#N/A</v>
          </cell>
        </row>
        <row r="1640">
          <cell r="C1640" t="e">
            <v>#N/A</v>
          </cell>
          <cell r="D1640" t="e">
            <v>#N/A</v>
          </cell>
          <cell r="E1640" t="e">
            <v>#N/A</v>
          </cell>
        </row>
        <row r="1641">
          <cell r="C1641" t="e">
            <v>#N/A</v>
          </cell>
          <cell r="D1641" t="e">
            <v>#N/A</v>
          </cell>
          <cell r="E1641" t="e">
            <v>#N/A</v>
          </cell>
        </row>
        <row r="1642">
          <cell r="C1642" t="e">
            <v>#N/A</v>
          </cell>
          <cell r="D1642" t="e">
            <v>#N/A</v>
          </cell>
          <cell r="E1642" t="e">
            <v>#N/A</v>
          </cell>
        </row>
        <row r="1643">
          <cell r="C1643" t="e">
            <v>#N/A</v>
          </cell>
          <cell r="D1643" t="e">
            <v>#N/A</v>
          </cell>
          <cell r="E1643" t="e">
            <v>#N/A</v>
          </cell>
        </row>
        <row r="1644">
          <cell r="C1644" t="e">
            <v>#N/A</v>
          </cell>
          <cell r="D1644" t="e">
            <v>#N/A</v>
          </cell>
          <cell r="E1644" t="e">
            <v>#N/A</v>
          </cell>
        </row>
        <row r="1645">
          <cell r="C1645" t="e">
            <v>#N/A</v>
          </cell>
          <cell r="D1645" t="e">
            <v>#N/A</v>
          </cell>
          <cell r="E1645" t="e">
            <v>#N/A</v>
          </cell>
        </row>
        <row r="1646">
          <cell r="C1646" t="e">
            <v>#N/A</v>
          </cell>
          <cell r="D1646" t="e">
            <v>#N/A</v>
          </cell>
          <cell r="E1646" t="e">
            <v>#N/A</v>
          </cell>
        </row>
        <row r="1647">
          <cell r="C1647" t="e">
            <v>#N/A</v>
          </cell>
          <cell r="D1647" t="e">
            <v>#N/A</v>
          </cell>
          <cell r="E1647" t="e">
            <v>#N/A</v>
          </cell>
        </row>
        <row r="1648">
          <cell r="C1648" t="e">
            <v>#N/A</v>
          </cell>
          <cell r="D1648" t="e">
            <v>#N/A</v>
          </cell>
          <cell r="E1648" t="e">
            <v>#N/A</v>
          </cell>
        </row>
        <row r="1649">
          <cell r="C1649" t="e">
            <v>#N/A</v>
          </cell>
          <cell r="D1649" t="e">
            <v>#N/A</v>
          </cell>
          <cell r="E1649" t="e">
            <v>#N/A</v>
          </cell>
        </row>
        <row r="1650">
          <cell r="C1650" t="e">
            <v>#N/A</v>
          </cell>
          <cell r="D1650" t="e">
            <v>#N/A</v>
          </cell>
          <cell r="E1650" t="e">
            <v>#N/A</v>
          </cell>
        </row>
        <row r="1651">
          <cell r="C1651" t="e">
            <v>#N/A</v>
          </cell>
          <cell r="D1651" t="e">
            <v>#N/A</v>
          </cell>
          <cell r="E1651" t="e">
            <v>#N/A</v>
          </cell>
        </row>
        <row r="1652">
          <cell r="C1652" t="e">
            <v>#N/A</v>
          </cell>
          <cell r="D1652" t="e">
            <v>#N/A</v>
          </cell>
          <cell r="E1652" t="e">
            <v>#N/A</v>
          </cell>
        </row>
        <row r="1653">
          <cell r="C1653" t="e">
            <v>#N/A</v>
          </cell>
          <cell r="D1653" t="e">
            <v>#N/A</v>
          </cell>
          <cell r="E1653" t="e">
            <v>#N/A</v>
          </cell>
        </row>
        <row r="1654">
          <cell r="C1654" t="e">
            <v>#N/A</v>
          </cell>
          <cell r="D1654" t="e">
            <v>#N/A</v>
          </cell>
          <cell r="E1654" t="e">
            <v>#N/A</v>
          </cell>
        </row>
        <row r="1655">
          <cell r="C1655" t="e">
            <v>#N/A</v>
          </cell>
          <cell r="D1655" t="e">
            <v>#N/A</v>
          </cell>
          <cell r="E1655" t="e">
            <v>#N/A</v>
          </cell>
        </row>
        <row r="1656">
          <cell r="C1656" t="e">
            <v>#N/A</v>
          </cell>
          <cell r="D1656" t="e">
            <v>#N/A</v>
          </cell>
          <cell r="E1656" t="e">
            <v>#N/A</v>
          </cell>
        </row>
        <row r="1657">
          <cell r="C1657" t="e">
            <v>#N/A</v>
          </cell>
          <cell r="D1657" t="e">
            <v>#N/A</v>
          </cell>
          <cell r="E1657" t="e">
            <v>#N/A</v>
          </cell>
        </row>
        <row r="1658">
          <cell r="C1658" t="e">
            <v>#N/A</v>
          </cell>
          <cell r="D1658" t="e">
            <v>#N/A</v>
          </cell>
          <cell r="E1658" t="e">
            <v>#N/A</v>
          </cell>
        </row>
        <row r="1659">
          <cell r="C1659" t="e">
            <v>#N/A</v>
          </cell>
          <cell r="D1659" t="e">
            <v>#N/A</v>
          </cell>
          <cell r="E1659" t="e">
            <v>#N/A</v>
          </cell>
        </row>
        <row r="1660">
          <cell r="C1660" t="e">
            <v>#N/A</v>
          </cell>
          <cell r="D1660" t="e">
            <v>#N/A</v>
          </cell>
          <cell r="E1660" t="e">
            <v>#N/A</v>
          </cell>
        </row>
        <row r="1661">
          <cell r="C1661" t="e">
            <v>#N/A</v>
          </cell>
          <cell r="D1661" t="e">
            <v>#N/A</v>
          </cell>
          <cell r="E1661" t="e">
            <v>#N/A</v>
          </cell>
        </row>
        <row r="1662">
          <cell r="C1662" t="e">
            <v>#N/A</v>
          </cell>
          <cell r="D1662" t="e">
            <v>#N/A</v>
          </cell>
          <cell r="E1662" t="e">
            <v>#N/A</v>
          </cell>
        </row>
        <row r="1663">
          <cell r="C1663" t="e">
            <v>#N/A</v>
          </cell>
          <cell r="D1663" t="e">
            <v>#N/A</v>
          </cell>
          <cell r="E1663" t="e">
            <v>#N/A</v>
          </cell>
        </row>
        <row r="1664">
          <cell r="C1664" t="e">
            <v>#N/A</v>
          </cell>
          <cell r="D1664" t="e">
            <v>#N/A</v>
          </cell>
          <cell r="E1664" t="e">
            <v>#N/A</v>
          </cell>
        </row>
        <row r="1665">
          <cell r="C1665" t="e">
            <v>#N/A</v>
          </cell>
          <cell r="D1665" t="e">
            <v>#N/A</v>
          </cell>
          <cell r="E1665" t="e">
            <v>#N/A</v>
          </cell>
        </row>
        <row r="1666">
          <cell r="C1666" t="e">
            <v>#N/A</v>
          </cell>
          <cell r="D1666" t="e">
            <v>#N/A</v>
          </cell>
          <cell r="E1666" t="e">
            <v>#N/A</v>
          </cell>
        </row>
        <row r="1667">
          <cell r="C1667" t="e">
            <v>#N/A</v>
          </cell>
          <cell r="D1667" t="e">
            <v>#N/A</v>
          </cell>
          <cell r="E1667" t="e">
            <v>#N/A</v>
          </cell>
        </row>
        <row r="1668">
          <cell r="C1668" t="e">
            <v>#N/A</v>
          </cell>
          <cell r="D1668" t="e">
            <v>#N/A</v>
          </cell>
          <cell r="E1668" t="e">
            <v>#N/A</v>
          </cell>
        </row>
        <row r="1669">
          <cell r="C1669" t="e">
            <v>#N/A</v>
          </cell>
          <cell r="D1669" t="e">
            <v>#N/A</v>
          </cell>
          <cell r="E1669" t="e">
            <v>#N/A</v>
          </cell>
        </row>
        <row r="1670">
          <cell r="C1670" t="e">
            <v>#N/A</v>
          </cell>
          <cell r="D1670" t="e">
            <v>#N/A</v>
          </cell>
          <cell r="E1670" t="e">
            <v>#N/A</v>
          </cell>
        </row>
        <row r="1671">
          <cell r="C1671" t="e">
            <v>#N/A</v>
          </cell>
          <cell r="D1671" t="e">
            <v>#N/A</v>
          </cell>
          <cell r="E1671" t="e">
            <v>#N/A</v>
          </cell>
        </row>
        <row r="1672">
          <cell r="C1672" t="e">
            <v>#N/A</v>
          </cell>
          <cell r="D1672" t="e">
            <v>#N/A</v>
          </cell>
          <cell r="E1672" t="e">
            <v>#N/A</v>
          </cell>
        </row>
        <row r="1673">
          <cell r="C1673" t="e">
            <v>#N/A</v>
          </cell>
          <cell r="D1673" t="e">
            <v>#N/A</v>
          </cell>
          <cell r="E1673" t="e">
            <v>#N/A</v>
          </cell>
        </row>
        <row r="1674">
          <cell r="C1674" t="e">
            <v>#N/A</v>
          </cell>
          <cell r="D1674" t="e">
            <v>#N/A</v>
          </cell>
          <cell r="E1674" t="e">
            <v>#N/A</v>
          </cell>
        </row>
        <row r="1675">
          <cell r="C1675" t="e">
            <v>#N/A</v>
          </cell>
          <cell r="D1675" t="e">
            <v>#N/A</v>
          </cell>
          <cell r="E1675" t="e">
            <v>#N/A</v>
          </cell>
        </row>
        <row r="1676">
          <cell r="C1676" t="e">
            <v>#N/A</v>
          </cell>
          <cell r="D1676" t="e">
            <v>#N/A</v>
          </cell>
          <cell r="E1676" t="e">
            <v>#N/A</v>
          </cell>
        </row>
        <row r="1677">
          <cell r="C1677" t="e">
            <v>#N/A</v>
          </cell>
          <cell r="D1677" t="e">
            <v>#N/A</v>
          </cell>
          <cell r="E1677" t="e">
            <v>#N/A</v>
          </cell>
        </row>
        <row r="1678">
          <cell r="C1678" t="e">
            <v>#N/A</v>
          </cell>
          <cell r="D1678" t="e">
            <v>#N/A</v>
          </cell>
          <cell r="E1678" t="e">
            <v>#N/A</v>
          </cell>
        </row>
        <row r="1679">
          <cell r="C1679" t="e">
            <v>#N/A</v>
          </cell>
          <cell r="D1679" t="e">
            <v>#N/A</v>
          </cell>
          <cell r="E1679" t="e">
            <v>#N/A</v>
          </cell>
        </row>
        <row r="1680">
          <cell r="C1680" t="e">
            <v>#N/A</v>
          </cell>
          <cell r="D1680" t="e">
            <v>#N/A</v>
          </cell>
          <cell r="E1680" t="e">
            <v>#N/A</v>
          </cell>
        </row>
        <row r="1681">
          <cell r="C1681" t="e">
            <v>#N/A</v>
          </cell>
          <cell r="D1681" t="e">
            <v>#N/A</v>
          </cell>
          <cell r="E1681" t="e">
            <v>#N/A</v>
          </cell>
        </row>
        <row r="1682">
          <cell r="C1682" t="e">
            <v>#N/A</v>
          </cell>
          <cell r="D1682" t="e">
            <v>#N/A</v>
          </cell>
          <cell r="E1682" t="e">
            <v>#N/A</v>
          </cell>
        </row>
        <row r="1683">
          <cell r="C1683" t="e">
            <v>#N/A</v>
          </cell>
          <cell r="D1683" t="e">
            <v>#N/A</v>
          </cell>
          <cell r="E1683" t="e">
            <v>#N/A</v>
          </cell>
        </row>
        <row r="1684">
          <cell r="C1684" t="e">
            <v>#N/A</v>
          </cell>
          <cell r="D1684" t="e">
            <v>#N/A</v>
          </cell>
          <cell r="E1684" t="e">
            <v>#N/A</v>
          </cell>
        </row>
        <row r="1685">
          <cell r="C1685" t="e">
            <v>#N/A</v>
          </cell>
          <cell r="D1685" t="e">
            <v>#N/A</v>
          </cell>
          <cell r="E1685" t="e">
            <v>#N/A</v>
          </cell>
        </row>
        <row r="1686">
          <cell r="C1686" t="e">
            <v>#N/A</v>
          </cell>
          <cell r="D1686" t="e">
            <v>#N/A</v>
          </cell>
          <cell r="E1686" t="e">
            <v>#N/A</v>
          </cell>
        </row>
        <row r="1687">
          <cell r="C1687" t="e">
            <v>#N/A</v>
          </cell>
          <cell r="D1687" t="e">
            <v>#N/A</v>
          </cell>
          <cell r="E1687" t="e">
            <v>#N/A</v>
          </cell>
        </row>
        <row r="1688">
          <cell r="C1688" t="e">
            <v>#N/A</v>
          </cell>
          <cell r="D1688" t="e">
            <v>#N/A</v>
          </cell>
          <cell r="E1688" t="e">
            <v>#N/A</v>
          </cell>
        </row>
        <row r="1689">
          <cell r="C1689" t="e">
            <v>#N/A</v>
          </cell>
          <cell r="D1689" t="e">
            <v>#N/A</v>
          </cell>
          <cell r="E1689" t="e">
            <v>#N/A</v>
          </cell>
        </row>
        <row r="1690">
          <cell r="C1690" t="e">
            <v>#N/A</v>
          </cell>
          <cell r="D1690" t="e">
            <v>#N/A</v>
          </cell>
          <cell r="E1690" t="e">
            <v>#N/A</v>
          </cell>
        </row>
        <row r="1691">
          <cell r="C1691" t="e">
            <v>#N/A</v>
          </cell>
          <cell r="D1691" t="e">
            <v>#N/A</v>
          </cell>
          <cell r="E1691" t="e">
            <v>#N/A</v>
          </cell>
        </row>
        <row r="1692">
          <cell r="C1692" t="e">
            <v>#N/A</v>
          </cell>
          <cell r="D1692" t="e">
            <v>#N/A</v>
          </cell>
          <cell r="E1692" t="e">
            <v>#N/A</v>
          </cell>
        </row>
        <row r="1693">
          <cell r="C1693" t="e">
            <v>#N/A</v>
          </cell>
          <cell r="D1693" t="e">
            <v>#N/A</v>
          </cell>
          <cell r="E1693" t="e">
            <v>#N/A</v>
          </cell>
        </row>
        <row r="1694">
          <cell r="C1694" t="e">
            <v>#N/A</v>
          </cell>
          <cell r="D1694" t="e">
            <v>#N/A</v>
          </cell>
          <cell r="E1694" t="e">
            <v>#N/A</v>
          </cell>
        </row>
        <row r="1695">
          <cell r="C1695" t="e">
            <v>#N/A</v>
          </cell>
          <cell r="D1695" t="e">
            <v>#N/A</v>
          </cell>
          <cell r="E1695" t="e">
            <v>#N/A</v>
          </cell>
        </row>
        <row r="1696">
          <cell r="C1696" t="e">
            <v>#N/A</v>
          </cell>
          <cell r="D1696" t="e">
            <v>#N/A</v>
          </cell>
          <cell r="E1696" t="e">
            <v>#N/A</v>
          </cell>
        </row>
        <row r="1697">
          <cell r="C1697" t="e">
            <v>#N/A</v>
          </cell>
          <cell r="D1697" t="e">
            <v>#N/A</v>
          </cell>
          <cell r="E1697" t="e">
            <v>#N/A</v>
          </cell>
        </row>
        <row r="1698">
          <cell r="C1698" t="e">
            <v>#N/A</v>
          </cell>
          <cell r="D1698" t="e">
            <v>#N/A</v>
          </cell>
          <cell r="E1698" t="e">
            <v>#N/A</v>
          </cell>
        </row>
        <row r="1699">
          <cell r="C1699" t="e">
            <v>#N/A</v>
          </cell>
          <cell r="D1699" t="e">
            <v>#N/A</v>
          </cell>
          <cell r="E1699" t="e">
            <v>#N/A</v>
          </cell>
        </row>
        <row r="1700">
          <cell r="C1700" t="e">
            <v>#N/A</v>
          </cell>
          <cell r="D1700" t="e">
            <v>#N/A</v>
          </cell>
          <cell r="E1700" t="e">
            <v>#N/A</v>
          </cell>
        </row>
        <row r="1701">
          <cell r="C1701" t="e">
            <v>#N/A</v>
          </cell>
          <cell r="D1701" t="e">
            <v>#N/A</v>
          </cell>
          <cell r="E1701" t="e">
            <v>#N/A</v>
          </cell>
        </row>
        <row r="1702">
          <cell r="C1702" t="e">
            <v>#N/A</v>
          </cell>
          <cell r="D1702" t="e">
            <v>#N/A</v>
          </cell>
          <cell r="E1702" t="e">
            <v>#N/A</v>
          </cell>
        </row>
        <row r="1703">
          <cell r="C1703" t="e">
            <v>#N/A</v>
          </cell>
          <cell r="D1703" t="e">
            <v>#N/A</v>
          </cell>
          <cell r="E1703" t="e">
            <v>#N/A</v>
          </cell>
        </row>
        <row r="1704">
          <cell r="C1704" t="e">
            <v>#N/A</v>
          </cell>
          <cell r="D1704" t="e">
            <v>#N/A</v>
          </cell>
          <cell r="E1704" t="e">
            <v>#N/A</v>
          </cell>
        </row>
        <row r="1705">
          <cell r="C1705" t="e">
            <v>#N/A</v>
          </cell>
          <cell r="D1705" t="e">
            <v>#N/A</v>
          </cell>
          <cell r="E1705" t="e">
            <v>#N/A</v>
          </cell>
        </row>
        <row r="1706">
          <cell r="C1706" t="e">
            <v>#N/A</v>
          </cell>
          <cell r="D1706" t="e">
            <v>#N/A</v>
          </cell>
          <cell r="E1706" t="e">
            <v>#N/A</v>
          </cell>
        </row>
        <row r="1707">
          <cell r="C1707" t="e">
            <v>#N/A</v>
          </cell>
          <cell r="D1707" t="e">
            <v>#N/A</v>
          </cell>
          <cell r="E1707" t="e">
            <v>#N/A</v>
          </cell>
        </row>
        <row r="1708">
          <cell r="C1708" t="e">
            <v>#N/A</v>
          </cell>
          <cell r="D1708" t="e">
            <v>#N/A</v>
          </cell>
          <cell r="E1708" t="e">
            <v>#N/A</v>
          </cell>
        </row>
        <row r="1709">
          <cell r="C1709" t="e">
            <v>#N/A</v>
          </cell>
          <cell r="D1709" t="e">
            <v>#N/A</v>
          </cell>
          <cell r="E1709" t="e">
            <v>#N/A</v>
          </cell>
        </row>
        <row r="1710">
          <cell r="C1710" t="e">
            <v>#N/A</v>
          </cell>
          <cell r="D1710" t="e">
            <v>#N/A</v>
          </cell>
          <cell r="E1710" t="e">
            <v>#N/A</v>
          </cell>
        </row>
        <row r="1711">
          <cell r="C1711" t="e">
            <v>#N/A</v>
          </cell>
          <cell r="D1711" t="e">
            <v>#N/A</v>
          </cell>
          <cell r="E1711" t="e">
            <v>#N/A</v>
          </cell>
        </row>
        <row r="1712">
          <cell r="C1712" t="e">
            <v>#N/A</v>
          </cell>
          <cell r="D1712" t="e">
            <v>#N/A</v>
          </cell>
          <cell r="E1712" t="e">
            <v>#N/A</v>
          </cell>
        </row>
        <row r="1713">
          <cell r="C1713" t="e">
            <v>#N/A</v>
          </cell>
          <cell r="D1713" t="e">
            <v>#N/A</v>
          </cell>
          <cell r="E1713" t="e">
            <v>#N/A</v>
          </cell>
        </row>
        <row r="1714">
          <cell r="C1714" t="e">
            <v>#N/A</v>
          </cell>
          <cell r="D1714" t="e">
            <v>#N/A</v>
          </cell>
          <cell r="E1714" t="e">
            <v>#N/A</v>
          </cell>
        </row>
        <row r="1715">
          <cell r="C1715" t="e">
            <v>#N/A</v>
          </cell>
          <cell r="D1715" t="e">
            <v>#N/A</v>
          </cell>
          <cell r="E1715" t="e">
            <v>#N/A</v>
          </cell>
        </row>
        <row r="1716">
          <cell r="C1716" t="e">
            <v>#N/A</v>
          </cell>
          <cell r="D1716" t="e">
            <v>#N/A</v>
          </cell>
          <cell r="E1716" t="e">
            <v>#N/A</v>
          </cell>
        </row>
        <row r="1717">
          <cell r="C1717" t="e">
            <v>#N/A</v>
          </cell>
          <cell r="D1717" t="e">
            <v>#N/A</v>
          </cell>
          <cell r="E1717" t="e">
            <v>#N/A</v>
          </cell>
        </row>
        <row r="1718">
          <cell r="C1718" t="e">
            <v>#N/A</v>
          </cell>
          <cell r="D1718" t="e">
            <v>#N/A</v>
          </cell>
          <cell r="E1718" t="e">
            <v>#N/A</v>
          </cell>
        </row>
        <row r="1719">
          <cell r="C1719" t="e">
            <v>#N/A</v>
          </cell>
          <cell r="D1719" t="e">
            <v>#N/A</v>
          </cell>
          <cell r="E1719" t="e">
            <v>#N/A</v>
          </cell>
        </row>
        <row r="1720">
          <cell r="C1720" t="e">
            <v>#N/A</v>
          </cell>
          <cell r="D1720" t="e">
            <v>#N/A</v>
          </cell>
          <cell r="E1720" t="e">
            <v>#N/A</v>
          </cell>
        </row>
        <row r="1721">
          <cell r="C1721" t="e">
            <v>#N/A</v>
          </cell>
          <cell r="D1721" t="e">
            <v>#N/A</v>
          </cell>
          <cell r="E1721" t="e">
            <v>#N/A</v>
          </cell>
        </row>
        <row r="1722">
          <cell r="C1722" t="e">
            <v>#N/A</v>
          </cell>
          <cell r="D1722" t="e">
            <v>#N/A</v>
          </cell>
          <cell r="E1722" t="e">
            <v>#N/A</v>
          </cell>
        </row>
        <row r="1723">
          <cell r="C1723" t="e">
            <v>#N/A</v>
          </cell>
          <cell r="D1723" t="e">
            <v>#N/A</v>
          </cell>
          <cell r="E1723" t="e">
            <v>#N/A</v>
          </cell>
        </row>
        <row r="1724">
          <cell r="C1724" t="e">
            <v>#N/A</v>
          </cell>
          <cell r="D1724" t="e">
            <v>#N/A</v>
          </cell>
          <cell r="E1724" t="e">
            <v>#N/A</v>
          </cell>
        </row>
        <row r="1725">
          <cell r="C1725" t="e">
            <v>#N/A</v>
          </cell>
          <cell r="D1725" t="e">
            <v>#N/A</v>
          </cell>
          <cell r="E1725" t="e">
            <v>#N/A</v>
          </cell>
        </row>
        <row r="1726">
          <cell r="C1726" t="e">
            <v>#N/A</v>
          </cell>
          <cell r="D1726" t="e">
            <v>#N/A</v>
          </cell>
          <cell r="E1726" t="e">
            <v>#N/A</v>
          </cell>
        </row>
        <row r="1727">
          <cell r="C1727" t="e">
            <v>#N/A</v>
          </cell>
          <cell r="D1727" t="e">
            <v>#N/A</v>
          </cell>
          <cell r="E1727" t="e">
            <v>#N/A</v>
          </cell>
        </row>
        <row r="1728">
          <cell r="C1728" t="e">
            <v>#N/A</v>
          </cell>
          <cell r="D1728" t="e">
            <v>#N/A</v>
          </cell>
          <cell r="E1728" t="e">
            <v>#N/A</v>
          </cell>
        </row>
        <row r="1729">
          <cell r="C1729" t="e">
            <v>#N/A</v>
          </cell>
          <cell r="D1729" t="e">
            <v>#N/A</v>
          </cell>
          <cell r="E1729" t="e">
            <v>#N/A</v>
          </cell>
        </row>
        <row r="1730">
          <cell r="C1730" t="e">
            <v>#N/A</v>
          </cell>
          <cell r="D1730" t="e">
            <v>#N/A</v>
          </cell>
          <cell r="E1730" t="e">
            <v>#N/A</v>
          </cell>
        </row>
        <row r="1731">
          <cell r="C1731" t="e">
            <v>#N/A</v>
          </cell>
          <cell r="D1731" t="e">
            <v>#N/A</v>
          </cell>
          <cell r="E1731" t="e">
            <v>#N/A</v>
          </cell>
        </row>
        <row r="1732">
          <cell r="C1732" t="e">
            <v>#N/A</v>
          </cell>
          <cell r="D1732" t="e">
            <v>#N/A</v>
          </cell>
          <cell r="E1732" t="e">
            <v>#N/A</v>
          </cell>
        </row>
        <row r="1733">
          <cell r="C1733" t="e">
            <v>#N/A</v>
          </cell>
          <cell r="D1733" t="e">
            <v>#N/A</v>
          </cell>
          <cell r="E1733" t="e">
            <v>#N/A</v>
          </cell>
        </row>
        <row r="1734">
          <cell r="C1734" t="e">
            <v>#N/A</v>
          </cell>
          <cell r="D1734" t="e">
            <v>#N/A</v>
          </cell>
          <cell r="E1734" t="e">
            <v>#N/A</v>
          </cell>
        </row>
        <row r="1735">
          <cell r="C1735" t="e">
            <v>#N/A</v>
          </cell>
          <cell r="D1735" t="e">
            <v>#N/A</v>
          </cell>
          <cell r="E1735" t="e">
            <v>#N/A</v>
          </cell>
        </row>
        <row r="1736">
          <cell r="C1736" t="e">
            <v>#N/A</v>
          </cell>
          <cell r="D1736" t="e">
            <v>#N/A</v>
          </cell>
          <cell r="E1736" t="e">
            <v>#N/A</v>
          </cell>
        </row>
        <row r="1737">
          <cell r="C1737" t="e">
            <v>#N/A</v>
          </cell>
          <cell r="D1737" t="e">
            <v>#N/A</v>
          </cell>
          <cell r="E1737" t="e">
            <v>#N/A</v>
          </cell>
        </row>
        <row r="1738">
          <cell r="C1738" t="e">
            <v>#N/A</v>
          </cell>
          <cell r="D1738" t="e">
            <v>#N/A</v>
          </cell>
          <cell r="E1738" t="e">
            <v>#N/A</v>
          </cell>
        </row>
        <row r="1739">
          <cell r="C1739" t="e">
            <v>#N/A</v>
          </cell>
          <cell r="D1739" t="e">
            <v>#N/A</v>
          </cell>
          <cell r="E1739" t="e">
            <v>#N/A</v>
          </cell>
        </row>
        <row r="1740">
          <cell r="C1740" t="e">
            <v>#N/A</v>
          </cell>
          <cell r="D1740" t="e">
            <v>#N/A</v>
          </cell>
          <cell r="E1740" t="e">
            <v>#N/A</v>
          </cell>
        </row>
        <row r="1741">
          <cell r="C1741" t="e">
            <v>#N/A</v>
          </cell>
          <cell r="D1741" t="e">
            <v>#N/A</v>
          </cell>
          <cell r="E1741" t="e">
            <v>#N/A</v>
          </cell>
        </row>
        <row r="1742">
          <cell r="C1742" t="e">
            <v>#N/A</v>
          </cell>
          <cell r="D1742" t="e">
            <v>#N/A</v>
          </cell>
          <cell r="E1742" t="e">
            <v>#N/A</v>
          </cell>
        </row>
        <row r="1743">
          <cell r="C1743" t="e">
            <v>#N/A</v>
          </cell>
          <cell r="D1743" t="e">
            <v>#N/A</v>
          </cell>
          <cell r="E1743" t="e">
            <v>#N/A</v>
          </cell>
        </row>
        <row r="1744">
          <cell r="C1744" t="e">
            <v>#N/A</v>
          </cell>
          <cell r="D1744" t="e">
            <v>#N/A</v>
          </cell>
          <cell r="E1744" t="e">
            <v>#N/A</v>
          </cell>
        </row>
        <row r="1745">
          <cell r="C1745" t="e">
            <v>#N/A</v>
          </cell>
          <cell r="D1745" t="e">
            <v>#N/A</v>
          </cell>
          <cell r="E1745" t="e">
            <v>#N/A</v>
          </cell>
        </row>
        <row r="1746">
          <cell r="C1746" t="e">
            <v>#N/A</v>
          </cell>
          <cell r="D1746" t="e">
            <v>#N/A</v>
          </cell>
          <cell r="E1746" t="e">
            <v>#N/A</v>
          </cell>
        </row>
        <row r="1747">
          <cell r="C1747" t="e">
            <v>#N/A</v>
          </cell>
          <cell r="D1747" t="e">
            <v>#N/A</v>
          </cell>
          <cell r="E1747" t="e">
            <v>#N/A</v>
          </cell>
        </row>
        <row r="1748">
          <cell r="C1748" t="e">
            <v>#N/A</v>
          </cell>
          <cell r="D1748" t="e">
            <v>#N/A</v>
          </cell>
          <cell r="E1748" t="e">
            <v>#N/A</v>
          </cell>
        </row>
        <row r="1749">
          <cell r="C1749" t="e">
            <v>#N/A</v>
          </cell>
          <cell r="D1749" t="e">
            <v>#N/A</v>
          </cell>
          <cell r="E1749" t="e">
            <v>#N/A</v>
          </cell>
        </row>
        <row r="1750">
          <cell r="C1750" t="e">
            <v>#N/A</v>
          </cell>
          <cell r="D1750" t="e">
            <v>#N/A</v>
          </cell>
          <cell r="E1750" t="e">
            <v>#N/A</v>
          </cell>
        </row>
        <row r="1751">
          <cell r="C1751" t="e">
            <v>#N/A</v>
          </cell>
          <cell r="D1751" t="e">
            <v>#N/A</v>
          </cell>
          <cell r="E1751" t="e">
            <v>#N/A</v>
          </cell>
        </row>
        <row r="1752">
          <cell r="C1752" t="e">
            <v>#N/A</v>
          </cell>
          <cell r="D1752" t="e">
            <v>#N/A</v>
          </cell>
          <cell r="E1752" t="e">
            <v>#N/A</v>
          </cell>
        </row>
        <row r="1753">
          <cell r="C1753" t="e">
            <v>#N/A</v>
          </cell>
          <cell r="D1753" t="e">
            <v>#N/A</v>
          </cell>
          <cell r="E1753" t="e">
            <v>#N/A</v>
          </cell>
        </row>
        <row r="1754">
          <cell r="C1754" t="e">
            <v>#N/A</v>
          </cell>
          <cell r="D1754" t="e">
            <v>#N/A</v>
          </cell>
          <cell r="E1754" t="e">
            <v>#N/A</v>
          </cell>
        </row>
        <row r="1755">
          <cell r="C1755" t="e">
            <v>#N/A</v>
          </cell>
          <cell r="D1755" t="e">
            <v>#N/A</v>
          </cell>
          <cell r="E1755" t="e">
            <v>#N/A</v>
          </cell>
        </row>
        <row r="1756">
          <cell r="C1756" t="e">
            <v>#N/A</v>
          </cell>
          <cell r="D1756" t="e">
            <v>#N/A</v>
          </cell>
          <cell r="E1756" t="e">
            <v>#N/A</v>
          </cell>
        </row>
        <row r="1757">
          <cell r="C1757" t="e">
            <v>#N/A</v>
          </cell>
          <cell r="D1757" t="e">
            <v>#N/A</v>
          </cell>
          <cell r="E1757" t="e">
            <v>#N/A</v>
          </cell>
        </row>
        <row r="1758">
          <cell r="C1758" t="e">
            <v>#N/A</v>
          </cell>
          <cell r="D1758" t="e">
            <v>#N/A</v>
          </cell>
          <cell r="E1758" t="e">
            <v>#N/A</v>
          </cell>
        </row>
        <row r="1759">
          <cell r="C1759" t="e">
            <v>#N/A</v>
          </cell>
          <cell r="D1759" t="e">
            <v>#N/A</v>
          </cell>
          <cell r="E1759" t="e">
            <v>#N/A</v>
          </cell>
        </row>
        <row r="1760">
          <cell r="C1760" t="e">
            <v>#N/A</v>
          </cell>
          <cell r="D1760" t="e">
            <v>#N/A</v>
          </cell>
          <cell r="E1760" t="e">
            <v>#N/A</v>
          </cell>
        </row>
        <row r="1761">
          <cell r="C1761" t="e">
            <v>#N/A</v>
          </cell>
          <cell r="D1761" t="e">
            <v>#N/A</v>
          </cell>
          <cell r="E1761" t="e">
            <v>#N/A</v>
          </cell>
        </row>
        <row r="1762">
          <cell r="C1762" t="e">
            <v>#N/A</v>
          </cell>
          <cell r="D1762" t="e">
            <v>#N/A</v>
          </cell>
          <cell r="E1762" t="e">
            <v>#N/A</v>
          </cell>
        </row>
        <row r="1763">
          <cell r="C1763" t="e">
            <v>#N/A</v>
          </cell>
          <cell r="D1763" t="e">
            <v>#N/A</v>
          </cell>
          <cell r="E1763" t="e">
            <v>#N/A</v>
          </cell>
        </row>
        <row r="1764">
          <cell r="C1764" t="e">
            <v>#N/A</v>
          </cell>
          <cell r="D1764" t="e">
            <v>#N/A</v>
          </cell>
          <cell r="E1764" t="e">
            <v>#N/A</v>
          </cell>
        </row>
        <row r="1765">
          <cell r="C1765" t="e">
            <v>#N/A</v>
          </cell>
          <cell r="D1765" t="e">
            <v>#N/A</v>
          </cell>
          <cell r="E1765" t="e">
            <v>#N/A</v>
          </cell>
        </row>
        <row r="1766">
          <cell r="C1766" t="e">
            <v>#N/A</v>
          </cell>
          <cell r="D1766" t="e">
            <v>#N/A</v>
          </cell>
          <cell r="E1766" t="e">
            <v>#N/A</v>
          </cell>
        </row>
        <row r="1767">
          <cell r="C1767" t="e">
            <v>#N/A</v>
          </cell>
          <cell r="D1767" t="e">
            <v>#N/A</v>
          </cell>
          <cell r="E1767" t="e">
            <v>#N/A</v>
          </cell>
        </row>
        <row r="1768">
          <cell r="C1768" t="e">
            <v>#N/A</v>
          </cell>
          <cell r="D1768" t="e">
            <v>#N/A</v>
          </cell>
          <cell r="E1768" t="e">
            <v>#N/A</v>
          </cell>
        </row>
        <row r="1769">
          <cell r="C1769" t="e">
            <v>#N/A</v>
          </cell>
          <cell r="D1769" t="e">
            <v>#N/A</v>
          </cell>
          <cell r="E1769" t="e">
            <v>#N/A</v>
          </cell>
        </row>
        <row r="1770">
          <cell r="C1770" t="e">
            <v>#N/A</v>
          </cell>
          <cell r="D1770" t="e">
            <v>#N/A</v>
          </cell>
          <cell r="E1770" t="e">
            <v>#N/A</v>
          </cell>
        </row>
        <row r="1771">
          <cell r="C1771" t="e">
            <v>#N/A</v>
          </cell>
          <cell r="D1771" t="e">
            <v>#N/A</v>
          </cell>
          <cell r="E1771" t="e">
            <v>#N/A</v>
          </cell>
        </row>
        <row r="1772">
          <cell r="C1772" t="e">
            <v>#N/A</v>
          </cell>
          <cell r="D1772" t="e">
            <v>#N/A</v>
          </cell>
          <cell r="E1772" t="e">
            <v>#N/A</v>
          </cell>
        </row>
        <row r="1773">
          <cell r="C1773" t="e">
            <v>#N/A</v>
          </cell>
          <cell r="D1773" t="e">
            <v>#N/A</v>
          </cell>
          <cell r="E1773" t="e">
            <v>#N/A</v>
          </cell>
        </row>
        <row r="1774">
          <cell r="C1774" t="e">
            <v>#N/A</v>
          </cell>
          <cell r="D1774" t="e">
            <v>#N/A</v>
          </cell>
          <cell r="E1774" t="e">
            <v>#N/A</v>
          </cell>
        </row>
        <row r="1775">
          <cell r="C1775" t="e">
            <v>#N/A</v>
          </cell>
          <cell r="D1775" t="e">
            <v>#N/A</v>
          </cell>
          <cell r="E1775" t="e">
            <v>#N/A</v>
          </cell>
        </row>
        <row r="1776">
          <cell r="C1776" t="e">
            <v>#N/A</v>
          </cell>
          <cell r="D1776" t="e">
            <v>#N/A</v>
          </cell>
          <cell r="E1776" t="e">
            <v>#N/A</v>
          </cell>
        </row>
        <row r="1777">
          <cell r="C1777" t="e">
            <v>#N/A</v>
          </cell>
          <cell r="D1777" t="e">
            <v>#N/A</v>
          </cell>
          <cell r="E1777" t="e">
            <v>#N/A</v>
          </cell>
        </row>
        <row r="1778">
          <cell r="C1778" t="e">
            <v>#N/A</v>
          </cell>
          <cell r="D1778" t="e">
            <v>#N/A</v>
          </cell>
          <cell r="E1778" t="e">
            <v>#N/A</v>
          </cell>
        </row>
        <row r="1779">
          <cell r="C1779" t="e">
            <v>#N/A</v>
          </cell>
          <cell r="D1779" t="e">
            <v>#N/A</v>
          </cell>
          <cell r="E1779" t="e">
            <v>#N/A</v>
          </cell>
        </row>
        <row r="1780">
          <cell r="C1780" t="e">
            <v>#N/A</v>
          </cell>
          <cell r="D1780" t="e">
            <v>#N/A</v>
          </cell>
          <cell r="E1780" t="e">
            <v>#N/A</v>
          </cell>
        </row>
        <row r="1781">
          <cell r="C1781" t="e">
            <v>#N/A</v>
          </cell>
          <cell r="D1781" t="e">
            <v>#N/A</v>
          </cell>
          <cell r="E1781" t="e">
            <v>#N/A</v>
          </cell>
        </row>
        <row r="1782">
          <cell r="C1782" t="e">
            <v>#N/A</v>
          </cell>
          <cell r="D1782" t="e">
            <v>#N/A</v>
          </cell>
          <cell r="E1782" t="e">
            <v>#N/A</v>
          </cell>
        </row>
        <row r="1783">
          <cell r="C1783" t="e">
            <v>#N/A</v>
          </cell>
          <cell r="D1783" t="e">
            <v>#N/A</v>
          </cell>
          <cell r="E1783" t="e">
            <v>#N/A</v>
          </cell>
        </row>
        <row r="1784">
          <cell r="C1784" t="e">
            <v>#N/A</v>
          </cell>
          <cell r="D1784" t="e">
            <v>#N/A</v>
          </cell>
          <cell r="E1784" t="e">
            <v>#N/A</v>
          </cell>
        </row>
        <row r="1785">
          <cell r="C1785" t="e">
            <v>#N/A</v>
          </cell>
          <cell r="D1785" t="e">
            <v>#N/A</v>
          </cell>
          <cell r="E1785" t="e">
            <v>#N/A</v>
          </cell>
        </row>
        <row r="1786">
          <cell r="C1786" t="e">
            <v>#N/A</v>
          </cell>
          <cell r="D1786" t="e">
            <v>#N/A</v>
          </cell>
          <cell r="E1786" t="e">
            <v>#N/A</v>
          </cell>
        </row>
        <row r="1787">
          <cell r="C1787" t="e">
            <v>#N/A</v>
          </cell>
          <cell r="D1787" t="e">
            <v>#N/A</v>
          </cell>
          <cell r="E1787" t="e">
            <v>#N/A</v>
          </cell>
        </row>
        <row r="1788">
          <cell r="C1788" t="e">
            <v>#N/A</v>
          </cell>
          <cell r="D1788" t="e">
            <v>#N/A</v>
          </cell>
          <cell r="E1788" t="e">
            <v>#N/A</v>
          </cell>
        </row>
        <row r="1789">
          <cell r="C1789" t="e">
            <v>#N/A</v>
          </cell>
          <cell r="D1789" t="e">
            <v>#N/A</v>
          </cell>
          <cell r="E1789" t="e">
            <v>#N/A</v>
          </cell>
        </row>
        <row r="1790">
          <cell r="C1790" t="e">
            <v>#N/A</v>
          </cell>
          <cell r="D1790" t="e">
            <v>#N/A</v>
          </cell>
          <cell r="E1790" t="e">
            <v>#N/A</v>
          </cell>
        </row>
        <row r="1791">
          <cell r="C1791" t="e">
            <v>#N/A</v>
          </cell>
          <cell r="D1791" t="e">
            <v>#N/A</v>
          </cell>
          <cell r="E1791" t="e">
            <v>#N/A</v>
          </cell>
        </row>
        <row r="1792">
          <cell r="C1792" t="e">
            <v>#N/A</v>
          </cell>
          <cell r="D1792" t="e">
            <v>#N/A</v>
          </cell>
          <cell r="E1792" t="e">
            <v>#N/A</v>
          </cell>
        </row>
        <row r="1793">
          <cell r="C1793" t="e">
            <v>#N/A</v>
          </cell>
          <cell r="D1793" t="e">
            <v>#N/A</v>
          </cell>
          <cell r="E1793" t="e">
            <v>#N/A</v>
          </cell>
        </row>
        <row r="1794">
          <cell r="C1794" t="e">
            <v>#N/A</v>
          </cell>
          <cell r="D1794" t="e">
            <v>#N/A</v>
          </cell>
          <cell r="E1794" t="e">
            <v>#N/A</v>
          </cell>
        </row>
        <row r="1795">
          <cell r="C1795" t="e">
            <v>#N/A</v>
          </cell>
          <cell r="D1795" t="e">
            <v>#N/A</v>
          </cell>
          <cell r="E1795" t="e">
            <v>#N/A</v>
          </cell>
        </row>
        <row r="1796">
          <cell r="C1796" t="e">
            <v>#N/A</v>
          </cell>
          <cell r="D1796" t="e">
            <v>#N/A</v>
          </cell>
          <cell r="E1796" t="e">
            <v>#N/A</v>
          </cell>
        </row>
        <row r="1797">
          <cell r="C1797" t="e">
            <v>#N/A</v>
          </cell>
          <cell r="D1797" t="e">
            <v>#N/A</v>
          </cell>
          <cell r="E1797" t="e">
            <v>#N/A</v>
          </cell>
        </row>
        <row r="1798">
          <cell r="C1798" t="e">
            <v>#N/A</v>
          </cell>
          <cell r="D1798" t="e">
            <v>#N/A</v>
          </cell>
          <cell r="E1798" t="e">
            <v>#N/A</v>
          </cell>
        </row>
        <row r="1799">
          <cell r="C1799" t="e">
            <v>#N/A</v>
          </cell>
          <cell r="D1799" t="e">
            <v>#N/A</v>
          </cell>
          <cell r="E1799" t="e">
            <v>#N/A</v>
          </cell>
        </row>
        <row r="1800">
          <cell r="C1800" t="e">
            <v>#N/A</v>
          </cell>
          <cell r="D1800" t="e">
            <v>#N/A</v>
          </cell>
          <cell r="E1800" t="e">
            <v>#N/A</v>
          </cell>
        </row>
        <row r="1801">
          <cell r="C1801" t="e">
            <v>#N/A</v>
          </cell>
          <cell r="D1801" t="e">
            <v>#N/A</v>
          </cell>
          <cell r="E1801" t="e">
            <v>#N/A</v>
          </cell>
        </row>
        <row r="1802">
          <cell r="C1802" t="e">
            <v>#N/A</v>
          </cell>
          <cell r="D1802" t="e">
            <v>#N/A</v>
          </cell>
          <cell r="E1802" t="e">
            <v>#N/A</v>
          </cell>
        </row>
        <row r="1803">
          <cell r="C1803" t="e">
            <v>#N/A</v>
          </cell>
          <cell r="D1803" t="e">
            <v>#N/A</v>
          </cell>
          <cell r="E1803" t="e">
            <v>#N/A</v>
          </cell>
        </row>
        <row r="1804">
          <cell r="C1804" t="e">
            <v>#N/A</v>
          </cell>
          <cell r="D1804" t="e">
            <v>#N/A</v>
          </cell>
          <cell r="E1804" t="e">
            <v>#N/A</v>
          </cell>
        </row>
        <row r="1805">
          <cell r="C1805" t="e">
            <v>#N/A</v>
          </cell>
          <cell r="D1805" t="e">
            <v>#N/A</v>
          </cell>
          <cell r="E1805" t="e">
            <v>#N/A</v>
          </cell>
        </row>
        <row r="1806">
          <cell r="C1806" t="e">
            <v>#N/A</v>
          </cell>
          <cell r="D1806" t="e">
            <v>#N/A</v>
          </cell>
          <cell r="E1806" t="e">
            <v>#N/A</v>
          </cell>
        </row>
        <row r="1807">
          <cell r="C1807" t="e">
            <v>#N/A</v>
          </cell>
          <cell r="D1807" t="e">
            <v>#N/A</v>
          </cell>
          <cell r="E1807" t="e">
            <v>#N/A</v>
          </cell>
        </row>
        <row r="1808">
          <cell r="C1808" t="e">
            <v>#N/A</v>
          </cell>
          <cell r="D1808" t="e">
            <v>#N/A</v>
          </cell>
          <cell r="E1808" t="e">
            <v>#N/A</v>
          </cell>
        </row>
        <row r="1809">
          <cell r="C1809" t="e">
            <v>#N/A</v>
          </cell>
          <cell r="D1809" t="e">
            <v>#N/A</v>
          </cell>
          <cell r="E1809" t="e">
            <v>#N/A</v>
          </cell>
        </row>
        <row r="1810">
          <cell r="C1810" t="e">
            <v>#N/A</v>
          </cell>
          <cell r="D1810" t="e">
            <v>#N/A</v>
          </cell>
          <cell r="E1810" t="e">
            <v>#N/A</v>
          </cell>
        </row>
        <row r="1811">
          <cell r="C1811" t="e">
            <v>#N/A</v>
          </cell>
          <cell r="D1811" t="e">
            <v>#N/A</v>
          </cell>
          <cell r="E1811" t="e">
            <v>#N/A</v>
          </cell>
        </row>
        <row r="1812">
          <cell r="C1812" t="e">
            <v>#N/A</v>
          </cell>
          <cell r="D1812" t="e">
            <v>#N/A</v>
          </cell>
          <cell r="E1812" t="e">
            <v>#N/A</v>
          </cell>
        </row>
        <row r="1813">
          <cell r="C1813" t="e">
            <v>#N/A</v>
          </cell>
          <cell r="D1813" t="e">
            <v>#N/A</v>
          </cell>
          <cell r="E1813" t="e">
            <v>#N/A</v>
          </cell>
        </row>
        <row r="1814">
          <cell r="C1814" t="e">
            <v>#N/A</v>
          </cell>
          <cell r="D1814" t="e">
            <v>#N/A</v>
          </cell>
          <cell r="E1814" t="e">
            <v>#N/A</v>
          </cell>
        </row>
        <row r="1815">
          <cell r="C1815" t="e">
            <v>#N/A</v>
          </cell>
          <cell r="D1815" t="e">
            <v>#N/A</v>
          </cell>
          <cell r="E1815" t="e">
            <v>#N/A</v>
          </cell>
        </row>
        <row r="1816">
          <cell r="C1816" t="e">
            <v>#N/A</v>
          </cell>
          <cell r="D1816" t="e">
            <v>#N/A</v>
          </cell>
          <cell r="E1816" t="e">
            <v>#N/A</v>
          </cell>
        </row>
        <row r="1817">
          <cell r="C1817" t="e">
            <v>#N/A</v>
          </cell>
          <cell r="D1817" t="e">
            <v>#N/A</v>
          </cell>
          <cell r="E1817" t="e">
            <v>#N/A</v>
          </cell>
        </row>
        <row r="1818">
          <cell r="C1818" t="e">
            <v>#N/A</v>
          </cell>
          <cell r="D1818" t="e">
            <v>#N/A</v>
          </cell>
          <cell r="E1818" t="e">
            <v>#N/A</v>
          </cell>
        </row>
        <row r="1819">
          <cell r="C1819" t="e">
            <v>#N/A</v>
          </cell>
          <cell r="D1819" t="e">
            <v>#N/A</v>
          </cell>
          <cell r="E1819" t="e">
            <v>#N/A</v>
          </cell>
        </row>
        <row r="1820">
          <cell r="C1820" t="e">
            <v>#N/A</v>
          </cell>
          <cell r="D1820" t="e">
            <v>#N/A</v>
          </cell>
          <cell r="E1820" t="e">
            <v>#N/A</v>
          </cell>
        </row>
        <row r="1821">
          <cell r="C1821" t="e">
            <v>#N/A</v>
          </cell>
          <cell r="D1821" t="e">
            <v>#N/A</v>
          </cell>
          <cell r="E1821" t="e">
            <v>#N/A</v>
          </cell>
        </row>
        <row r="1822">
          <cell r="C1822" t="e">
            <v>#N/A</v>
          </cell>
          <cell r="D1822" t="e">
            <v>#N/A</v>
          </cell>
          <cell r="E1822" t="e">
            <v>#N/A</v>
          </cell>
        </row>
        <row r="1823">
          <cell r="C1823" t="e">
            <v>#N/A</v>
          </cell>
          <cell r="D1823" t="e">
            <v>#N/A</v>
          </cell>
          <cell r="E1823" t="e">
            <v>#N/A</v>
          </cell>
        </row>
        <row r="1824">
          <cell r="C1824" t="e">
            <v>#N/A</v>
          </cell>
          <cell r="D1824" t="e">
            <v>#N/A</v>
          </cell>
          <cell r="E1824" t="e">
            <v>#N/A</v>
          </cell>
        </row>
        <row r="1825">
          <cell r="C1825" t="e">
            <v>#N/A</v>
          </cell>
          <cell r="D1825" t="e">
            <v>#N/A</v>
          </cell>
          <cell r="E1825" t="e">
            <v>#N/A</v>
          </cell>
        </row>
        <row r="1826">
          <cell r="C1826" t="e">
            <v>#N/A</v>
          </cell>
          <cell r="D1826" t="e">
            <v>#N/A</v>
          </cell>
          <cell r="E1826" t="e">
            <v>#N/A</v>
          </cell>
        </row>
        <row r="1827">
          <cell r="C1827" t="e">
            <v>#N/A</v>
          </cell>
          <cell r="D1827" t="e">
            <v>#N/A</v>
          </cell>
          <cell r="E1827" t="e">
            <v>#N/A</v>
          </cell>
        </row>
        <row r="1828">
          <cell r="C1828" t="e">
            <v>#N/A</v>
          </cell>
          <cell r="D1828" t="e">
            <v>#N/A</v>
          </cell>
          <cell r="E1828" t="e">
            <v>#N/A</v>
          </cell>
        </row>
        <row r="1829">
          <cell r="C1829" t="e">
            <v>#N/A</v>
          </cell>
          <cell r="D1829" t="e">
            <v>#N/A</v>
          </cell>
          <cell r="E1829" t="e">
            <v>#N/A</v>
          </cell>
        </row>
        <row r="1830">
          <cell r="C1830" t="e">
            <v>#N/A</v>
          </cell>
          <cell r="D1830" t="e">
            <v>#N/A</v>
          </cell>
          <cell r="E1830" t="e">
            <v>#N/A</v>
          </cell>
        </row>
        <row r="1831">
          <cell r="C1831" t="e">
            <v>#N/A</v>
          </cell>
          <cell r="D1831" t="e">
            <v>#N/A</v>
          </cell>
          <cell r="E1831" t="e">
            <v>#N/A</v>
          </cell>
        </row>
        <row r="1832">
          <cell r="C1832" t="e">
            <v>#N/A</v>
          </cell>
          <cell r="D1832" t="e">
            <v>#N/A</v>
          </cell>
          <cell r="E1832" t="e">
            <v>#N/A</v>
          </cell>
        </row>
        <row r="1833">
          <cell r="C1833" t="e">
            <v>#N/A</v>
          </cell>
          <cell r="D1833" t="e">
            <v>#N/A</v>
          </cell>
          <cell r="E1833" t="e">
            <v>#N/A</v>
          </cell>
        </row>
        <row r="1834">
          <cell r="C1834" t="e">
            <v>#N/A</v>
          </cell>
          <cell r="D1834" t="e">
            <v>#N/A</v>
          </cell>
          <cell r="E1834" t="e">
            <v>#N/A</v>
          </cell>
        </row>
        <row r="1835">
          <cell r="C1835" t="e">
            <v>#N/A</v>
          </cell>
          <cell r="D1835" t="e">
            <v>#N/A</v>
          </cell>
          <cell r="E1835" t="e">
            <v>#N/A</v>
          </cell>
        </row>
        <row r="1836">
          <cell r="C1836" t="e">
            <v>#N/A</v>
          </cell>
          <cell r="D1836" t="e">
            <v>#N/A</v>
          </cell>
          <cell r="E1836" t="e">
            <v>#N/A</v>
          </cell>
        </row>
        <row r="1837">
          <cell r="C1837" t="e">
            <v>#N/A</v>
          </cell>
          <cell r="D1837" t="e">
            <v>#N/A</v>
          </cell>
          <cell r="E1837" t="e">
            <v>#N/A</v>
          </cell>
        </row>
        <row r="1838">
          <cell r="C1838" t="e">
            <v>#N/A</v>
          </cell>
          <cell r="D1838" t="e">
            <v>#N/A</v>
          </cell>
          <cell r="E1838" t="e">
            <v>#N/A</v>
          </cell>
        </row>
        <row r="1839">
          <cell r="C1839" t="e">
            <v>#N/A</v>
          </cell>
          <cell r="D1839" t="e">
            <v>#N/A</v>
          </cell>
          <cell r="E1839" t="e">
            <v>#N/A</v>
          </cell>
        </row>
        <row r="1840">
          <cell r="C1840" t="e">
            <v>#N/A</v>
          </cell>
          <cell r="D1840" t="e">
            <v>#N/A</v>
          </cell>
          <cell r="E1840" t="e">
            <v>#N/A</v>
          </cell>
        </row>
        <row r="1841">
          <cell r="C1841" t="e">
            <v>#N/A</v>
          </cell>
          <cell r="D1841" t="e">
            <v>#N/A</v>
          </cell>
          <cell r="E1841" t="e">
            <v>#N/A</v>
          </cell>
        </row>
        <row r="1842">
          <cell r="C1842" t="e">
            <v>#N/A</v>
          </cell>
          <cell r="D1842" t="e">
            <v>#N/A</v>
          </cell>
          <cell r="E1842" t="e">
            <v>#N/A</v>
          </cell>
        </row>
        <row r="1843">
          <cell r="C1843" t="e">
            <v>#N/A</v>
          </cell>
          <cell r="D1843" t="e">
            <v>#N/A</v>
          </cell>
          <cell r="E1843" t="e">
            <v>#N/A</v>
          </cell>
        </row>
        <row r="1844">
          <cell r="C1844" t="e">
            <v>#N/A</v>
          </cell>
          <cell r="D1844" t="e">
            <v>#N/A</v>
          </cell>
          <cell r="E1844" t="e">
            <v>#N/A</v>
          </cell>
        </row>
        <row r="1845">
          <cell r="C1845" t="e">
            <v>#N/A</v>
          </cell>
          <cell r="D1845" t="e">
            <v>#N/A</v>
          </cell>
          <cell r="E1845" t="e">
            <v>#N/A</v>
          </cell>
        </row>
        <row r="1846">
          <cell r="C1846" t="e">
            <v>#N/A</v>
          </cell>
          <cell r="D1846" t="e">
            <v>#N/A</v>
          </cell>
          <cell r="E1846" t="e">
            <v>#N/A</v>
          </cell>
        </row>
        <row r="1847">
          <cell r="C1847" t="e">
            <v>#N/A</v>
          </cell>
          <cell r="D1847" t="e">
            <v>#N/A</v>
          </cell>
          <cell r="E1847" t="e">
            <v>#N/A</v>
          </cell>
        </row>
        <row r="1848">
          <cell r="C1848" t="e">
            <v>#N/A</v>
          </cell>
          <cell r="D1848" t="e">
            <v>#N/A</v>
          </cell>
          <cell r="E1848" t="e">
            <v>#N/A</v>
          </cell>
        </row>
        <row r="1849">
          <cell r="C1849" t="e">
            <v>#N/A</v>
          </cell>
          <cell r="D1849" t="e">
            <v>#N/A</v>
          </cell>
          <cell r="E1849" t="e">
            <v>#N/A</v>
          </cell>
        </row>
        <row r="1850">
          <cell r="C1850" t="e">
            <v>#N/A</v>
          </cell>
          <cell r="D1850" t="e">
            <v>#N/A</v>
          </cell>
          <cell r="E1850" t="e">
            <v>#N/A</v>
          </cell>
        </row>
        <row r="1851">
          <cell r="C1851" t="e">
            <v>#N/A</v>
          </cell>
          <cell r="D1851" t="e">
            <v>#N/A</v>
          </cell>
          <cell r="E1851" t="e">
            <v>#N/A</v>
          </cell>
        </row>
        <row r="1852">
          <cell r="C1852" t="e">
            <v>#N/A</v>
          </cell>
          <cell r="D1852" t="e">
            <v>#N/A</v>
          </cell>
          <cell r="E1852" t="e">
            <v>#N/A</v>
          </cell>
        </row>
        <row r="1853">
          <cell r="C1853" t="e">
            <v>#N/A</v>
          </cell>
          <cell r="D1853" t="e">
            <v>#N/A</v>
          </cell>
          <cell r="E1853" t="e">
            <v>#N/A</v>
          </cell>
        </row>
        <row r="1854">
          <cell r="C1854" t="e">
            <v>#N/A</v>
          </cell>
          <cell r="D1854" t="e">
            <v>#N/A</v>
          </cell>
          <cell r="E1854" t="e">
            <v>#N/A</v>
          </cell>
        </row>
        <row r="1855">
          <cell r="C1855" t="e">
            <v>#N/A</v>
          </cell>
          <cell r="D1855" t="e">
            <v>#N/A</v>
          </cell>
          <cell r="E1855" t="e">
            <v>#N/A</v>
          </cell>
        </row>
        <row r="1856">
          <cell r="C1856" t="e">
            <v>#N/A</v>
          </cell>
          <cell r="D1856" t="e">
            <v>#N/A</v>
          </cell>
          <cell r="E1856" t="e">
            <v>#N/A</v>
          </cell>
        </row>
        <row r="1857">
          <cell r="C1857" t="e">
            <v>#N/A</v>
          </cell>
          <cell r="D1857" t="e">
            <v>#N/A</v>
          </cell>
          <cell r="E1857" t="e">
            <v>#N/A</v>
          </cell>
        </row>
        <row r="1858">
          <cell r="C1858" t="e">
            <v>#N/A</v>
          </cell>
          <cell r="D1858" t="e">
            <v>#N/A</v>
          </cell>
          <cell r="E1858" t="e">
            <v>#N/A</v>
          </cell>
        </row>
        <row r="1859">
          <cell r="C1859" t="e">
            <v>#N/A</v>
          </cell>
          <cell r="D1859" t="e">
            <v>#N/A</v>
          </cell>
          <cell r="E1859" t="e">
            <v>#N/A</v>
          </cell>
        </row>
        <row r="1860">
          <cell r="C1860" t="e">
            <v>#N/A</v>
          </cell>
          <cell r="D1860" t="e">
            <v>#N/A</v>
          </cell>
          <cell r="E1860" t="e">
            <v>#N/A</v>
          </cell>
        </row>
        <row r="1861">
          <cell r="C1861" t="e">
            <v>#N/A</v>
          </cell>
          <cell r="D1861" t="e">
            <v>#N/A</v>
          </cell>
          <cell r="E1861" t="e">
            <v>#N/A</v>
          </cell>
        </row>
        <row r="1862">
          <cell r="C1862" t="e">
            <v>#N/A</v>
          </cell>
          <cell r="D1862" t="e">
            <v>#N/A</v>
          </cell>
          <cell r="E1862" t="e">
            <v>#N/A</v>
          </cell>
        </row>
        <row r="1863">
          <cell r="C1863" t="e">
            <v>#N/A</v>
          </cell>
          <cell r="D1863" t="e">
            <v>#N/A</v>
          </cell>
          <cell r="E1863" t="e">
            <v>#N/A</v>
          </cell>
        </row>
        <row r="1864">
          <cell r="C1864" t="e">
            <v>#N/A</v>
          </cell>
          <cell r="D1864" t="e">
            <v>#N/A</v>
          </cell>
          <cell r="E1864" t="e">
            <v>#N/A</v>
          </cell>
        </row>
        <row r="1865">
          <cell r="C1865" t="e">
            <v>#N/A</v>
          </cell>
          <cell r="D1865" t="e">
            <v>#N/A</v>
          </cell>
          <cell r="E1865" t="e">
            <v>#N/A</v>
          </cell>
        </row>
        <row r="1866">
          <cell r="C1866" t="e">
            <v>#N/A</v>
          </cell>
          <cell r="D1866" t="e">
            <v>#N/A</v>
          </cell>
          <cell r="E1866" t="e">
            <v>#N/A</v>
          </cell>
        </row>
        <row r="1867">
          <cell r="C1867" t="e">
            <v>#N/A</v>
          </cell>
          <cell r="D1867" t="e">
            <v>#N/A</v>
          </cell>
          <cell r="E1867" t="e">
            <v>#N/A</v>
          </cell>
        </row>
        <row r="1868">
          <cell r="C1868" t="e">
            <v>#N/A</v>
          </cell>
          <cell r="D1868" t="e">
            <v>#N/A</v>
          </cell>
          <cell r="E1868" t="e">
            <v>#N/A</v>
          </cell>
        </row>
        <row r="1869">
          <cell r="C1869" t="e">
            <v>#N/A</v>
          </cell>
          <cell r="D1869" t="e">
            <v>#N/A</v>
          </cell>
          <cell r="E1869" t="e">
            <v>#N/A</v>
          </cell>
        </row>
        <row r="1870">
          <cell r="C1870" t="e">
            <v>#N/A</v>
          </cell>
          <cell r="D1870" t="e">
            <v>#N/A</v>
          </cell>
          <cell r="E1870" t="e">
            <v>#N/A</v>
          </cell>
        </row>
        <row r="1871">
          <cell r="C1871" t="e">
            <v>#N/A</v>
          </cell>
          <cell r="D1871" t="e">
            <v>#N/A</v>
          </cell>
          <cell r="E1871" t="e">
            <v>#N/A</v>
          </cell>
        </row>
        <row r="1872">
          <cell r="C1872" t="e">
            <v>#N/A</v>
          </cell>
          <cell r="D1872" t="e">
            <v>#N/A</v>
          </cell>
          <cell r="E1872" t="e">
            <v>#N/A</v>
          </cell>
        </row>
        <row r="1873">
          <cell r="C1873" t="e">
            <v>#N/A</v>
          </cell>
          <cell r="D1873" t="e">
            <v>#N/A</v>
          </cell>
          <cell r="E1873" t="e">
            <v>#N/A</v>
          </cell>
        </row>
        <row r="1874">
          <cell r="C1874" t="e">
            <v>#N/A</v>
          </cell>
          <cell r="D1874" t="e">
            <v>#N/A</v>
          </cell>
          <cell r="E1874" t="e">
            <v>#N/A</v>
          </cell>
        </row>
        <row r="1875">
          <cell r="C1875" t="e">
            <v>#N/A</v>
          </cell>
          <cell r="D1875" t="e">
            <v>#N/A</v>
          </cell>
          <cell r="E1875" t="e">
            <v>#N/A</v>
          </cell>
        </row>
        <row r="1876">
          <cell r="C1876" t="e">
            <v>#N/A</v>
          </cell>
          <cell r="D1876" t="e">
            <v>#N/A</v>
          </cell>
          <cell r="E1876" t="e">
            <v>#N/A</v>
          </cell>
        </row>
        <row r="1877">
          <cell r="C1877" t="e">
            <v>#N/A</v>
          </cell>
          <cell r="D1877" t="e">
            <v>#N/A</v>
          </cell>
          <cell r="E1877" t="e">
            <v>#N/A</v>
          </cell>
        </row>
        <row r="1878">
          <cell r="C1878" t="e">
            <v>#N/A</v>
          </cell>
          <cell r="D1878" t="e">
            <v>#N/A</v>
          </cell>
          <cell r="E1878" t="e">
            <v>#N/A</v>
          </cell>
        </row>
        <row r="1879">
          <cell r="C1879" t="e">
            <v>#N/A</v>
          </cell>
          <cell r="D1879" t="e">
            <v>#N/A</v>
          </cell>
          <cell r="E1879" t="e">
            <v>#N/A</v>
          </cell>
        </row>
        <row r="1880">
          <cell r="C1880" t="e">
            <v>#N/A</v>
          </cell>
          <cell r="D1880" t="e">
            <v>#N/A</v>
          </cell>
          <cell r="E1880" t="e">
            <v>#N/A</v>
          </cell>
        </row>
        <row r="1881">
          <cell r="C1881" t="e">
            <v>#N/A</v>
          </cell>
          <cell r="D1881" t="e">
            <v>#N/A</v>
          </cell>
          <cell r="E1881" t="e">
            <v>#N/A</v>
          </cell>
        </row>
        <row r="1882">
          <cell r="C1882" t="e">
            <v>#N/A</v>
          </cell>
          <cell r="D1882" t="e">
            <v>#N/A</v>
          </cell>
          <cell r="E1882" t="e">
            <v>#N/A</v>
          </cell>
        </row>
        <row r="1883">
          <cell r="C1883" t="e">
            <v>#N/A</v>
          </cell>
          <cell r="D1883" t="e">
            <v>#N/A</v>
          </cell>
          <cell r="E1883" t="e">
            <v>#N/A</v>
          </cell>
        </row>
        <row r="1884">
          <cell r="C1884" t="e">
            <v>#N/A</v>
          </cell>
          <cell r="D1884" t="e">
            <v>#N/A</v>
          </cell>
          <cell r="E1884" t="e">
            <v>#N/A</v>
          </cell>
        </row>
        <row r="1885">
          <cell r="C1885" t="e">
            <v>#N/A</v>
          </cell>
          <cell r="D1885" t="e">
            <v>#N/A</v>
          </cell>
          <cell r="E1885" t="e">
            <v>#N/A</v>
          </cell>
        </row>
        <row r="1886">
          <cell r="C1886" t="e">
            <v>#N/A</v>
          </cell>
          <cell r="D1886" t="e">
            <v>#N/A</v>
          </cell>
          <cell r="E1886" t="e">
            <v>#N/A</v>
          </cell>
        </row>
        <row r="1887">
          <cell r="C1887" t="e">
            <v>#N/A</v>
          </cell>
          <cell r="D1887" t="e">
            <v>#N/A</v>
          </cell>
          <cell r="E1887" t="e">
            <v>#N/A</v>
          </cell>
        </row>
        <row r="1888">
          <cell r="C1888" t="e">
            <v>#N/A</v>
          </cell>
          <cell r="D1888" t="e">
            <v>#N/A</v>
          </cell>
          <cell r="E1888" t="e">
            <v>#N/A</v>
          </cell>
        </row>
        <row r="1889">
          <cell r="C1889" t="e">
            <v>#N/A</v>
          </cell>
          <cell r="D1889" t="e">
            <v>#N/A</v>
          </cell>
          <cell r="E1889" t="e">
            <v>#N/A</v>
          </cell>
        </row>
        <row r="1890">
          <cell r="C1890" t="e">
            <v>#N/A</v>
          </cell>
          <cell r="D1890" t="e">
            <v>#N/A</v>
          </cell>
          <cell r="E1890" t="e">
            <v>#N/A</v>
          </cell>
        </row>
        <row r="1891">
          <cell r="C1891" t="e">
            <v>#N/A</v>
          </cell>
          <cell r="D1891" t="e">
            <v>#N/A</v>
          </cell>
          <cell r="E1891" t="e">
            <v>#N/A</v>
          </cell>
        </row>
        <row r="1892">
          <cell r="C1892" t="e">
            <v>#N/A</v>
          </cell>
          <cell r="D1892" t="e">
            <v>#N/A</v>
          </cell>
          <cell r="E1892" t="e">
            <v>#N/A</v>
          </cell>
        </row>
        <row r="1893">
          <cell r="C1893" t="e">
            <v>#N/A</v>
          </cell>
          <cell r="D1893" t="e">
            <v>#N/A</v>
          </cell>
          <cell r="E1893" t="e">
            <v>#N/A</v>
          </cell>
        </row>
        <row r="1894">
          <cell r="C1894" t="e">
            <v>#N/A</v>
          </cell>
          <cell r="D1894" t="e">
            <v>#N/A</v>
          </cell>
          <cell r="E1894" t="e">
            <v>#N/A</v>
          </cell>
        </row>
        <row r="1895">
          <cell r="C1895" t="e">
            <v>#N/A</v>
          </cell>
          <cell r="D1895" t="e">
            <v>#N/A</v>
          </cell>
          <cell r="E1895" t="e">
            <v>#N/A</v>
          </cell>
        </row>
        <row r="1896">
          <cell r="C1896" t="e">
            <v>#N/A</v>
          </cell>
          <cell r="D1896" t="e">
            <v>#N/A</v>
          </cell>
          <cell r="E1896" t="e">
            <v>#N/A</v>
          </cell>
        </row>
        <row r="1897">
          <cell r="C1897" t="e">
            <v>#N/A</v>
          </cell>
          <cell r="D1897" t="e">
            <v>#N/A</v>
          </cell>
          <cell r="E1897" t="e">
            <v>#N/A</v>
          </cell>
        </row>
        <row r="1898">
          <cell r="C1898" t="e">
            <v>#N/A</v>
          </cell>
          <cell r="D1898" t="e">
            <v>#N/A</v>
          </cell>
          <cell r="E1898" t="e">
            <v>#N/A</v>
          </cell>
        </row>
        <row r="1899">
          <cell r="C1899" t="e">
            <v>#N/A</v>
          </cell>
          <cell r="D1899" t="e">
            <v>#N/A</v>
          </cell>
          <cell r="E1899" t="e">
            <v>#N/A</v>
          </cell>
        </row>
        <row r="1900">
          <cell r="C1900" t="e">
            <v>#N/A</v>
          </cell>
          <cell r="D1900" t="e">
            <v>#N/A</v>
          </cell>
          <cell r="E1900" t="e">
            <v>#N/A</v>
          </cell>
        </row>
        <row r="1901">
          <cell r="C1901" t="e">
            <v>#N/A</v>
          </cell>
          <cell r="D1901" t="e">
            <v>#N/A</v>
          </cell>
          <cell r="E1901" t="e">
            <v>#N/A</v>
          </cell>
        </row>
        <row r="1902">
          <cell r="C1902" t="e">
            <v>#N/A</v>
          </cell>
          <cell r="D1902" t="e">
            <v>#N/A</v>
          </cell>
          <cell r="E1902" t="e">
            <v>#N/A</v>
          </cell>
        </row>
        <row r="1903">
          <cell r="C1903" t="e">
            <v>#N/A</v>
          </cell>
          <cell r="D1903" t="e">
            <v>#N/A</v>
          </cell>
          <cell r="E1903" t="e">
            <v>#N/A</v>
          </cell>
        </row>
        <row r="1904">
          <cell r="C1904" t="e">
            <v>#N/A</v>
          </cell>
          <cell r="D1904" t="e">
            <v>#N/A</v>
          </cell>
          <cell r="E1904" t="e">
            <v>#N/A</v>
          </cell>
        </row>
        <row r="1905">
          <cell r="C1905" t="e">
            <v>#N/A</v>
          </cell>
          <cell r="D1905" t="e">
            <v>#N/A</v>
          </cell>
          <cell r="E1905" t="e">
            <v>#N/A</v>
          </cell>
        </row>
        <row r="1906">
          <cell r="C1906" t="e">
            <v>#N/A</v>
          </cell>
          <cell r="D1906" t="e">
            <v>#N/A</v>
          </cell>
          <cell r="E1906" t="e">
            <v>#N/A</v>
          </cell>
        </row>
        <row r="1907">
          <cell r="C1907" t="e">
            <v>#N/A</v>
          </cell>
          <cell r="D1907" t="e">
            <v>#N/A</v>
          </cell>
          <cell r="E1907" t="e">
            <v>#N/A</v>
          </cell>
        </row>
        <row r="1908">
          <cell r="C1908" t="e">
            <v>#N/A</v>
          </cell>
          <cell r="D1908" t="e">
            <v>#N/A</v>
          </cell>
          <cell r="E1908" t="e">
            <v>#N/A</v>
          </cell>
        </row>
        <row r="1909">
          <cell r="C1909" t="e">
            <v>#N/A</v>
          </cell>
          <cell r="D1909" t="e">
            <v>#N/A</v>
          </cell>
          <cell r="E1909" t="e">
            <v>#N/A</v>
          </cell>
        </row>
        <row r="1910">
          <cell r="C1910" t="e">
            <v>#N/A</v>
          </cell>
          <cell r="D1910" t="e">
            <v>#N/A</v>
          </cell>
          <cell r="E1910" t="e">
            <v>#N/A</v>
          </cell>
        </row>
        <row r="1911">
          <cell r="C1911" t="e">
            <v>#N/A</v>
          </cell>
          <cell r="D1911" t="e">
            <v>#N/A</v>
          </cell>
          <cell r="E1911" t="e">
            <v>#N/A</v>
          </cell>
        </row>
        <row r="1912">
          <cell r="C1912" t="e">
            <v>#N/A</v>
          </cell>
          <cell r="D1912" t="e">
            <v>#N/A</v>
          </cell>
          <cell r="E1912" t="e">
            <v>#N/A</v>
          </cell>
        </row>
        <row r="1913">
          <cell r="C1913" t="e">
            <v>#N/A</v>
          </cell>
          <cell r="D1913" t="e">
            <v>#N/A</v>
          </cell>
          <cell r="E1913" t="e">
            <v>#N/A</v>
          </cell>
        </row>
        <row r="1914">
          <cell r="C1914" t="e">
            <v>#N/A</v>
          </cell>
          <cell r="D1914" t="e">
            <v>#N/A</v>
          </cell>
          <cell r="E1914" t="e">
            <v>#N/A</v>
          </cell>
        </row>
        <row r="1915">
          <cell r="C1915" t="e">
            <v>#N/A</v>
          </cell>
          <cell r="D1915" t="e">
            <v>#N/A</v>
          </cell>
          <cell r="E1915" t="e">
            <v>#N/A</v>
          </cell>
        </row>
        <row r="1916">
          <cell r="C1916" t="e">
            <v>#N/A</v>
          </cell>
          <cell r="D1916" t="e">
            <v>#N/A</v>
          </cell>
          <cell r="E1916" t="e">
            <v>#N/A</v>
          </cell>
        </row>
        <row r="1917">
          <cell r="C1917" t="e">
            <v>#N/A</v>
          </cell>
          <cell r="D1917" t="e">
            <v>#N/A</v>
          </cell>
          <cell r="E1917" t="e">
            <v>#N/A</v>
          </cell>
        </row>
        <row r="1918">
          <cell r="C1918" t="e">
            <v>#N/A</v>
          </cell>
          <cell r="D1918" t="e">
            <v>#N/A</v>
          </cell>
          <cell r="E1918" t="e">
            <v>#N/A</v>
          </cell>
        </row>
        <row r="1919">
          <cell r="C1919" t="e">
            <v>#N/A</v>
          </cell>
          <cell r="D1919" t="e">
            <v>#N/A</v>
          </cell>
          <cell r="E1919" t="e">
            <v>#N/A</v>
          </cell>
        </row>
        <row r="1920">
          <cell r="C1920" t="e">
            <v>#N/A</v>
          </cell>
          <cell r="D1920" t="e">
            <v>#N/A</v>
          </cell>
          <cell r="E1920" t="e">
            <v>#N/A</v>
          </cell>
        </row>
        <row r="1921">
          <cell r="C1921" t="e">
            <v>#N/A</v>
          </cell>
          <cell r="D1921" t="e">
            <v>#N/A</v>
          </cell>
          <cell r="E1921" t="e">
            <v>#N/A</v>
          </cell>
        </row>
        <row r="1922">
          <cell r="C1922" t="e">
            <v>#N/A</v>
          </cell>
          <cell r="D1922" t="e">
            <v>#N/A</v>
          </cell>
          <cell r="E1922" t="e">
            <v>#N/A</v>
          </cell>
        </row>
        <row r="1923">
          <cell r="C1923" t="e">
            <v>#N/A</v>
          </cell>
          <cell r="D1923" t="e">
            <v>#N/A</v>
          </cell>
          <cell r="E1923" t="e">
            <v>#N/A</v>
          </cell>
        </row>
        <row r="1924">
          <cell r="C1924" t="e">
            <v>#N/A</v>
          </cell>
          <cell r="D1924" t="e">
            <v>#N/A</v>
          </cell>
          <cell r="E1924" t="e">
            <v>#N/A</v>
          </cell>
        </row>
        <row r="1925">
          <cell r="C1925" t="e">
            <v>#N/A</v>
          </cell>
          <cell r="D1925" t="e">
            <v>#N/A</v>
          </cell>
          <cell r="E1925" t="e">
            <v>#N/A</v>
          </cell>
        </row>
        <row r="1926">
          <cell r="C1926" t="e">
            <v>#N/A</v>
          </cell>
          <cell r="D1926" t="e">
            <v>#N/A</v>
          </cell>
          <cell r="E1926" t="e">
            <v>#N/A</v>
          </cell>
        </row>
        <row r="1927">
          <cell r="C1927" t="e">
            <v>#N/A</v>
          </cell>
          <cell r="D1927" t="e">
            <v>#N/A</v>
          </cell>
          <cell r="E1927" t="e">
            <v>#N/A</v>
          </cell>
        </row>
        <row r="1928">
          <cell r="C1928" t="e">
            <v>#N/A</v>
          </cell>
          <cell r="D1928" t="e">
            <v>#N/A</v>
          </cell>
          <cell r="E1928" t="e">
            <v>#N/A</v>
          </cell>
        </row>
        <row r="1929">
          <cell r="C1929" t="e">
            <v>#N/A</v>
          </cell>
          <cell r="D1929" t="e">
            <v>#N/A</v>
          </cell>
          <cell r="E1929" t="e">
            <v>#N/A</v>
          </cell>
        </row>
        <row r="1930">
          <cell r="C1930" t="e">
            <v>#N/A</v>
          </cell>
          <cell r="D1930" t="e">
            <v>#N/A</v>
          </cell>
          <cell r="E1930" t="e">
            <v>#N/A</v>
          </cell>
        </row>
        <row r="1931">
          <cell r="C1931" t="e">
            <v>#N/A</v>
          </cell>
          <cell r="D1931" t="e">
            <v>#N/A</v>
          </cell>
          <cell r="E1931" t="e">
            <v>#N/A</v>
          </cell>
        </row>
        <row r="1932">
          <cell r="C1932" t="e">
            <v>#N/A</v>
          </cell>
          <cell r="D1932" t="e">
            <v>#N/A</v>
          </cell>
          <cell r="E1932" t="e">
            <v>#N/A</v>
          </cell>
        </row>
        <row r="1933">
          <cell r="C1933" t="e">
            <v>#N/A</v>
          </cell>
          <cell r="D1933" t="e">
            <v>#N/A</v>
          </cell>
          <cell r="E1933" t="e">
            <v>#N/A</v>
          </cell>
        </row>
        <row r="1934">
          <cell r="C1934" t="e">
            <v>#N/A</v>
          </cell>
          <cell r="D1934" t="e">
            <v>#N/A</v>
          </cell>
          <cell r="E1934" t="e">
            <v>#N/A</v>
          </cell>
        </row>
        <row r="1935">
          <cell r="C1935" t="e">
            <v>#N/A</v>
          </cell>
          <cell r="D1935" t="e">
            <v>#N/A</v>
          </cell>
          <cell r="E1935" t="e">
            <v>#N/A</v>
          </cell>
        </row>
        <row r="1936">
          <cell r="C1936" t="e">
            <v>#N/A</v>
          </cell>
          <cell r="D1936" t="e">
            <v>#N/A</v>
          </cell>
          <cell r="E1936" t="e">
            <v>#N/A</v>
          </cell>
        </row>
        <row r="1937">
          <cell r="C1937" t="e">
            <v>#N/A</v>
          </cell>
          <cell r="D1937" t="e">
            <v>#N/A</v>
          </cell>
          <cell r="E1937" t="e">
            <v>#N/A</v>
          </cell>
        </row>
        <row r="1938">
          <cell r="C1938" t="e">
            <v>#N/A</v>
          </cell>
          <cell r="D1938" t="e">
            <v>#N/A</v>
          </cell>
          <cell r="E1938" t="e">
            <v>#N/A</v>
          </cell>
        </row>
        <row r="1939">
          <cell r="C1939" t="e">
            <v>#N/A</v>
          </cell>
          <cell r="D1939" t="e">
            <v>#N/A</v>
          </cell>
          <cell r="E1939" t="e">
            <v>#N/A</v>
          </cell>
        </row>
        <row r="1940">
          <cell r="C1940" t="e">
            <v>#N/A</v>
          </cell>
          <cell r="D1940" t="e">
            <v>#N/A</v>
          </cell>
          <cell r="E1940" t="e">
            <v>#N/A</v>
          </cell>
        </row>
        <row r="1941">
          <cell r="C1941" t="e">
            <v>#N/A</v>
          </cell>
          <cell r="D1941" t="e">
            <v>#N/A</v>
          </cell>
          <cell r="E1941" t="e">
            <v>#N/A</v>
          </cell>
        </row>
        <row r="1942">
          <cell r="C1942" t="e">
            <v>#N/A</v>
          </cell>
          <cell r="D1942" t="e">
            <v>#N/A</v>
          </cell>
          <cell r="E1942" t="e">
            <v>#N/A</v>
          </cell>
        </row>
        <row r="1943">
          <cell r="C1943" t="e">
            <v>#N/A</v>
          </cell>
          <cell r="D1943" t="e">
            <v>#N/A</v>
          </cell>
          <cell r="E1943" t="e">
            <v>#N/A</v>
          </cell>
        </row>
        <row r="1944">
          <cell r="C1944" t="e">
            <v>#N/A</v>
          </cell>
          <cell r="D1944" t="e">
            <v>#N/A</v>
          </cell>
          <cell r="E1944" t="e">
            <v>#N/A</v>
          </cell>
        </row>
        <row r="1945">
          <cell r="C1945" t="e">
            <v>#N/A</v>
          </cell>
          <cell r="D1945" t="e">
            <v>#N/A</v>
          </cell>
          <cell r="E1945" t="e">
            <v>#N/A</v>
          </cell>
        </row>
        <row r="1946">
          <cell r="C1946" t="e">
            <v>#N/A</v>
          </cell>
          <cell r="D1946" t="e">
            <v>#N/A</v>
          </cell>
          <cell r="E1946" t="e">
            <v>#N/A</v>
          </cell>
        </row>
        <row r="1947">
          <cell r="C1947" t="e">
            <v>#N/A</v>
          </cell>
          <cell r="D1947" t="e">
            <v>#N/A</v>
          </cell>
          <cell r="E1947" t="e">
            <v>#N/A</v>
          </cell>
        </row>
        <row r="1948">
          <cell r="C1948" t="e">
            <v>#N/A</v>
          </cell>
          <cell r="D1948" t="e">
            <v>#N/A</v>
          </cell>
          <cell r="E1948" t="e">
            <v>#N/A</v>
          </cell>
        </row>
        <row r="1949">
          <cell r="C1949" t="e">
            <v>#N/A</v>
          </cell>
          <cell r="D1949" t="e">
            <v>#N/A</v>
          </cell>
          <cell r="E1949" t="e">
            <v>#N/A</v>
          </cell>
        </row>
        <row r="1950">
          <cell r="C1950" t="e">
            <v>#N/A</v>
          </cell>
          <cell r="D1950" t="e">
            <v>#N/A</v>
          </cell>
          <cell r="E1950" t="e">
            <v>#N/A</v>
          </cell>
        </row>
        <row r="1951">
          <cell r="C1951" t="e">
            <v>#N/A</v>
          </cell>
          <cell r="D1951" t="e">
            <v>#N/A</v>
          </cell>
          <cell r="E1951" t="e">
            <v>#N/A</v>
          </cell>
        </row>
        <row r="1952">
          <cell r="C1952" t="e">
            <v>#N/A</v>
          </cell>
          <cell r="D1952" t="e">
            <v>#N/A</v>
          </cell>
          <cell r="E1952" t="e">
            <v>#N/A</v>
          </cell>
        </row>
        <row r="1953">
          <cell r="C1953" t="e">
            <v>#N/A</v>
          </cell>
          <cell r="D1953" t="e">
            <v>#N/A</v>
          </cell>
          <cell r="E1953" t="e">
            <v>#N/A</v>
          </cell>
        </row>
        <row r="1954">
          <cell r="C1954" t="e">
            <v>#N/A</v>
          </cell>
          <cell r="D1954" t="e">
            <v>#N/A</v>
          </cell>
          <cell r="E1954" t="e">
            <v>#N/A</v>
          </cell>
        </row>
        <row r="1955">
          <cell r="C1955" t="e">
            <v>#N/A</v>
          </cell>
          <cell r="D1955" t="e">
            <v>#N/A</v>
          </cell>
          <cell r="E1955" t="e">
            <v>#N/A</v>
          </cell>
        </row>
        <row r="1956">
          <cell r="C1956" t="e">
            <v>#N/A</v>
          </cell>
          <cell r="D1956" t="e">
            <v>#N/A</v>
          </cell>
          <cell r="E1956" t="e">
            <v>#N/A</v>
          </cell>
        </row>
        <row r="1957">
          <cell r="C1957" t="e">
            <v>#N/A</v>
          </cell>
          <cell r="D1957" t="e">
            <v>#N/A</v>
          </cell>
          <cell r="E1957" t="e">
            <v>#N/A</v>
          </cell>
        </row>
        <row r="1958">
          <cell r="C1958" t="e">
            <v>#N/A</v>
          </cell>
          <cell r="D1958" t="e">
            <v>#N/A</v>
          </cell>
          <cell r="E1958" t="e">
            <v>#N/A</v>
          </cell>
        </row>
        <row r="1959">
          <cell r="C1959" t="e">
            <v>#N/A</v>
          </cell>
          <cell r="D1959" t="e">
            <v>#N/A</v>
          </cell>
          <cell r="E1959" t="e">
            <v>#N/A</v>
          </cell>
        </row>
        <row r="1960">
          <cell r="C1960" t="e">
            <v>#N/A</v>
          </cell>
          <cell r="D1960" t="e">
            <v>#N/A</v>
          </cell>
          <cell r="E1960" t="e">
            <v>#N/A</v>
          </cell>
        </row>
        <row r="1961">
          <cell r="C1961" t="e">
            <v>#N/A</v>
          </cell>
          <cell r="D1961" t="e">
            <v>#N/A</v>
          </cell>
          <cell r="E1961" t="e">
            <v>#N/A</v>
          </cell>
        </row>
        <row r="1962">
          <cell r="C1962" t="e">
            <v>#N/A</v>
          </cell>
          <cell r="D1962" t="e">
            <v>#N/A</v>
          </cell>
          <cell r="E1962" t="e">
            <v>#N/A</v>
          </cell>
        </row>
        <row r="1963">
          <cell r="C1963" t="e">
            <v>#N/A</v>
          </cell>
          <cell r="D1963" t="e">
            <v>#N/A</v>
          </cell>
          <cell r="E1963" t="e">
            <v>#N/A</v>
          </cell>
        </row>
        <row r="1964">
          <cell r="C1964" t="e">
            <v>#N/A</v>
          </cell>
          <cell r="D1964" t="e">
            <v>#N/A</v>
          </cell>
          <cell r="E1964" t="e">
            <v>#N/A</v>
          </cell>
        </row>
        <row r="1965">
          <cell r="C1965" t="e">
            <v>#N/A</v>
          </cell>
          <cell r="D1965" t="e">
            <v>#N/A</v>
          </cell>
          <cell r="E1965" t="e">
            <v>#N/A</v>
          </cell>
        </row>
        <row r="1966">
          <cell r="C1966" t="e">
            <v>#N/A</v>
          </cell>
          <cell r="D1966" t="e">
            <v>#N/A</v>
          </cell>
          <cell r="E1966" t="e">
            <v>#N/A</v>
          </cell>
        </row>
        <row r="1967">
          <cell r="C1967" t="e">
            <v>#N/A</v>
          </cell>
          <cell r="D1967" t="e">
            <v>#N/A</v>
          </cell>
          <cell r="E1967" t="e">
            <v>#N/A</v>
          </cell>
        </row>
        <row r="1968">
          <cell r="C1968" t="e">
            <v>#N/A</v>
          </cell>
          <cell r="D1968" t="e">
            <v>#N/A</v>
          </cell>
          <cell r="E1968" t="e">
            <v>#N/A</v>
          </cell>
        </row>
        <row r="1969">
          <cell r="C1969" t="e">
            <v>#N/A</v>
          </cell>
          <cell r="D1969" t="e">
            <v>#N/A</v>
          </cell>
          <cell r="E1969" t="e">
            <v>#N/A</v>
          </cell>
        </row>
        <row r="1970">
          <cell r="C1970" t="e">
            <v>#N/A</v>
          </cell>
          <cell r="D1970" t="e">
            <v>#N/A</v>
          </cell>
          <cell r="E1970" t="e">
            <v>#N/A</v>
          </cell>
        </row>
        <row r="1971">
          <cell r="C1971" t="e">
            <v>#N/A</v>
          </cell>
          <cell r="D1971" t="e">
            <v>#N/A</v>
          </cell>
          <cell r="E1971" t="e">
            <v>#N/A</v>
          </cell>
        </row>
        <row r="1972">
          <cell r="C1972" t="e">
            <v>#N/A</v>
          </cell>
          <cell r="D1972" t="e">
            <v>#N/A</v>
          </cell>
          <cell r="E1972" t="e">
            <v>#N/A</v>
          </cell>
        </row>
        <row r="1973">
          <cell r="C1973" t="e">
            <v>#N/A</v>
          </cell>
          <cell r="D1973" t="e">
            <v>#N/A</v>
          </cell>
          <cell r="E1973" t="e">
            <v>#N/A</v>
          </cell>
        </row>
        <row r="1974">
          <cell r="C1974" t="e">
            <v>#N/A</v>
          </cell>
          <cell r="D1974" t="e">
            <v>#N/A</v>
          </cell>
          <cell r="E1974" t="e">
            <v>#N/A</v>
          </cell>
        </row>
        <row r="1975">
          <cell r="C1975" t="e">
            <v>#N/A</v>
          </cell>
          <cell r="D1975" t="e">
            <v>#N/A</v>
          </cell>
          <cell r="E1975" t="e">
            <v>#N/A</v>
          </cell>
        </row>
        <row r="1976">
          <cell r="C1976" t="e">
            <v>#N/A</v>
          </cell>
          <cell r="D1976" t="e">
            <v>#N/A</v>
          </cell>
          <cell r="E1976" t="e">
            <v>#N/A</v>
          </cell>
        </row>
        <row r="1977">
          <cell r="C1977" t="e">
            <v>#N/A</v>
          </cell>
          <cell r="D1977" t="e">
            <v>#N/A</v>
          </cell>
          <cell r="E1977" t="e">
            <v>#N/A</v>
          </cell>
        </row>
        <row r="1978">
          <cell r="C1978" t="e">
            <v>#N/A</v>
          </cell>
          <cell r="D1978" t="e">
            <v>#N/A</v>
          </cell>
          <cell r="E1978" t="e">
            <v>#N/A</v>
          </cell>
        </row>
        <row r="1979">
          <cell r="C1979" t="e">
            <v>#N/A</v>
          </cell>
          <cell r="D1979" t="e">
            <v>#N/A</v>
          </cell>
          <cell r="E1979" t="e">
            <v>#N/A</v>
          </cell>
        </row>
        <row r="1980">
          <cell r="C1980" t="e">
            <v>#N/A</v>
          </cell>
          <cell r="D1980" t="e">
            <v>#N/A</v>
          </cell>
          <cell r="E1980" t="e">
            <v>#N/A</v>
          </cell>
        </row>
        <row r="1981">
          <cell r="C1981" t="e">
            <v>#N/A</v>
          </cell>
          <cell r="D1981" t="e">
            <v>#N/A</v>
          </cell>
          <cell r="E1981" t="e">
            <v>#N/A</v>
          </cell>
        </row>
        <row r="1982">
          <cell r="C1982" t="e">
            <v>#N/A</v>
          </cell>
          <cell r="D1982" t="e">
            <v>#N/A</v>
          </cell>
          <cell r="E1982" t="e">
            <v>#N/A</v>
          </cell>
        </row>
        <row r="1983">
          <cell r="C1983" t="e">
            <v>#N/A</v>
          </cell>
          <cell r="D1983" t="e">
            <v>#N/A</v>
          </cell>
          <cell r="E1983" t="e">
            <v>#N/A</v>
          </cell>
        </row>
        <row r="1984">
          <cell r="C1984" t="e">
            <v>#N/A</v>
          </cell>
          <cell r="D1984" t="e">
            <v>#N/A</v>
          </cell>
          <cell r="E1984" t="e">
            <v>#N/A</v>
          </cell>
        </row>
        <row r="1985">
          <cell r="C1985" t="e">
            <v>#N/A</v>
          </cell>
          <cell r="D1985" t="e">
            <v>#N/A</v>
          </cell>
          <cell r="E1985" t="e">
            <v>#N/A</v>
          </cell>
        </row>
        <row r="1986">
          <cell r="C1986" t="e">
            <v>#N/A</v>
          </cell>
          <cell r="D1986" t="e">
            <v>#N/A</v>
          </cell>
          <cell r="E1986" t="e">
            <v>#N/A</v>
          </cell>
        </row>
        <row r="1987">
          <cell r="C1987" t="e">
            <v>#N/A</v>
          </cell>
          <cell r="D1987" t="e">
            <v>#N/A</v>
          </cell>
          <cell r="E1987" t="e">
            <v>#N/A</v>
          </cell>
        </row>
        <row r="1988">
          <cell r="C1988" t="e">
            <v>#N/A</v>
          </cell>
          <cell r="D1988" t="e">
            <v>#N/A</v>
          </cell>
          <cell r="E1988" t="e">
            <v>#N/A</v>
          </cell>
        </row>
        <row r="1989">
          <cell r="C1989" t="e">
            <v>#N/A</v>
          </cell>
          <cell r="D1989" t="e">
            <v>#N/A</v>
          </cell>
          <cell r="E1989" t="e">
            <v>#N/A</v>
          </cell>
        </row>
        <row r="1990">
          <cell r="C1990" t="e">
            <v>#N/A</v>
          </cell>
          <cell r="D1990" t="e">
            <v>#N/A</v>
          </cell>
          <cell r="E1990" t="e">
            <v>#N/A</v>
          </cell>
        </row>
        <row r="1991">
          <cell r="C1991" t="e">
            <v>#N/A</v>
          </cell>
          <cell r="D1991" t="e">
            <v>#N/A</v>
          </cell>
          <cell r="E1991" t="e">
            <v>#N/A</v>
          </cell>
        </row>
        <row r="1992">
          <cell r="C1992" t="e">
            <v>#N/A</v>
          </cell>
          <cell r="D1992" t="e">
            <v>#N/A</v>
          </cell>
          <cell r="E1992" t="e">
            <v>#N/A</v>
          </cell>
        </row>
        <row r="1993">
          <cell r="C1993" t="e">
            <v>#N/A</v>
          </cell>
          <cell r="D1993" t="e">
            <v>#N/A</v>
          </cell>
          <cell r="E1993" t="e">
            <v>#N/A</v>
          </cell>
        </row>
        <row r="1994">
          <cell r="C1994" t="e">
            <v>#N/A</v>
          </cell>
          <cell r="D1994" t="e">
            <v>#N/A</v>
          </cell>
          <cell r="E1994" t="e">
            <v>#N/A</v>
          </cell>
        </row>
        <row r="1995">
          <cell r="C1995" t="e">
            <v>#N/A</v>
          </cell>
          <cell r="D1995" t="e">
            <v>#N/A</v>
          </cell>
          <cell r="E1995" t="e">
            <v>#N/A</v>
          </cell>
        </row>
        <row r="1996">
          <cell r="C1996" t="e">
            <v>#N/A</v>
          </cell>
          <cell r="D1996" t="e">
            <v>#N/A</v>
          </cell>
          <cell r="E1996" t="e">
            <v>#N/A</v>
          </cell>
        </row>
        <row r="1997">
          <cell r="C1997" t="e">
            <v>#N/A</v>
          </cell>
          <cell r="D1997" t="e">
            <v>#N/A</v>
          </cell>
          <cell r="E1997" t="e">
            <v>#N/A</v>
          </cell>
        </row>
        <row r="1998">
          <cell r="C1998" t="e">
            <v>#N/A</v>
          </cell>
          <cell r="D1998" t="e">
            <v>#N/A</v>
          </cell>
          <cell r="E1998" t="e">
            <v>#N/A</v>
          </cell>
        </row>
        <row r="1999">
          <cell r="C1999" t="e">
            <v>#N/A</v>
          </cell>
          <cell r="D1999" t="e">
            <v>#N/A</v>
          </cell>
          <cell r="E1999" t="e">
            <v>#N/A</v>
          </cell>
        </row>
        <row r="2000">
          <cell r="C2000" t="e">
            <v>#N/A</v>
          </cell>
          <cell r="D2000" t="e">
            <v>#N/A</v>
          </cell>
          <cell r="E2000" t="e">
            <v>#N/A</v>
          </cell>
        </row>
        <row r="2001">
          <cell r="C2001" t="e">
            <v>#N/A</v>
          </cell>
          <cell r="D2001" t="e">
            <v>#N/A</v>
          </cell>
          <cell r="E2001" t="e">
            <v>#N/A</v>
          </cell>
        </row>
        <row r="2002">
          <cell r="C2002" t="e">
            <v>#N/A</v>
          </cell>
          <cell r="D2002" t="e">
            <v>#N/A</v>
          </cell>
          <cell r="E2002" t="e">
            <v>#N/A</v>
          </cell>
        </row>
      </sheetData>
      <sheetData sheetId="3"/>
      <sheetData sheetId="4"/>
      <sheetData sheetId="5"/>
      <sheetData sheetId="6"/>
      <sheetData sheetId="7"/>
      <sheetData sheetId="8"/>
      <sheetData sheetId="9"/>
      <sheetData sheetId="10"/>
      <sheetData sheetId="11"/>
      <sheetData sheetId="12"/>
      <sheetData sheetId="13"/>
      <sheetData sheetId="14">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cell r="K1" t="str">
            <v>職種⑩</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cell r="K15" t="str">
            <v>生活支援員</v>
          </cell>
          <cell r="L15" t="str">
            <v>その他職員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t="str">
            <v>その他職員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就労選択支援</v>
          </cell>
          <cell r="B18" t="str">
            <v>管理者</v>
          </cell>
          <cell r="C18" t="str">
            <v>就労選択支援員</v>
          </cell>
          <cell r="D18" t="str">
            <v>その他職員</v>
          </cell>
        </row>
        <row r="19">
          <cell r="A19" t="str">
            <v>就労移行支援</v>
          </cell>
          <cell r="B19" t="str">
            <v>管理者</v>
          </cell>
          <cell r="C19" t="str">
            <v>サービス管理責任者</v>
          </cell>
          <cell r="D19" t="str">
            <v>職業指導員</v>
          </cell>
          <cell r="E19" t="str">
            <v>生活支援員</v>
          </cell>
          <cell r="F19" t="str">
            <v>就労支援員</v>
          </cell>
          <cell r="G19" t="str">
            <v>その他職員</v>
          </cell>
        </row>
        <row r="20">
          <cell r="A20" t="str">
            <v>認定指定就労移行支援</v>
          </cell>
          <cell r="B20" t="str">
            <v>管理者</v>
          </cell>
          <cell r="C20" t="str">
            <v>サービス管理責任者</v>
          </cell>
          <cell r="D20" t="str">
            <v>職業指導員</v>
          </cell>
          <cell r="E20" t="str">
            <v>生活支援員</v>
          </cell>
          <cell r="F20" t="str">
            <v>その他職員</v>
          </cell>
        </row>
        <row r="21">
          <cell r="A21" t="str">
            <v>就労継続支援Ａ型</v>
          </cell>
          <cell r="B21" t="str">
            <v>管理者</v>
          </cell>
          <cell r="C21" t="str">
            <v>サービス管理責任者</v>
          </cell>
          <cell r="D21" t="str">
            <v>職業指導員</v>
          </cell>
          <cell r="E21" t="str">
            <v>生活支援員</v>
          </cell>
          <cell r="F21" t="str">
            <v>賃金向上達成指導員</v>
          </cell>
          <cell r="G21" t="str">
            <v>その他職員</v>
          </cell>
        </row>
        <row r="22">
          <cell r="A22" t="str">
            <v>就労継続支援Ｂ型</v>
          </cell>
          <cell r="B22" t="str">
            <v>管理者</v>
          </cell>
          <cell r="C22" t="str">
            <v>サービス管理責任者</v>
          </cell>
          <cell r="D22" t="str">
            <v>職業指導員</v>
          </cell>
          <cell r="E22" t="str">
            <v>生活支援員</v>
          </cell>
          <cell r="F22" t="str">
            <v>目標工賃達成指導員</v>
          </cell>
          <cell r="G22" t="str">
            <v>その他職員</v>
          </cell>
        </row>
        <row r="23">
          <cell r="A23" t="str">
            <v>一般相談支援事業</v>
          </cell>
          <cell r="B23" t="str">
            <v>管理者</v>
          </cell>
          <cell r="C23" t="str">
            <v>相談支援専門員</v>
          </cell>
          <cell r="D23" t="str">
            <v>その他職員</v>
          </cell>
        </row>
        <row r="24">
          <cell r="A24" t="str">
            <v>就労定着支援</v>
          </cell>
          <cell r="B24" t="str">
            <v>管理者</v>
          </cell>
          <cell r="C24" t="str">
            <v>サービス管理責任者</v>
          </cell>
          <cell r="D24" t="str">
            <v>就労定着支援員</v>
          </cell>
          <cell r="E24" t="str">
            <v>その他職員</v>
          </cell>
        </row>
        <row r="25">
          <cell r="A25" t="str">
            <v>自立生活援助</v>
          </cell>
          <cell r="B25" t="str">
            <v>管理者</v>
          </cell>
          <cell r="C25" t="str">
            <v>サービス管理責任者</v>
          </cell>
          <cell r="D25" t="str">
            <v>地域生活支援員</v>
          </cell>
          <cell r="E25" t="str">
            <v>その他職員</v>
          </cell>
        </row>
        <row r="26">
          <cell r="A26" t="str">
            <v>特定相談支援・障害児相談支援</v>
          </cell>
          <cell r="B26" t="str">
            <v>管理者</v>
          </cell>
          <cell r="C26" t="str">
            <v>相談支援専門員</v>
          </cell>
          <cell r="D26" t="str">
            <v>相談支援員</v>
          </cell>
          <cell r="E26" t="str">
            <v>その他職員</v>
          </cell>
        </row>
        <row r="27">
          <cell r="A27" t="str">
            <v>児童発達支援・放課後等デイサービス</v>
          </cell>
          <cell r="B27" t="str">
            <v>管理者</v>
          </cell>
          <cell r="C27" t="str">
            <v>児童発達支援管理責任者</v>
          </cell>
          <cell r="D27" t="str">
            <v>児童指導員</v>
          </cell>
          <cell r="E27" t="str">
            <v>保育士</v>
          </cell>
          <cell r="F27" t="str">
            <v>機能訓練担当職員</v>
          </cell>
          <cell r="G27" t="str">
            <v>看護職員</v>
          </cell>
          <cell r="H27" t="str">
            <v>その他職員</v>
          </cell>
        </row>
        <row r="28">
          <cell r="A28" t="str">
            <v>児童発達支援・主として重症心身障害児を対象とする場合</v>
          </cell>
          <cell r="B28" t="str">
            <v>管理者</v>
          </cell>
          <cell r="C28" t="str">
            <v>児童発達支援管理責任者</v>
          </cell>
          <cell r="D28" t="str">
            <v>嘱託医</v>
          </cell>
          <cell r="E28" t="str">
            <v>看護職員</v>
          </cell>
          <cell r="F28" t="str">
            <v>児童指導員</v>
          </cell>
          <cell r="G28" t="str">
            <v>保育士</v>
          </cell>
          <cell r="H28" t="str">
            <v>機能訓練担当職員</v>
          </cell>
          <cell r="I28" t="str">
            <v>その他職員</v>
          </cell>
        </row>
        <row r="29">
          <cell r="A29" t="str">
            <v>児童発達支援・児童発達支援センターであるもの</v>
          </cell>
          <cell r="B29" t="str">
            <v>管理者</v>
          </cell>
          <cell r="C29" t="str">
            <v>児童発達支援管理責任者</v>
          </cell>
          <cell r="D29" t="str">
            <v>嘱託医</v>
          </cell>
          <cell r="E29" t="str">
            <v>児童指導員</v>
          </cell>
          <cell r="F29" t="str">
            <v>保育士</v>
          </cell>
          <cell r="G29" t="str">
            <v>栄養士</v>
          </cell>
          <cell r="H29" t="str">
            <v>調理員</v>
          </cell>
          <cell r="I29" t="str">
            <v>機能訓練担当職員</v>
          </cell>
          <cell r="J29" t="str">
            <v>看護職員</v>
          </cell>
          <cell r="K29" t="str">
            <v>その他職員</v>
          </cell>
        </row>
        <row r="30">
          <cell r="A30" t="str">
            <v>保育所等訪問支援</v>
          </cell>
          <cell r="B30" t="str">
            <v>管理者</v>
          </cell>
          <cell r="C30" t="str">
            <v>児童発達支援管理責任者</v>
          </cell>
          <cell r="D30" t="str">
            <v>訪問支援員</v>
          </cell>
        </row>
        <row r="31">
          <cell r="A31" t="str">
            <v>居宅訪問型児童発達支援</v>
          </cell>
          <cell r="B31" t="str">
            <v>管理者</v>
          </cell>
          <cell r="C31" t="str">
            <v>児童発達支援管理責任者</v>
          </cell>
          <cell r="D31" t="str">
            <v>訪問支援員</v>
          </cell>
        </row>
        <row r="32">
          <cell r="A32" t="str">
            <v>福祉型障害児入所施設</v>
          </cell>
          <cell r="B32" t="str">
            <v>管理者</v>
          </cell>
          <cell r="C32" t="str">
            <v>児童発達支援管理責任者</v>
          </cell>
          <cell r="D32" t="str">
            <v>医師</v>
          </cell>
          <cell r="E32" t="str">
            <v>看護職員</v>
          </cell>
          <cell r="F32" t="str">
            <v>児童指導員</v>
          </cell>
          <cell r="G32" t="str">
            <v>保育士</v>
          </cell>
          <cell r="H32" t="str">
            <v>栄養士</v>
          </cell>
          <cell r="I32" t="str">
            <v>調理員</v>
          </cell>
          <cell r="J32" t="str">
            <v>心理担当職員</v>
          </cell>
          <cell r="K32" t="str">
            <v>その他職員</v>
          </cell>
        </row>
        <row r="33">
          <cell r="A33" t="str">
            <v>医療型障害児入所施設</v>
          </cell>
          <cell r="B33" t="str">
            <v>児童発達支援管理責任者</v>
          </cell>
          <cell r="C33" t="str">
            <v>医師</v>
          </cell>
          <cell r="D33" t="str">
            <v>看護職員</v>
          </cell>
          <cell r="E33" t="str">
            <v>児童指導員</v>
          </cell>
          <cell r="F33" t="str">
            <v>保育士</v>
          </cell>
          <cell r="G33" t="str">
            <v>心理担当職員</v>
          </cell>
          <cell r="H33" t="str">
            <v>理学療法士
又は作業療法士</v>
          </cell>
          <cell r="I33" t="str">
            <v>職業指導員</v>
          </cell>
          <cell r="J33" t="str">
            <v>その他職員</v>
          </cell>
        </row>
        <row r="34">
          <cell r="A34" t="str">
            <v>資格種類</v>
          </cell>
          <cell r="B34" t="str">
            <v>介護福祉士</v>
          </cell>
          <cell r="C34" t="str">
            <v>社会福祉士</v>
          </cell>
          <cell r="D34" t="str">
            <v>精神保健福祉士</v>
          </cell>
          <cell r="E34" t="str">
            <v>作業療法士</v>
          </cell>
          <cell r="F34" t="str">
            <v>公認心理士</v>
          </cell>
          <cell r="G34" t="str">
            <v>看護師</v>
          </cell>
          <cell r="H34" t="str">
            <v>准看護師</v>
          </cell>
          <cell r="I34" t="str">
            <v>強行（基礎）</v>
          </cell>
          <cell r="J34" t="str">
            <v>強行（実践）</v>
          </cell>
          <cell r="K34" t="str">
            <v>喀痰（一号）</v>
          </cell>
          <cell r="L34" t="str">
            <v>喀痰（二号）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workbookViewId="0">
      <selection activeCell="AB34" sqref="AB34"/>
    </sheetView>
  </sheetViews>
  <sheetFormatPr defaultRowHeight="13.5"/>
  <cols>
    <col min="1" max="1" width="26.375" style="560" customWidth="1"/>
    <col min="2" max="2" width="9" style="560"/>
    <col min="3" max="3" width="23.5" style="560" bestFit="1" customWidth="1"/>
    <col min="4" max="4" width="15.125" style="560" bestFit="1" customWidth="1"/>
    <col min="5" max="5" width="11" style="560" bestFit="1" customWidth="1"/>
    <col min="6" max="6" width="17.25" style="560" bestFit="1" customWidth="1"/>
    <col min="7" max="7" width="13" style="560" bestFit="1" customWidth="1"/>
    <col min="8" max="9" width="17.25" style="560" bestFit="1" customWidth="1"/>
    <col min="10" max="10" width="13" style="560" bestFit="1" customWidth="1"/>
    <col min="11" max="11" width="11" style="560" bestFit="1" customWidth="1"/>
    <col min="12" max="12" width="11.125" style="560" bestFit="1" customWidth="1"/>
    <col min="13" max="16384" width="9" style="560"/>
  </cols>
  <sheetData>
    <row r="1" spans="1:12">
      <c r="A1" s="557" t="s">
        <v>675</v>
      </c>
      <c r="B1" s="558" t="s">
        <v>677</v>
      </c>
      <c r="C1" s="558" t="s">
        <v>678</v>
      </c>
      <c r="D1" s="558" t="s">
        <v>679</v>
      </c>
      <c r="E1" s="558" t="s">
        <v>680</v>
      </c>
      <c r="F1" s="558" t="s">
        <v>681</v>
      </c>
      <c r="G1" s="558" t="s">
        <v>682</v>
      </c>
      <c r="H1" s="558" t="s">
        <v>683</v>
      </c>
      <c r="I1" s="558" t="s">
        <v>684</v>
      </c>
      <c r="J1" s="558" t="s">
        <v>685</v>
      </c>
      <c r="K1" s="558" t="s">
        <v>686</v>
      </c>
      <c r="L1" s="559"/>
    </row>
    <row r="2" spans="1:12">
      <c r="A2" s="561" t="s">
        <v>687</v>
      </c>
      <c r="B2" s="562" t="s">
        <v>688</v>
      </c>
      <c r="C2" s="562" t="s">
        <v>689</v>
      </c>
      <c r="D2" s="562" t="s">
        <v>690</v>
      </c>
      <c r="E2" s="563"/>
      <c r="F2" s="563"/>
      <c r="G2" s="563"/>
      <c r="H2" s="563"/>
      <c r="I2" s="563"/>
      <c r="J2" s="563"/>
      <c r="K2" s="563"/>
      <c r="L2" s="563"/>
    </row>
    <row r="3" spans="1:12">
      <c r="A3" s="561" t="s">
        <v>691</v>
      </c>
      <c r="B3" s="562" t="s">
        <v>688</v>
      </c>
      <c r="C3" s="562" t="s">
        <v>689</v>
      </c>
      <c r="D3" s="562" t="s">
        <v>690</v>
      </c>
      <c r="E3" s="562"/>
      <c r="F3" s="562"/>
      <c r="G3" s="562"/>
      <c r="H3" s="562"/>
      <c r="I3" s="562"/>
      <c r="J3" s="562"/>
      <c r="K3" s="562"/>
      <c r="L3" s="564"/>
    </row>
    <row r="4" spans="1:12">
      <c r="A4" s="561" t="s">
        <v>692</v>
      </c>
      <c r="B4" s="562" t="s">
        <v>688</v>
      </c>
      <c r="C4" s="562" t="s">
        <v>689</v>
      </c>
      <c r="D4" s="562" t="s">
        <v>690</v>
      </c>
      <c r="E4" s="562"/>
      <c r="F4" s="562"/>
      <c r="G4" s="562"/>
      <c r="H4" s="562"/>
      <c r="I4" s="562"/>
      <c r="J4" s="562"/>
      <c r="K4" s="562"/>
      <c r="L4" s="564"/>
    </row>
    <row r="5" spans="1:12">
      <c r="A5" s="561" t="s">
        <v>693</v>
      </c>
      <c r="B5" s="562" t="s">
        <v>688</v>
      </c>
      <c r="C5" s="562" t="s">
        <v>689</v>
      </c>
      <c r="D5" s="562" t="s">
        <v>690</v>
      </c>
      <c r="E5" s="562"/>
      <c r="F5" s="562"/>
      <c r="G5" s="562"/>
      <c r="H5" s="562"/>
      <c r="I5" s="562"/>
      <c r="J5" s="562"/>
      <c r="K5" s="562"/>
      <c r="L5" s="564"/>
    </row>
    <row r="6" spans="1:12">
      <c r="A6" s="565" t="s">
        <v>116</v>
      </c>
      <c r="B6" s="566" t="s">
        <v>688</v>
      </c>
      <c r="C6" s="566" t="s">
        <v>694</v>
      </c>
      <c r="D6" s="566" t="s">
        <v>695</v>
      </c>
      <c r="E6" s="566" t="s">
        <v>696</v>
      </c>
      <c r="F6" s="566" t="s">
        <v>697</v>
      </c>
      <c r="G6" s="566"/>
      <c r="H6" s="566"/>
      <c r="I6" s="566"/>
      <c r="J6" s="566"/>
      <c r="K6" s="562"/>
      <c r="L6" s="564"/>
    </row>
    <row r="7" spans="1:12">
      <c r="A7" s="565" t="s">
        <v>117</v>
      </c>
      <c r="B7" s="566" t="s">
        <v>688</v>
      </c>
      <c r="C7" s="566" t="s">
        <v>694</v>
      </c>
      <c r="D7" s="566" t="s">
        <v>695</v>
      </c>
      <c r="E7" s="566" t="s">
        <v>696</v>
      </c>
      <c r="F7" s="566" t="s">
        <v>698</v>
      </c>
      <c r="G7" s="566" t="s">
        <v>699</v>
      </c>
      <c r="H7" s="566" t="s">
        <v>700</v>
      </c>
      <c r="I7" s="566" t="s">
        <v>697</v>
      </c>
      <c r="J7" s="566" t="s">
        <v>701</v>
      </c>
      <c r="K7" s="562"/>
      <c r="L7" s="564"/>
    </row>
    <row r="8" spans="1:12">
      <c r="A8" s="565" t="s">
        <v>702</v>
      </c>
      <c r="B8" s="566" t="s">
        <v>688</v>
      </c>
      <c r="C8" s="566" t="s">
        <v>697</v>
      </c>
      <c r="D8" s="566"/>
      <c r="E8" s="566"/>
      <c r="F8" s="566"/>
      <c r="G8" s="566"/>
      <c r="H8" s="566"/>
      <c r="I8" s="566"/>
      <c r="J8" s="566"/>
      <c r="K8" s="562"/>
      <c r="L8" s="564"/>
    </row>
    <row r="9" spans="1:12">
      <c r="A9" s="565" t="s">
        <v>703</v>
      </c>
      <c r="B9" s="566" t="s">
        <v>688</v>
      </c>
      <c r="C9" s="566" t="s">
        <v>697</v>
      </c>
      <c r="D9" s="566"/>
      <c r="E9" s="566"/>
      <c r="F9" s="566"/>
      <c r="G9" s="566"/>
      <c r="H9" s="566"/>
      <c r="I9" s="566"/>
      <c r="J9" s="566"/>
      <c r="K9" s="562"/>
      <c r="L9" s="564"/>
    </row>
    <row r="10" spans="1:12">
      <c r="A10" s="565" t="s">
        <v>704</v>
      </c>
      <c r="B10" s="566" t="s">
        <v>688</v>
      </c>
      <c r="C10" s="566" t="s">
        <v>697</v>
      </c>
      <c r="D10" s="566"/>
      <c r="E10" s="566"/>
      <c r="F10" s="566"/>
      <c r="G10" s="566"/>
      <c r="H10" s="566"/>
      <c r="I10" s="566"/>
      <c r="J10" s="566"/>
      <c r="K10" s="562"/>
      <c r="L10" s="564"/>
    </row>
    <row r="11" spans="1:12">
      <c r="A11" s="565" t="s">
        <v>705</v>
      </c>
      <c r="B11" s="566" t="s">
        <v>688</v>
      </c>
      <c r="C11" s="566" t="s">
        <v>689</v>
      </c>
      <c r="D11" s="566"/>
      <c r="E11" s="566"/>
      <c r="F11" s="566"/>
      <c r="G11" s="566"/>
      <c r="H11" s="566"/>
      <c r="I11" s="566"/>
      <c r="J11" s="566"/>
      <c r="K11" s="562"/>
      <c r="L11" s="564"/>
    </row>
    <row r="12" spans="1:12">
      <c r="A12" s="565" t="s">
        <v>706</v>
      </c>
      <c r="B12" s="566" t="s">
        <v>688</v>
      </c>
      <c r="C12" s="566" t="s">
        <v>694</v>
      </c>
      <c r="D12" s="566" t="s">
        <v>707</v>
      </c>
      <c r="E12" s="566" t="s">
        <v>697</v>
      </c>
      <c r="F12" s="566" t="s">
        <v>701</v>
      </c>
      <c r="G12" s="566"/>
      <c r="H12" s="566"/>
      <c r="I12" s="566"/>
      <c r="J12" s="566"/>
      <c r="K12" s="562"/>
      <c r="L12" s="564"/>
    </row>
    <row r="13" spans="1:12">
      <c r="A13" s="565" t="s">
        <v>708</v>
      </c>
      <c r="B13" s="566" t="s">
        <v>688</v>
      </c>
      <c r="C13" s="566" t="s">
        <v>694</v>
      </c>
      <c r="D13" s="566" t="s">
        <v>707</v>
      </c>
      <c r="E13" s="566" t="s">
        <v>701</v>
      </c>
      <c r="F13" s="566"/>
      <c r="G13" s="566"/>
      <c r="H13" s="566"/>
      <c r="I13" s="566"/>
      <c r="J13" s="566"/>
      <c r="K13" s="562"/>
      <c r="L13" s="564"/>
    </row>
    <row r="14" spans="1:12">
      <c r="A14" s="565" t="s">
        <v>709</v>
      </c>
      <c r="B14" s="566" t="s">
        <v>688</v>
      </c>
      <c r="C14" s="566" t="s">
        <v>694</v>
      </c>
      <c r="D14" s="566" t="s">
        <v>707</v>
      </c>
      <c r="E14" s="566" t="s">
        <v>697</v>
      </c>
      <c r="F14" s="566" t="s">
        <v>710</v>
      </c>
      <c r="G14" s="566" t="s">
        <v>701</v>
      </c>
      <c r="H14" s="566"/>
      <c r="I14" s="566"/>
      <c r="J14" s="566"/>
      <c r="K14" s="562"/>
      <c r="L14" s="564"/>
    </row>
    <row r="15" spans="1:12">
      <c r="A15" s="565" t="s">
        <v>711</v>
      </c>
      <c r="B15" s="566" t="s">
        <v>688</v>
      </c>
      <c r="C15" s="566" t="s">
        <v>694</v>
      </c>
      <c r="D15" s="566" t="s">
        <v>695</v>
      </c>
      <c r="E15" s="566" t="s">
        <v>696</v>
      </c>
      <c r="F15" s="566" t="s">
        <v>698</v>
      </c>
      <c r="G15" s="566" t="s">
        <v>699</v>
      </c>
      <c r="H15" s="566" t="s">
        <v>700</v>
      </c>
      <c r="I15" s="566" t="s">
        <v>712</v>
      </c>
      <c r="J15" s="566" t="s">
        <v>713</v>
      </c>
      <c r="K15" s="562" t="s">
        <v>697</v>
      </c>
      <c r="L15" s="567" t="s">
        <v>701</v>
      </c>
    </row>
    <row r="16" spans="1:12">
      <c r="A16" s="565" t="s">
        <v>714</v>
      </c>
      <c r="B16" s="566" t="s">
        <v>688</v>
      </c>
      <c r="C16" s="566" t="s">
        <v>694</v>
      </c>
      <c r="D16" s="566" t="s">
        <v>696</v>
      </c>
      <c r="E16" s="566" t="s">
        <v>698</v>
      </c>
      <c r="F16" s="566" t="s">
        <v>699</v>
      </c>
      <c r="G16" s="566" t="s">
        <v>700</v>
      </c>
      <c r="H16" s="566" t="s">
        <v>697</v>
      </c>
      <c r="I16" s="566" t="s">
        <v>701</v>
      </c>
      <c r="J16" s="566"/>
      <c r="K16" s="562"/>
      <c r="L16" s="564"/>
    </row>
    <row r="17" spans="1:12">
      <c r="A17" s="565" t="s">
        <v>715</v>
      </c>
      <c r="B17" s="566" t="s">
        <v>688</v>
      </c>
      <c r="C17" s="566" t="s">
        <v>694</v>
      </c>
      <c r="D17" s="566" t="s">
        <v>716</v>
      </c>
      <c r="E17" s="566" t="s">
        <v>697</v>
      </c>
      <c r="F17" s="566" t="s">
        <v>701</v>
      </c>
      <c r="G17" s="566"/>
      <c r="H17" s="566"/>
      <c r="I17" s="566"/>
      <c r="J17" s="566"/>
      <c r="K17" s="562"/>
      <c r="L17" s="564"/>
    </row>
    <row r="18" spans="1:12">
      <c r="A18" s="565" t="s">
        <v>598</v>
      </c>
      <c r="B18" s="566" t="s">
        <v>688</v>
      </c>
      <c r="C18" s="566" t="s">
        <v>717</v>
      </c>
      <c r="D18" s="566" t="s">
        <v>701</v>
      </c>
      <c r="E18" s="566"/>
      <c r="F18" s="566"/>
      <c r="G18" s="566"/>
      <c r="H18" s="566"/>
      <c r="I18" s="566"/>
      <c r="J18" s="566"/>
      <c r="K18" s="568"/>
      <c r="L18" s="564"/>
    </row>
    <row r="19" spans="1:12">
      <c r="A19" s="565" t="s">
        <v>120</v>
      </c>
      <c r="B19" s="566" t="s">
        <v>688</v>
      </c>
      <c r="C19" s="566" t="s">
        <v>694</v>
      </c>
      <c r="D19" s="566" t="s">
        <v>718</v>
      </c>
      <c r="E19" s="566" t="s">
        <v>719</v>
      </c>
      <c r="F19" s="566" t="s">
        <v>720</v>
      </c>
      <c r="G19" s="566" t="s">
        <v>701</v>
      </c>
      <c r="H19" s="566"/>
      <c r="I19" s="566"/>
      <c r="J19" s="562"/>
      <c r="K19" s="568"/>
      <c r="L19" s="564"/>
    </row>
    <row r="20" spans="1:12">
      <c r="A20" s="565" t="s">
        <v>721</v>
      </c>
      <c r="B20" s="566" t="s">
        <v>688</v>
      </c>
      <c r="C20" s="566" t="s">
        <v>694</v>
      </c>
      <c r="D20" s="566" t="s">
        <v>718</v>
      </c>
      <c r="E20" s="566" t="s">
        <v>719</v>
      </c>
      <c r="F20" s="566" t="s">
        <v>701</v>
      </c>
      <c r="G20" s="566"/>
      <c r="H20" s="566"/>
      <c r="I20" s="566"/>
      <c r="J20" s="566"/>
      <c r="K20" s="562"/>
      <c r="L20" s="564"/>
    </row>
    <row r="21" spans="1:12">
      <c r="A21" s="565" t="s">
        <v>121</v>
      </c>
      <c r="B21" s="566" t="s">
        <v>688</v>
      </c>
      <c r="C21" s="566" t="s">
        <v>694</v>
      </c>
      <c r="D21" s="566" t="s">
        <v>718</v>
      </c>
      <c r="E21" s="566" t="s">
        <v>719</v>
      </c>
      <c r="F21" s="566" t="s">
        <v>722</v>
      </c>
      <c r="G21" s="566" t="s">
        <v>701</v>
      </c>
      <c r="H21" s="566"/>
      <c r="I21" s="566"/>
      <c r="J21" s="566"/>
      <c r="K21" s="562"/>
      <c r="L21" s="564"/>
    </row>
    <row r="22" spans="1:12">
      <c r="A22" s="565" t="s">
        <v>122</v>
      </c>
      <c r="B22" s="566" t="s">
        <v>688</v>
      </c>
      <c r="C22" s="566" t="s">
        <v>694</v>
      </c>
      <c r="D22" s="566" t="s">
        <v>718</v>
      </c>
      <c r="E22" s="566" t="s">
        <v>719</v>
      </c>
      <c r="F22" s="566" t="s">
        <v>723</v>
      </c>
      <c r="G22" s="566" t="s">
        <v>701</v>
      </c>
      <c r="H22" s="566"/>
      <c r="I22" s="566"/>
      <c r="J22" s="566"/>
      <c r="K22" s="562"/>
      <c r="L22" s="564"/>
    </row>
    <row r="23" spans="1:12">
      <c r="A23" s="565" t="s">
        <v>724</v>
      </c>
      <c r="B23" s="566" t="s">
        <v>688</v>
      </c>
      <c r="C23" s="566" t="s">
        <v>725</v>
      </c>
      <c r="D23" s="566" t="s">
        <v>701</v>
      </c>
      <c r="E23" s="566"/>
      <c r="F23" s="566"/>
      <c r="G23" s="566"/>
      <c r="H23" s="566"/>
      <c r="I23" s="566"/>
      <c r="J23" s="566"/>
      <c r="K23" s="562"/>
      <c r="L23" s="564"/>
    </row>
    <row r="24" spans="1:12">
      <c r="A24" s="565" t="s">
        <v>726</v>
      </c>
      <c r="B24" s="566" t="s">
        <v>688</v>
      </c>
      <c r="C24" s="566" t="s">
        <v>694</v>
      </c>
      <c r="D24" s="566" t="s">
        <v>727</v>
      </c>
      <c r="E24" s="566" t="s">
        <v>701</v>
      </c>
      <c r="F24" s="566"/>
      <c r="G24" s="566"/>
      <c r="H24" s="566"/>
      <c r="I24" s="566"/>
      <c r="J24" s="566"/>
      <c r="K24" s="562"/>
      <c r="L24" s="564"/>
    </row>
    <row r="25" spans="1:12">
      <c r="A25" s="565" t="s">
        <v>728</v>
      </c>
      <c r="B25" s="566" t="s">
        <v>688</v>
      </c>
      <c r="C25" s="566" t="s">
        <v>694</v>
      </c>
      <c r="D25" s="566" t="s">
        <v>729</v>
      </c>
      <c r="E25" s="566" t="s">
        <v>701</v>
      </c>
      <c r="F25" s="566"/>
      <c r="G25" s="566"/>
      <c r="H25" s="566"/>
      <c r="I25" s="566"/>
      <c r="J25" s="566"/>
      <c r="K25" s="562"/>
      <c r="L25" s="564"/>
    </row>
    <row r="26" spans="1:12">
      <c r="A26" s="565" t="s">
        <v>730</v>
      </c>
      <c r="B26" s="566" t="s">
        <v>688</v>
      </c>
      <c r="C26" s="566" t="s">
        <v>725</v>
      </c>
      <c r="D26" s="566" t="s">
        <v>731</v>
      </c>
      <c r="E26" s="566" t="s">
        <v>701</v>
      </c>
      <c r="F26" s="566"/>
      <c r="G26" s="566"/>
      <c r="H26" s="566"/>
      <c r="I26" s="566"/>
      <c r="J26" s="566"/>
      <c r="K26" s="562"/>
      <c r="L26" s="564"/>
    </row>
    <row r="27" spans="1:12">
      <c r="A27" s="565" t="s">
        <v>732</v>
      </c>
      <c r="B27" s="566" t="s">
        <v>688</v>
      </c>
      <c r="C27" s="566" t="s">
        <v>733</v>
      </c>
      <c r="D27" s="566" t="s">
        <v>734</v>
      </c>
      <c r="E27" s="566" t="s">
        <v>735</v>
      </c>
      <c r="F27" s="566" t="s">
        <v>736</v>
      </c>
      <c r="G27" s="566" t="s">
        <v>696</v>
      </c>
      <c r="H27" s="566" t="s">
        <v>701</v>
      </c>
      <c r="I27" s="566"/>
      <c r="J27" s="566"/>
      <c r="K27" s="562"/>
      <c r="L27" s="564"/>
    </row>
    <row r="28" spans="1:12">
      <c r="A28" s="565" t="s">
        <v>737</v>
      </c>
      <c r="B28" s="566" t="s">
        <v>688</v>
      </c>
      <c r="C28" s="566" t="s">
        <v>733</v>
      </c>
      <c r="D28" s="566" t="s">
        <v>738</v>
      </c>
      <c r="E28" s="566" t="s">
        <v>696</v>
      </c>
      <c r="F28" s="566" t="s">
        <v>734</v>
      </c>
      <c r="G28" s="566" t="s">
        <v>735</v>
      </c>
      <c r="H28" s="566" t="s">
        <v>736</v>
      </c>
      <c r="I28" s="566" t="s">
        <v>701</v>
      </c>
      <c r="J28" s="566"/>
      <c r="K28" s="562"/>
      <c r="L28" s="564"/>
    </row>
    <row r="29" spans="1:12">
      <c r="A29" s="565" t="s">
        <v>739</v>
      </c>
      <c r="B29" s="566" t="s">
        <v>688</v>
      </c>
      <c r="C29" s="566" t="s">
        <v>733</v>
      </c>
      <c r="D29" s="566" t="s">
        <v>738</v>
      </c>
      <c r="E29" s="566" t="s">
        <v>734</v>
      </c>
      <c r="F29" s="566" t="s">
        <v>735</v>
      </c>
      <c r="G29" s="566" t="s">
        <v>740</v>
      </c>
      <c r="H29" s="566" t="s">
        <v>741</v>
      </c>
      <c r="I29" s="566" t="s">
        <v>736</v>
      </c>
      <c r="J29" s="566" t="s">
        <v>696</v>
      </c>
      <c r="K29" s="566" t="s">
        <v>701</v>
      </c>
      <c r="L29" s="564"/>
    </row>
    <row r="30" spans="1:12">
      <c r="A30" s="565" t="s">
        <v>742</v>
      </c>
      <c r="B30" s="566" t="s">
        <v>688</v>
      </c>
      <c r="C30" s="566" t="s">
        <v>733</v>
      </c>
      <c r="D30" s="566" t="s">
        <v>743</v>
      </c>
      <c r="E30" s="566"/>
      <c r="F30" s="566"/>
      <c r="G30" s="566"/>
      <c r="H30" s="566"/>
      <c r="I30" s="566"/>
      <c r="J30" s="566"/>
      <c r="K30" s="566"/>
      <c r="L30" s="564"/>
    </row>
    <row r="31" spans="1:12">
      <c r="A31" s="565" t="s">
        <v>744</v>
      </c>
      <c r="B31" s="566" t="s">
        <v>688</v>
      </c>
      <c r="C31" s="566" t="s">
        <v>733</v>
      </c>
      <c r="D31" s="566" t="s">
        <v>743</v>
      </c>
      <c r="E31" s="566"/>
      <c r="F31" s="566"/>
      <c r="G31" s="566"/>
      <c r="H31" s="566"/>
      <c r="I31" s="566"/>
      <c r="J31" s="566"/>
      <c r="K31" s="566"/>
      <c r="L31" s="564"/>
    </row>
    <row r="32" spans="1:12">
      <c r="A32" s="565" t="s">
        <v>745</v>
      </c>
      <c r="B32" s="566" t="s">
        <v>688</v>
      </c>
      <c r="C32" s="566" t="s">
        <v>733</v>
      </c>
      <c r="D32" s="566" t="s">
        <v>695</v>
      </c>
      <c r="E32" s="566" t="s">
        <v>696</v>
      </c>
      <c r="F32" s="566" t="s">
        <v>734</v>
      </c>
      <c r="G32" s="566" t="s">
        <v>735</v>
      </c>
      <c r="H32" s="566" t="s">
        <v>740</v>
      </c>
      <c r="I32" s="566" t="s">
        <v>741</v>
      </c>
      <c r="J32" s="566" t="s">
        <v>746</v>
      </c>
      <c r="K32" s="566" t="s">
        <v>701</v>
      </c>
      <c r="L32" s="564"/>
    </row>
    <row r="33" spans="1:29" ht="27">
      <c r="A33" s="569" t="s">
        <v>747</v>
      </c>
      <c r="B33" s="570" t="s">
        <v>733</v>
      </c>
      <c r="C33" s="570" t="s">
        <v>695</v>
      </c>
      <c r="D33" s="570" t="s">
        <v>696</v>
      </c>
      <c r="E33" s="570" t="s">
        <v>734</v>
      </c>
      <c r="F33" s="570" t="s">
        <v>735</v>
      </c>
      <c r="G33" s="570" t="s">
        <v>746</v>
      </c>
      <c r="H33" s="571" t="s">
        <v>748</v>
      </c>
      <c r="I33" s="570" t="s">
        <v>749</v>
      </c>
      <c r="J33" s="570" t="s">
        <v>701</v>
      </c>
      <c r="K33" s="572"/>
      <c r="L33" s="573"/>
    </row>
    <row r="34" spans="1:29">
      <c r="A34" s="574" t="s">
        <v>750</v>
      </c>
      <c r="B34" s="575" t="s">
        <v>751</v>
      </c>
      <c r="C34" s="575" t="s">
        <v>752</v>
      </c>
      <c r="D34" s="575" t="s">
        <v>753</v>
      </c>
      <c r="E34" s="575" t="s">
        <v>754</v>
      </c>
      <c r="F34" s="575" t="s">
        <v>755</v>
      </c>
      <c r="G34" s="575" t="s">
        <v>756</v>
      </c>
      <c r="H34" s="575" t="s">
        <v>757</v>
      </c>
      <c r="I34" s="575" t="s">
        <v>758</v>
      </c>
      <c r="J34" s="575" t="s">
        <v>759</v>
      </c>
      <c r="K34" s="575" t="s">
        <v>760</v>
      </c>
      <c r="L34" s="576" t="s">
        <v>761</v>
      </c>
      <c r="M34" s="577" t="s">
        <v>762</v>
      </c>
      <c r="N34" s="578" t="s">
        <v>763</v>
      </c>
      <c r="O34" s="578" t="s">
        <v>764</v>
      </c>
      <c r="P34" s="578" t="s">
        <v>765</v>
      </c>
      <c r="Q34" s="578" t="s">
        <v>766</v>
      </c>
      <c r="R34" s="578" t="s">
        <v>767</v>
      </c>
      <c r="S34" s="578" t="s">
        <v>768</v>
      </c>
      <c r="T34" s="578" t="s">
        <v>769</v>
      </c>
      <c r="U34" s="578" t="s">
        <v>770</v>
      </c>
      <c r="V34" s="578" t="s">
        <v>771</v>
      </c>
      <c r="W34" s="579" t="s">
        <v>772</v>
      </c>
      <c r="X34" s="579" t="s">
        <v>773</v>
      </c>
      <c r="Y34" s="579" t="s">
        <v>774</v>
      </c>
      <c r="Z34" s="579" t="s">
        <v>775</v>
      </c>
      <c r="AA34" s="579" t="s">
        <v>776</v>
      </c>
      <c r="AB34" s="579" t="s">
        <v>777</v>
      </c>
      <c r="AC34" s="580" t="s">
        <v>778</v>
      </c>
    </row>
  </sheetData>
  <sheetProtection algorithmName="SHA-512" hashValue="2VtiDhworBXFV34x8zxxQUJy6UZfhRVWh9oGShcXEjv/Oe5pEV/DDGhCWgs1eovxNYg+U3g92brX2K5EsqONUg==" saltValue="XRk2Nz35uqaSim8tmknQnA==" spinCount="100000"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view="pageBreakPreview" zoomScaleNormal="100" zoomScaleSheetLayoutView="100" workbookViewId="0">
      <selection activeCell="B25" sqref="B25"/>
    </sheetView>
  </sheetViews>
  <sheetFormatPr defaultRowHeight="14.25"/>
  <cols>
    <col min="1" max="1" width="5.125" style="14" customWidth="1"/>
    <col min="2" max="2" width="86.875" style="14" customWidth="1"/>
    <col min="3" max="3" width="7.625" style="43" customWidth="1"/>
    <col min="4" max="4" width="7.25" style="14" customWidth="1"/>
    <col min="5" max="16384" width="9" style="14"/>
  </cols>
  <sheetData>
    <row r="1" spans="1:5" ht="21" customHeight="1">
      <c r="A1" s="593" t="s">
        <v>330</v>
      </c>
      <c r="B1" s="593"/>
      <c r="C1" s="584"/>
      <c r="D1" s="584"/>
      <c r="E1" s="13"/>
    </row>
    <row r="2" spans="1:5" ht="19.5" customHeight="1" thickBot="1">
      <c r="A2" s="594"/>
      <c r="B2" s="594"/>
      <c r="C2" s="15"/>
      <c r="D2" s="16"/>
      <c r="E2" s="13"/>
    </row>
    <row r="3" spans="1:5" ht="20.25" customHeight="1">
      <c r="A3" s="121">
        <v>1</v>
      </c>
      <c r="B3" s="120" t="s">
        <v>33</v>
      </c>
      <c r="C3" s="118"/>
      <c r="D3" s="119"/>
    </row>
    <row r="4" spans="1:5" s="18" customFormat="1" ht="60" customHeight="1">
      <c r="A4" s="585" t="s">
        <v>34</v>
      </c>
      <c r="B4" s="586"/>
      <c r="C4" s="586"/>
      <c r="D4" s="587"/>
    </row>
    <row r="5" spans="1:5" ht="21.75" customHeight="1">
      <c r="A5" s="19"/>
      <c r="B5" s="20"/>
      <c r="C5" s="588" t="s">
        <v>35</v>
      </c>
      <c r="D5" s="589"/>
    </row>
    <row r="6" spans="1:5" ht="21.75" customHeight="1">
      <c r="A6" s="19" t="s">
        <v>36</v>
      </c>
      <c r="B6" s="21" t="s">
        <v>37</v>
      </c>
      <c r="C6" s="22" t="s">
        <v>38</v>
      </c>
      <c r="D6" s="23" t="s">
        <v>39</v>
      </c>
    </row>
    <row r="7" spans="1:5" ht="21.75" customHeight="1">
      <c r="A7" s="19"/>
      <c r="B7" s="21" t="s">
        <v>40</v>
      </c>
      <c r="C7" s="24"/>
      <c r="D7" s="25"/>
    </row>
    <row r="8" spans="1:5" ht="21.75" customHeight="1">
      <c r="A8" s="19"/>
      <c r="B8" s="21" t="s">
        <v>536</v>
      </c>
      <c r="C8" s="24"/>
      <c r="D8" s="25"/>
    </row>
    <row r="9" spans="1:5" ht="21.75" customHeight="1">
      <c r="A9" s="19"/>
      <c r="B9" s="21" t="s">
        <v>548</v>
      </c>
      <c r="C9" s="24"/>
      <c r="D9" s="25"/>
    </row>
    <row r="10" spans="1:5" ht="21.75" customHeight="1">
      <c r="A10" s="19"/>
      <c r="B10" s="21" t="s">
        <v>549</v>
      </c>
      <c r="C10" s="24"/>
      <c r="D10" s="25"/>
    </row>
    <row r="11" spans="1:5" ht="21.75" customHeight="1">
      <c r="A11" s="19"/>
      <c r="B11" s="21" t="s">
        <v>550</v>
      </c>
      <c r="C11" s="24"/>
      <c r="D11" s="25"/>
    </row>
    <row r="12" spans="1:5" ht="21.75" customHeight="1">
      <c r="A12" s="19"/>
      <c r="B12" s="21" t="s">
        <v>537</v>
      </c>
      <c r="C12" s="24"/>
      <c r="D12" s="25"/>
    </row>
    <row r="13" spans="1:5" ht="21.75" customHeight="1">
      <c r="A13" s="19"/>
      <c r="B13" s="21" t="s">
        <v>538</v>
      </c>
      <c r="C13" s="24"/>
      <c r="D13" s="25"/>
    </row>
    <row r="14" spans="1:5" ht="21.75" customHeight="1">
      <c r="A14" s="19"/>
      <c r="B14" s="21" t="s">
        <v>539</v>
      </c>
      <c r="C14" s="24"/>
      <c r="D14" s="25"/>
    </row>
    <row r="15" spans="1:5" ht="21.75" customHeight="1">
      <c r="A15" s="19"/>
      <c r="B15" s="21" t="s">
        <v>540</v>
      </c>
      <c r="C15" s="24"/>
      <c r="D15" s="25"/>
    </row>
    <row r="16" spans="1:5" ht="21.75" customHeight="1">
      <c r="A16" s="19"/>
      <c r="B16" s="21" t="s">
        <v>541</v>
      </c>
      <c r="C16" s="24"/>
      <c r="D16" s="25"/>
    </row>
    <row r="17" spans="1:5" ht="21.75" customHeight="1">
      <c r="A17" s="19"/>
      <c r="B17" s="21" t="s">
        <v>542</v>
      </c>
      <c r="C17" s="24"/>
      <c r="D17" s="25"/>
    </row>
    <row r="18" spans="1:5" ht="21.75" customHeight="1">
      <c r="A18" s="19"/>
      <c r="B18" s="21" t="s">
        <v>543</v>
      </c>
      <c r="C18" s="24"/>
      <c r="D18" s="25"/>
    </row>
    <row r="19" spans="1:5" ht="21.75" customHeight="1">
      <c r="A19" s="19"/>
      <c r="B19" s="21" t="s">
        <v>544</v>
      </c>
      <c r="C19" s="24"/>
      <c r="D19" s="25"/>
    </row>
    <row r="20" spans="1:5" ht="21.75" customHeight="1">
      <c r="A20" s="19"/>
      <c r="B20" s="21" t="s">
        <v>545</v>
      </c>
      <c r="C20" s="24"/>
      <c r="D20" s="25"/>
    </row>
    <row r="21" spans="1:5" ht="21.75" customHeight="1">
      <c r="A21" s="19"/>
      <c r="B21" s="21" t="s">
        <v>546</v>
      </c>
      <c r="C21" s="24"/>
      <c r="D21" s="25"/>
    </row>
    <row r="22" spans="1:5" ht="21.75" customHeight="1">
      <c r="A22" s="19" t="s">
        <v>41</v>
      </c>
      <c r="B22" s="21" t="s">
        <v>42</v>
      </c>
      <c r="C22" s="24"/>
      <c r="D22" s="25"/>
    </row>
    <row r="23" spans="1:5" ht="21.75" customHeight="1" thickBot="1">
      <c r="A23" s="26" t="s">
        <v>43</v>
      </c>
      <c r="B23" s="27" t="s">
        <v>44</v>
      </c>
      <c r="C23" s="28"/>
      <c r="D23" s="29"/>
    </row>
    <row r="24" spans="1:5" ht="12" customHeight="1" thickBot="1">
      <c r="A24" s="30"/>
      <c r="B24" s="31"/>
      <c r="C24" s="17"/>
      <c r="D24" s="13"/>
    </row>
    <row r="25" spans="1:5" ht="21.75" customHeight="1">
      <c r="A25" s="32">
        <v>2</v>
      </c>
      <c r="B25" s="33" t="s">
        <v>45</v>
      </c>
      <c r="C25" s="34"/>
      <c r="D25" s="35"/>
    </row>
    <row r="26" spans="1:5" s="18" customFormat="1" ht="150" customHeight="1">
      <c r="A26" s="590" t="s">
        <v>427</v>
      </c>
      <c r="B26" s="591"/>
      <c r="C26" s="591"/>
      <c r="D26" s="592"/>
    </row>
    <row r="27" spans="1:5" ht="21.75" customHeight="1">
      <c r="A27" s="19"/>
      <c r="B27" s="20"/>
      <c r="C27" s="588" t="s">
        <v>35</v>
      </c>
      <c r="D27" s="589"/>
    </row>
    <row r="28" spans="1:5" s="284" customFormat="1" ht="18" customHeight="1">
      <c r="A28" s="19" t="s">
        <v>319</v>
      </c>
      <c r="B28" s="135" t="s">
        <v>320</v>
      </c>
      <c r="C28" s="37" t="s">
        <v>38</v>
      </c>
      <c r="D28" s="38" t="s">
        <v>39</v>
      </c>
      <c r="E28" s="130"/>
    </row>
    <row r="29" spans="1:5" s="289" customFormat="1" ht="22.5" customHeight="1">
      <c r="A29" s="285" t="s">
        <v>321</v>
      </c>
      <c r="B29" s="286" t="s">
        <v>322</v>
      </c>
      <c r="C29" s="134"/>
      <c r="D29" s="287"/>
      <c r="E29" s="288"/>
    </row>
    <row r="30" spans="1:5" s="289" customFormat="1" ht="22.5" customHeight="1">
      <c r="A30" s="285" t="s">
        <v>323</v>
      </c>
      <c r="B30" s="286" t="s">
        <v>324</v>
      </c>
      <c r="C30" s="134"/>
      <c r="D30" s="287"/>
      <c r="E30" s="288"/>
    </row>
    <row r="31" spans="1:5" s="130" customFormat="1" ht="18" customHeight="1">
      <c r="A31" s="19" t="s">
        <v>325</v>
      </c>
      <c r="B31" s="582" t="s">
        <v>326</v>
      </c>
      <c r="C31" s="582"/>
      <c r="D31" s="583"/>
    </row>
    <row r="32" spans="1:5" s="18" customFormat="1" ht="22.5" customHeight="1">
      <c r="A32" s="39" t="s">
        <v>46</v>
      </c>
      <c r="B32" s="36" t="s">
        <v>47</v>
      </c>
      <c r="C32" s="40"/>
      <c r="D32" s="41"/>
    </row>
    <row r="33" spans="1:4" s="18" customFormat="1" ht="22.5" customHeight="1">
      <c r="A33" s="39" t="s">
        <v>48</v>
      </c>
      <c r="B33" s="36" t="s">
        <v>49</v>
      </c>
      <c r="C33" s="40"/>
      <c r="D33" s="41"/>
    </row>
    <row r="34" spans="1:4" s="18" customFormat="1" ht="22.5" customHeight="1">
      <c r="A34" s="39" t="s">
        <v>50</v>
      </c>
      <c r="B34" s="36" t="s">
        <v>51</v>
      </c>
      <c r="C34" s="40"/>
      <c r="D34" s="41"/>
    </row>
    <row r="35" spans="1:4" s="18" customFormat="1" ht="22.5" customHeight="1">
      <c r="A35" s="39" t="s">
        <v>52</v>
      </c>
      <c r="B35" s="36" t="s">
        <v>53</v>
      </c>
      <c r="C35" s="40"/>
      <c r="D35" s="41"/>
    </row>
    <row r="36" spans="1:4" s="18" customFormat="1" ht="22.5" customHeight="1">
      <c r="A36" s="39" t="s">
        <v>54</v>
      </c>
      <c r="B36" s="36" t="s">
        <v>55</v>
      </c>
      <c r="C36" s="40"/>
      <c r="D36" s="41"/>
    </row>
    <row r="37" spans="1:4" s="18" customFormat="1" ht="22.5" customHeight="1">
      <c r="A37" s="39" t="s">
        <v>56</v>
      </c>
      <c r="B37" s="36" t="s">
        <v>57</v>
      </c>
      <c r="C37" s="40"/>
      <c r="D37" s="41"/>
    </row>
    <row r="38" spans="1:4" s="18" customFormat="1" ht="22.5" customHeight="1">
      <c r="A38" s="39" t="s">
        <v>58</v>
      </c>
      <c r="B38" s="36" t="s">
        <v>59</v>
      </c>
      <c r="C38" s="40"/>
      <c r="D38" s="41"/>
    </row>
    <row r="39" spans="1:4" s="18" customFormat="1" ht="22.5" customHeight="1">
      <c r="A39" s="39" t="s">
        <v>60</v>
      </c>
      <c r="B39" s="36" t="s">
        <v>61</v>
      </c>
      <c r="C39" s="40"/>
      <c r="D39" s="41"/>
    </row>
    <row r="40" spans="1:4" s="18" customFormat="1" ht="18" customHeight="1">
      <c r="A40" s="42" t="s">
        <v>43</v>
      </c>
      <c r="B40" s="582" t="s">
        <v>62</v>
      </c>
      <c r="C40" s="582"/>
      <c r="D40" s="583"/>
    </row>
    <row r="41" spans="1:4" s="18" customFormat="1" ht="23.25" customHeight="1">
      <c r="A41" s="39" t="s">
        <v>46</v>
      </c>
      <c r="B41" s="36" t="s">
        <v>63</v>
      </c>
      <c r="C41" s="40"/>
      <c r="D41" s="41"/>
    </row>
    <row r="42" spans="1:4" s="18" customFormat="1" ht="22.5" customHeight="1">
      <c r="A42" s="42" t="s">
        <v>78</v>
      </c>
      <c r="B42" s="582" t="s">
        <v>64</v>
      </c>
      <c r="C42" s="582"/>
      <c r="D42" s="583"/>
    </row>
    <row r="43" spans="1:4" s="18" customFormat="1" ht="22.5" customHeight="1">
      <c r="A43" s="39" t="s">
        <v>46</v>
      </c>
      <c r="B43" s="36" t="s">
        <v>65</v>
      </c>
      <c r="C43" s="40"/>
      <c r="D43" s="41"/>
    </row>
    <row r="44" spans="1:4" s="18" customFormat="1" ht="22.5" customHeight="1">
      <c r="A44" s="39" t="s">
        <v>48</v>
      </c>
      <c r="B44" s="36" t="s">
        <v>428</v>
      </c>
      <c r="C44" s="40"/>
      <c r="D44" s="41"/>
    </row>
    <row r="45" spans="1:4" s="18" customFormat="1" ht="22.5" customHeight="1">
      <c r="A45" s="39" t="s">
        <v>50</v>
      </c>
      <c r="B45" s="36" t="s">
        <v>189</v>
      </c>
      <c r="C45" s="40"/>
      <c r="D45" s="41"/>
    </row>
    <row r="46" spans="1:4" s="18" customFormat="1" ht="22.5" customHeight="1">
      <c r="A46" s="39" t="s">
        <v>52</v>
      </c>
      <c r="B46" s="36" t="s">
        <v>66</v>
      </c>
      <c r="C46" s="40"/>
      <c r="D46" s="41"/>
    </row>
    <row r="47" spans="1:4" s="18" customFormat="1" ht="22.5" customHeight="1">
      <c r="A47" s="39" t="s">
        <v>54</v>
      </c>
      <c r="B47" s="36" t="s">
        <v>191</v>
      </c>
      <c r="C47" s="40"/>
      <c r="D47" s="41"/>
    </row>
    <row r="48" spans="1:4" s="18" customFormat="1" ht="22.5" customHeight="1">
      <c r="A48" s="39" t="s">
        <v>56</v>
      </c>
      <c r="B48" s="36" t="s">
        <v>67</v>
      </c>
      <c r="C48" s="40"/>
      <c r="D48" s="41"/>
    </row>
    <row r="49" spans="1:4" s="122" customFormat="1" ht="22.5" customHeight="1">
      <c r="A49" s="127" t="s">
        <v>58</v>
      </c>
      <c r="B49" s="126" t="s">
        <v>192</v>
      </c>
      <c r="C49" s="124"/>
      <c r="D49" s="123"/>
    </row>
    <row r="50" spans="1:4" s="122" customFormat="1" ht="22.5" customHeight="1">
      <c r="A50" s="127" t="s">
        <v>60</v>
      </c>
      <c r="B50" s="126" t="s">
        <v>193</v>
      </c>
      <c r="C50" s="124"/>
      <c r="D50" s="123"/>
    </row>
    <row r="51" spans="1:4" s="122" customFormat="1" ht="22.5" customHeight="1">
      <c r="A51" s="127" t="s">
        <v>69</v>
      </c>
      <c r="B51" s="126" t="s">
        <v>194</v>
      </c>
      <c r="C51" s="124"/>
      <c r="D51" s="123"/>
    </row>
    <row r="52" spans="1:4" s="18" customFormat="1" ht="22.5" customHeight="1">
      <c r="A52" s="127" t="s">
        <v>71</v>
      </c>
      <c r="B52" s="36" t="s">
        <v>70</v>
      </c>
      <c r="C52" s="40"/>
      <c r="D52" s="41"/>
    </row>
    <row r="53" spans="1:4" s="18" customFormat="1" ht="22.5" customHeight="1">
      <c r="A53" s="127" t="s">
        <v>73</v>
      </c>
      <c r="B53" s="36" t="s">
        <v>72</v>
      </c>
      <c r="C53" s="40"/>
      <c r="D53" s="41"/>
    </row>
    <row r="54" spans="1:4" s="125" customFormat="1" ht="22.5" customHeight="1">
      <c r="A54" s="127" t="s">
        <v>74</v>
      </c>
      <c r="B54" s="131" t="s">
        <v>195</v>
      </c>
      <c r="C54" s="129"/>
      <c r="D54" s="128"/>
    </row>
    <row r="55" spans="1:4" s="18" customFormat="1" ht="22.5" customHeight="1">
      <c r="A55" s="127" t="s">
        <v>188</v>
      </c>
      <c r="B55" s="36" t="s">
        <v>185</v>
      </c>
      <c r="C55" s="40"/>
      <c r="D55" s="41"/>
    </row>
    <row r="56" spans="1:4" s="18" customFormat="1" ht="22.5" customHeight="1">
      <c r="A56" s="127" t="s">
        <v>197</v>
      </c>
      <c r="B56" s="36" t="s">
        <v>75</v>
      </c>
      <c r="C56" s="40"/>
      <c r="D56" s="41"/>
    </row>
    <row r="57" spans="1:4" s="18" customFormat="1" ht="22.5" customHeight="1">
      <c r="A57" s="39" t="s">
        <v>198</v>
      </c>
      <c r="B57" s="36" t="s">
        <v>76</v>
      </c>
      <c r="C57" s="40"/>
      <c r="D57" s="41"/>
    </row>
    <row r="58" spans="1:4" s="130" customFormat="1" ht="22.5" customHeight="1">
      <c r="A58" s="132" t="s">
        <v>199</v>
      </c>
      <c r="B58" s="135" t="s">
        <v>196</v>
      </c>
      <c r="C58" s="134"/>
      <c r="D58" s="133"/>
    </row>
    <row r="59" spans="1:4" s="18" customFormat="1" ht="22.5" customHeight="1">
      <c r="A59" s="39" t="s">
        <v>200</v>
      </c>
      <c r="B59" s="36" t="s">
        <v>77</v>
      </c>
      <c r="C59" s="40"/>
      <c r="D59" s="41"/>
    </row>
    <row r="60" spans="1:4" s="18" customFormat="1" ht="22.5" customHeight="1">
      <c r="A60" s="39" t="s">
        <v>201</v>
      </c>
      <c r="B60" s="36" t="s">
        <v>186</v>
      </c>
      <c r="C60" s="40"/>
      <c r="D60" s="41"/>
    </row>
    <row r="61" spans="1:4" s="18" customFormat="1" ht="22.5" customHeight="1">
      <c r="A61" s="42" t="s">
        <v>327</v>
      </c>
      <c r="B61" s="582" t="s">
        <v>79</v>
      </c>
      <c r="C61" s="582"/>
      <c r="D61" s="583"/>
    </row>
    <row r="62" spans="1:4" s="18" customFormat="1" ht="22.5" customHeight="1">
      <c r="A62" s="39" t="s">
        <v>46</v>
      </c>
      <c r="B62" s="36" t="s">
        <v>80</v>
      </c>
      <c r="C62" s="40"/>
      <c r="D62" s="41"/>
    </row>
    <row r="63" spans="1:4" s="18" customFormat="1" ht="22.5" customHeight="1">
      <c r="A63" s="39" t="s">
        <v>48</v>
      </c>
      <c r="B63" s="36" t="s">
        <v>81</v>
      </c>
      <c r="C63" s="40"/>
      <c r="D63" s="41"/>
    </row>
    <row r="64" spans="1:4" s="18" customFormat="1" ht="22.5" customHeight="1">
      <c r="A64" s="39" t="s">
        <v>50</v>
      </c>
      <c r="B64" s="36" t="s">
        <v>82</v>
      </c>
      <c r="C64" s="40"/>
      <c r="D64" s="41"/>
    </row>
    <row r="65" spans="1:4" s="18" customFormat="1" ht="22.5" customHeight="1">
      <c r="A65" s="39" t="s">
        <v>52</v>
      </c>
      <c r="B65" s="36" t="s">
        <v>83</v>
      </c>
      <c r="C65" s="40"/>
      <c r="D65" s="41"/>
    </row>
    <row r="66" spans="1:4" s="18" customFormat="1" ht="22.5" customHeight="1">
      <c r="A66" s="39" t="s">
        <v>54</v>
      </c>
      <c r="B66" s="36" t="s">
        <v>84</v>
      </c>
      <c r="C66" s="40"/>
      <c r="D66" s="41"/>
    </row>
    <row r="67" spans="1:4" s="18" customFormat="1" ht="22.5" customHeight="1">
      <c r="A67" s="39" t="s">
        <v>56</v>
      </c>
      <c r="B67" s="36" t="s">
        <v>85</v>
      </c>
      <c r="C67" s="40"/>
      <c r="D67" s="41"/>
    </row>
    <row r="68" spans="1:4" s="18" customFormat="1" ht="22.5" customHeight="1">
      <c r="A68" s="39" t="s">
        <v>58</v>
      </c>
      <c r="B68" s="36" t="s">
        <v>86</v>
      </c>
      <c r="C68" s="40"/>
      <c r="D68" s="41"/>
    </row>
    <row r="69" spans="1:4" s="18" customFormat="1" ht="22.5" customHeight="1">
      <c r="A69" s="39" t="s">
        <v>60</v>
      </c>
      <c r="B69" s="36" t="s">
        <v>87</v>
      </c>
      <c r="C69" s="40"/>
      <c r="D69" s="41"/>
    </row>
    <row r="70" spans="1:4" s="18" customFormat="1" ht="22.5" customHeight="1">
      <c r="A70" s="39" t="s">
        <v>69</v>
      </c>
      <c r="B70" s="36" t="s">
        <v>187</v>
      </c>
      <c r="C70" s="40"/>
      <c r="D70" s="41"/>
    </row>
    <row r="71" spans="1:4" s="18" customFormat="1" ht="22.5" customHeight="1">
      <c r="A71" s="39" t="s">
        <v>71</v>
      </c>
      <c r="B71" s="36" t="s">
        <v>88</v>
      </c>
      <c r="C71" s="40"/>
      <c r="D71" s="41"/>
    </row>
    <row r="72" spans="1:4" s="18" customFormat="1" ht="22.5" customHeight="1">
      <c r="A72" s="39" t="s">
        <v>73</v>
      </c>
      <c r="B72" s="36" t="s">
        <v>68</v>
      </c>
      <c r="C72" s="40"/>
      <c r="D72" s="41"/>
    </row>
    <row r="73" spans="1:4" s="18" customFormat="1" ht="22.5" customHeight="1">
      <c r="A73" s="39" t="s">
        <v>74</v>
      </c>
      <c r="B73" s="36" t="s">
        <v>89</v>
      </c>
      <c r="C73" s="40"/>
      <c r="D73" s="41"/>
    </row>
    <row r="74" spans="1:4" s="284" customFormat="1" ht="22.5" customHeight="1" thickBot="1">
      <c r="A74" s="336" t="s">
        <v>188</v>
      </c>
      <c r="B74" s="337" t="s">
        <v>424</v>
      </c>
      <c r="C74" s="134"/>
      <c r="D74" s="338"/>
    </row>
  </sheetData>
  <sheetProtection selectLockedCells="1"/>
  <mergeCells count="10">
    <mergeCell ref="B40:D40"/>
    <mergeCell ref="B42:D42"/>
    <mergeCell ref="B61:D61"/>
    <mergeCell ref="C1:D1"/>
    <mergeCell ref="A4:D4"/>
    <mergeCell ref="C5:D5"/>
    <mergeCell ref="A26:D26"/>
    <mergeCell ref="C27:D27"/>
    <mergeCell ref="A1:B2"/>
    <mergeCell ref="B31:D31"/>
  </mergeCells>
  <phoneticPr fontId="2"/>
  <dataValidations count="1">
    <dataValidation type="list" allowBlank="1" showInputMessage="1" showErrorMessage="1" sqref="C62:C74 C32:C39 C41 C43:C60 C29:C30 C7:C23">
      <formula1>"○"</formula1>
    </dataValidation>
  </dataValidations>
  <pageMargins left="0.7" right="0.7" top="0.75" bottom="0.75" header="0.3" footer="0.3"/>
  <pageSetup paperSize="9" scale="83" fitToHeight="0" orientation="portrait" r:id="rId1"/>
  <rowBreaks count="2" manualBreakCount="2">
    <brk id="24" max="3" man="1"/>
    <brk id="60"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view="pageBreakPreview" zoomScaleNormal="100" zoomScaleSheetLayoutView="100" workbookViewId="0">
      <selection activeCell="P9" sqref="P9"/>
    </sheetView>
  </sheetViews>
  <sheetFormatPr defaultRowHeight="13.5"/>
  <cols>
    <col min="1" max="1" width="1.625" style="44" customWidth="1"/>
    <col min="2" max="2" width="20.625" style="44" customWidth="1"/>
    <col min="3" max="3" width="9" style="44"/>
    <col min="4" max="5" width="12.625" style="44" customWidth="1"/>
    <col min="6" max="6" width="8.625" style="216" customWidth="1"/>
    <col min="7" max="7" width="4.125" style="216" customWidth="1"/>
    <col min="8" max="8" width="8.625" style="44" customWidth="1"/>
    <col min="9" max="9" width="4.125" style="44" customWidth="1"/>
    <col min="10" max="10" width="16.75" style="44" customWidth="1"/>
    <col min="11" max="20" width="4.375" style="44" customWidth="1"/>
    <col min="21" max="21" width="1.625" style="44" customWidth="1"/>
    <col min="22" max="22" width="4" style="44" customWidth="1"/>
    <col min="23" max="23" width="9" style="44" hidden="1" customWidth="1"/>
    <col min="24" max="16384" width="9" style="44"/>
  </cols>
  <sheetData>
    <row r="1" spans="2:23" ht="29.25" customHeight="1">
      <c r="M1" s="622" t="s">
        <v>90</v>
      </c>
      <c r="N1" s="623"/>
      <c r="O1" s="623"/>
      <c r="P1" s="617"/>
      <c r="Q1" s="617"/>
      <c r="R1" s="617"/>
      <c r="S1" s="617"/>
      <c r="T1" s="617"/>
    </row>
    <row r="2" spans="2:23" ht="9.9499999999999993" customHeight="1">
      <c r="M2" s="45"/>
      <c r="N2" s="46"/>
      <c r="O2" s="46"/>
      <c r="P2" s="46"/>
      <c r="Q2" s="46"/>
      <c r="R2" s="46"/>
      <c r="S2" s="46"/>
      <c r="T2" s="46"/>
    </row>
    <row r="3" spans="2:23" ht="30" customHeight="1">
      <c r="B3" s="624" t="s">
        <v>91</v>
      </c>
      <c r="C3" s="624"/>
      <c r="D3" s="624"/>
      <c r="E3" s="624"/>
      <c r="F3" s="624"/>
      <c r="G3" s="624"/>
      <c r="H3" s="624"/>
      <c r="I3" s="624"/>
      <c r="J3" s="624"/>
      <c r="K3" s="624"/>
      <c r="L3" s="624"/>
      <c r="M3" s="624"/>
      <c r="N3" s="624"/>
      <c r="O3" s="624"/>
      <c r="P3" s="624"/>
      <c r="Q3" s="624"/>
      <c r="R3" s="624"/>
      <c r="S3" s="624"/>
      <c r="T3" s="624"/>
    </row>
    <row r="4" spans="2:23">
      <c r="J4" s="110"/>
      <c r="K4" s="110"/>
      <c r="L4" s="625" t="s">
        <v>92</v>
      </c>
      <c r="M4" s="625"/>
      <c r="N4" s="113">
        <v>7</v>
      </c>
      <c r="O4" s="114" t="s">
        <v>27</v>
      </c>
      <c r="P4" s="115" t="str">
        <f>IF(P9="","",MONTH(EOMONTH(DATE(SUM(2018+N9),P9,R9),-1)))</f>
        <v/>
      </c>
      <c r="Q4" s="114" t="s">
        <v>4</v>
      </c>
      <c r="R4" s="115" t="str">
        <f>IF(P4="","",20)</f>
        <v/>
      </c>
      <c r="S4" s="116" t="s">
        <v>93</v>
      </c>
      <c r="T4" s="117"/>
    </row>
    <row r="5" spans="2:23" ht="35.25" customHeight="1">
      <c r="B5" s="37" t="s">
        <v>94</v>
      </c>
      <c r="C5" s="626"/>
      <c r="D5" s="627"/>
      <c r="E5" s="627"/>
      <c r="F5" s="627"/>
      <c r="G5" s="627"/>
      <c r="H5" s="627"/>
      <c r="I5" s="628"/>
      <c r="J5" s="51" t="s">
        <v>95</v>
      </c>
      <c r="K5" s="51">
        <v>2</v>
      </c>
      <c r="L5" s="51">
        <v>2</v>
      </c>
      <c r="M5" s="224"/>
      <c r="N5" s="224"/>
      <c r="O5" s="224"/>
      <c r="P5" s="224"/>
      <c r="Q5" s="224"/>
      <c r="R5" s="224"/>
      <c r="S5" s="224"/>
      <c r="T5" s="224"/>
    </row>
    <row r="6" spans="2:23" ht="24.95" customHeight="1">
      <c r="B6" s="602" t="s">
        <v>96</v>
      </c>
      <c r="C6" s="610" t="s">
        <v>97</v>
      </c>
      <c r="D6" s="611"/>
      <c r="E6" s="52"/>
      <c r="F6" s="225"/>
      <c r="G6" s="225"/>
      <c r="H6" s="52"/>
      <c r="I6" s="52"/>
      <c r="J6" s="52"/>
      <c r="K6" s="52"/>
      <c r="L6" s="52"/>
      <c r="M6" s="52"/>
      <c r="N6" s="53"/>
      <c r="O6" s="46" t="s">
        <v>98</v>
      </c>
      <c r="P6" s="226"/>
      <c r="Q6" s="46" t="s">
        <v>99</v>
      </c>
      <c r="R6" s="226"/>
      <c r="S6" s="46" t="s">
        <v>99</v>
      </c>
      <c r="T6" s="227"/>
    </row>
    <row r="7" spans="2:23" ht="24.95" customHeight="1">
      <c r="B7" s="604"/>
      <c r="C7" s="54" t="s">
        <v>100</v>
      </c>
      <c r="D7" s="612"/>
      <c r="E7" s="612"/>
      <c r="F7" s="612"/>
      <c r="G7" s="612"/>
      <c r="H7" s="612"/>
      <c r="I7" s="612"/>
      <c r="J7" s="612"/>
      <c r="K7" s="612"/>
      <c r="L7" s="612"/>
      <c r="M7" s="612"/>
      <c r="N7" s="613"/>
      <c r="O7" s="55" t="s">
        <v>101</v>
      </c>
      <c r="P7" s="228"/>
      <c r="Q7" s="55" t="s">
        <v>99</v>
      </c>
      <c r="R7" s="228"/>
      <c r="S7" s="55" t="s">
        <v>99</v>
      </c>
      <c r="T7" s="229"/>
    </row>
    <row r="8" spans="2:23" ht="35.1" customHeight="1">
      <c r="B8" s="100" t="s">
        <v>102</v>
      </c>
      <c r="C8" s="614"/>
      <c r="D8" s="615"/>
      <c r="E8" s="615"/>
      <c r="F8" s="615"/>
      <c r="G8" s="615"/>
      <c r="H8" s="615"/>
      <c r="I8" s="616"/>
      <c r="J8" s="101" t="s">
        <v>154</v>
      </c>
      <c r="K8" s="618"/>
      <c r="L8" s="619"/>
      <c r="M8" s="619"/>
      <c r="N8" s="619"/>
      <c r="O8" s="619"/>
      <c r="P8" s="619"/>
      <c r="Q8" s="619"/>
      <c r="R8" s="619"/>
      <c r="S8" s="619"/>
      <c r="T8" s="620"/>
    </row>
    <row r="9" spans="2:23" ht="33" customHeight="1">
      <c r="B9" s="51" t="s">
        <v>155</v>
      </c>
      <c r="C9" s="617"/>
      <c r="D9" s="617"/>
      <c r="E9" s="617"/>
      <c r="F9" s="617"/>
      <c r="G9" s="617"/>
      <c r="H9" s="617"/>
      <c r="I9" s="617"/>
      <c r="J9" s="51" t="s">
        <v>156</v>
      </c>
      <c r="K9" s="57"/>
      <c r="L9" s="621" t="s">
        <v>106</v>
      </c>
      <c r="M9" s="621"/>
      <c r="N9" s="231">
        <v>7</v>
      </c>
      <c r="O9" s="58" t="s">
        <v>27</v>
      </c>
      <c r="P9" s="232"/>
      <c r="Q9" s="58" t="s">
        <v>4</v>
      </c>
      <c r="R9" s="103"/>
      <c r="S9" s="58" t="s">
        <v>105</v>
      </c>
      <c r="T9" s="60"/>
    </row>
    <row r="10" spans="2:23" ht="33" customHeight="1">
      <c r="B10" s="602" t="s">
        <v>301</v>
      </c>
      <c r="C10" s="596" t="s">
        <v>6</v>
      </c>
      <c r="D10" s="605"/>
      <c r="E10" s="597"/>
      <c r="F10" s="596" t="s">
        <v>203</v>
      </c>
      <c r="G10" s="597"/>
      <c r="H10" s="596" t="s">
        <v>103</v>
      </c>
      <c r="I10" s="597"/>
      <c r="J10" s="602" t="s">
        <v>157</v>
      </c>
      <c r="K10" s="606"/>
      <c r="L10" s="607"/>
      <c r="M10" s="607"/>
      <c r="N10" s="607"/>
      <c r="O10" s="607"/>
      <c r="P10" s="607"/>
      <c r="Q10" s="607"/>
      <c r="R10" s="607"/>
      <c r="S10" s="607"/>
      <c r="T10" s="608"/>
    </row>
    <row r="11" spans="2:23" ht="33" customHeight="1">
      <c r="B11" s="603"/>
      <c r="C11" s="598"/>
      <c r="D11" s="599"/>
      <c r="E11" s="600"/>
      <c r="F11" s="242"/>
      <c r="G11" s="230" t="s">
        <v>5</v>
      </c>
      <c r="H11" s="242"/>
      <c r="I11" s="56" t="s">
        <v>5</v>
      </c>
      <c r="J11" s="603"/>
      <c r="K11" s="57"/>
      <c r="L11" s="609"/>
      <c r="M11" s="609"/>
      <c r="N11" s="231"/>
      <c r="O11" s="58" t="s">
        <v>27</v>
      </c>
      <c r="P11" s="232"/>
      <c r="Q11" s="58" t="s">
        <v>4</v>
      </c>
      <c r="R11" s="59">
        <v>1</v>
      </c>
      <c r="S11" s="58" t="s">
        <v>105</v>
      </c>
      <c r="T11" s="60"/>
      <c r="U11" s="61"/>
      <c r="V11" s="61"/>
      <c r="W11" s="44" t="s">
        <v>104</v>
      </c>
    </row>
    <row r="12" spans="2:23" ht="33" customHeight="1">
      <c r="B12" s="603"/>
      <c r="C12" s="598"/>
      <c r="D12" s="599"/>
      <c r="E12" s="600"/>
      <c r="F12" s="242"/>
      <c r="G12" s="230" t="s">
        <v>5</v>
      </c>
      <c r="H12" s="242"/>
      <c r="I12" s="56" t="s">
        <v>5</v>
      </c>
      <c r="J12" s="603"/>
      <c r="K12" s="57"/>
      <c r="L12" s="609"/>
      <c r="M12" s="609"/>
      <c r="N12" s="231"/>
      <c r="O12" s="58" t="s">
        <v>27</v>
      </c>
      <c r="P12" s="232"/>
      <c r="Q12" s="58" t="s">
        <v>4</v>
      </c>
      <c r="R12" s="59">
        <v>1</v>
      </c>
      <c r="S12" s="58" t="s">
        <v>105</v>
      </c>
      <c r="T12" s="60"/>
      <c r="U12" s="61"/>
      <c r="V12" s="61"/>
      <c r="W12" s="44" t="s">
        <v>106</v>
      </c>
    </row>
    <row r="13" spans="2:23" ht="33" customHeight="1">
      <c r="B13" s="603"/>
      <c r="C13" s="598"/>
      <c r="D13" s="599"/>
      <c r="E13" s="600"/>
      <c r="F13" s="242"/>
      <c r="G13" s="230" t="s">
        <v>5</v>
      </c>
      <c r="H13" s="242"/>
      <c r="I13" s="56" t="s">
        <v>5</v>
      </c>
      <c r="J13" s="603"/>
      <c r="K13" s="57"/>
      <c r="L13" s="609"/>
      <c r="M13" s="609"/>
      <c r="N13" s="231"/>
      <c r="O13" s="58" t="s">
        <v>27</v>
      </c>
      <c r="P13" s="232"/>
      <c r="Q13" s="58" t="s">
        <v>4</v>
      </c>
      <c r="R13" s="59">
        <v>1</v>
      </c>
      <c r="S13" s="58" t="s">
        <v>105</v>
      </c>
      <c r="T13" s="60"/>
      <c r="U13" s="61"/>
      <c r="V13" s="61"/>
    </row>
    <row r="14" spans="2:23" ht="33" customHeight="1">
      <c r="B14" s="603"/>
      <c r="C14" s="598"/>
      <c r="D14" s="599"/>
      <c r="E14" s="600"/>
      <c r="F14" s="242"/>
      <c r="G14" s="230" t="s">
        <v>5</v>
      </c>
      <c r="H14" s="242"/>
      <c r="I14" s="56" t="s">
        <v>5</v>
      </c>
      <c r="J14" s="603"/>
      <c r="K14" s="57"/>
      <c r="L14" s="609"/>
      <c r="M14" s="609"/>
      <c r="N14" s="231"/>
      <c r="O14" s="58" t="s">
        <v>27</v>
      </c>
      <c r="P14" s="232"/>
      <c r="Q14" s="58" t="s">
        <v>4</v>
      </c>
      <c r="R14" s="59">
        <v>1</v>
      </c>
      <c r="S14" s="58" t="s">
        <v>105</v>
      </c>
      <c r="T14" s="60"/>
      <c r="U14" s="61"/>
      <c r="V14" s="61"/>
    </row>
    <row r="15" spans="2:23" ht="33" customHeight="1">
      <c r="B15" s="603"/>
      <c r="C15" s="598"/>
      <c r="D15" s="599"/>
      <c r="E15" s="600"/>
      <c r="F15" s="242"/>
      <c r="G15" s="230" t="s">
        <v>5</v>
      </c>
      <c r="H15" s="242"/>
      <c r="I15" s="56" t="s">
        <v>5</v>
      </c>
      <c r="J15" s="603"/>
      <c r="K15" s="57"/>
      <c r="L15" s="609"/>
      <c r="M15" s="609"/>
      <c r="N15" s="231"/>
      <c r="O15" s="58" t="s">
        <v>27</v>
      </c>
      <c r="P15" s="232"/>
      <c r="Q15" s="58" t="s">
        <v>4</v>
      </c>
      <c r="R15" s="59">
        <v>1</v>
      </c>
      <c r="S15" s="58" t="s">
        <v>105</v>
      </c>
      <c r="T15" s="60"/>
      <c r="U15" s="61"/>
      <c r="V15" s="61"/>
    </row>
    <row r="16" spans="2:23" ht="33" customHeight="1">
      <c r="B16" s="604"/>
      <c r="C16" s="598"/>
      <c r="D16" s="599"/>
      <c r="E16" s="600"/>
      <c r="F16" s="242"/>
      <c r="G16" s="230" t="s">
        <v>5</v>
      </c>
      <c r="H16" s="242"/>
      <c r="I16" s="56" t="s">
        <v>5</v>
      </c>
      <c r="J16" s="604"/>
      <c r="K16" s="57"/>
      <c r="L16" s="609"/>
      <c r="M16" s="609"/>
      <c r="N16" s="231"/>
      <c r="O16" s="58" t="s">
        <v>27</v>
      </c>
      <c r="P16" s="232"/>
      <c r="Q16" s="58" t="s">
        <v>4</v>
      </c>
      <c r="R16" s="59">
        <v>1</v>
      </c>
      <c r="S16" s="58" t="s">
        <v>105</v>
      </c>
      <c r="T16" s="60"/>
      <c r="U16" s="61"/>
      <c r="V16" s="61"/>
    </row>
    <row r="17" spans="1:22" ht="33" customHeight="1">
      <c r="B17" s="51" t="s">
        <v>107</v>
      </c>
      <c r="C17" s="595"/>
      <c r="D17" s="595"/>
      <c r="E17" s="595"/>
      <c r="F17" s="595"/>
      <c r="G17" s="595"/>
      <c r="H17" s="595"/>
      <c r="I17" s="595"/>
      <c r="J17" s="37" t="s">
        <v>108</v>
      </c>
      <c r="K17" s="595"/>
      <c r="L17" s="595"/>
      <c r="M17" s="595"/>
      <c r="N17" s="595"/>
      <c r="O17" s="595"/>
      <c r="P17" s="595"/>
      <c r="Q17" s="595"/>
      <c r="R17" s="595"/>
      <c r="S17" s="595"/>
      <c r="T17" s="595"/>
      <c r="U17" s="61"/>
      <c r="V17" s="61"/>
    </row>
    <row r="18" spans="1:22" ht="20.100000000000001" customHeight="1">
      <c r="B18" s="62" t="s">
        <v>150</v>
      </c>
      <c r="C18" s="63"/>
      <c r="D18" s="63"/>
      <c r="E18" s="63"/>
      <c r="F18" s="233"/>
      <c r="G18" s="233"/>
      <c r="H18" s="63"/>
      <c r="I18" s="63"/>
      <c r="J18" s="63"/>
      <c r="K18" s="63"/>
      <c r="L18" s="73"/>
      <c r="M18" s="63"/>
      <c r="N18" s="63"/>
      <c r="O18" s="63"/>
      <c r="P18" s="63"/>
      <c r="Q18" s="63"/>
      <c r="R18" s="63"/>
      <c r="S18" s="63"/>
      <c r="T18" s="63"/>
      <c r="U18" s="63"/>
      <c r="V18" s="63"/>
    </row>
    <row r="19" spans="1:22" ht="20.100000000000001" customHeight="1">
      <c r="B19" s="234"/>
      <c r="C19" s="65" t="s">
        <v>151</v>
      </c>
      <c r="D19" s="63"/>
      <c r="E19" s="63"/>
      <c r="F19" s="233"/>
      <c r="G19" s="233"/>
      <c r="H19" s="63"/>
      <c r="I19" s="63"/>
      <c r="J19" s="601" t="s">
        <v>152</v>
      </c>
      <c r="K19" s="601"/>
      <c r="L19" s="601"/>
      <c r="M19" s="601"/>
      <c r="N19" s="601"/>
      <c r="O19" s="63"/>
      <c r="P19" s="63"/>
      <c r="Q19" s="63"/>
      <c r="T19" s="63"/>
      <c r="U19" s="63"/>
      <c r="V19" s="63"/>
    </row>
    <row r="20" spans="1:22" ht="5.0999999999999996" customHeight="1">
      <c r="B20" s="65"/>
      <c r="C20" s="65"/>
      <c r="D20" s="63"/>
      <c r="E20" s="63"/>
      <c r="F20" s="233"/>
      <c r="G20" s="233"/>
      <c r="H20" s="63"/>
      <c r="I20" s="63"/>
      <c r="J20" s="601"/>
      <c r="K20" s="601"/>
      <c r="L20" s="601"/>
      <c r="M20" s="601"/>
      <c r="N20" s="601"/>
      <c r="O20" s="63"/>
      <c r="P20" s="63"/>
      <c r="Q20" s="63"/>
      <c r="T20" s="63"/>
      <c r="U20" s="63"/>
      <c r="V20" s="63"/>
    </row>
    <row r="21" spans="1:22" ht="20.100000000000001" customHeight="1">
      <c r="B21" s="102"/>
      <c r="C21" s="65" t="s">
        <v>153</v>
      </c>
      <c r="D21" s="65"/>
      <c r="E21" s="63"/>
      <c r="F21" s="233"/>
      <c r="G21" s="233"/>
      <c r="H21" s="63"/>
      <c r="I21" s="63"/>
      <c r="J21" s="601"/>
      <c r="K21" s="601"/>
      <c r="L21" s="601"/>
      <c r="M21" s="601"/>
      <c r="N21" s="601"/>
      <c r="O21" s="63"/>
      <c r="P21" s="63"/>
      <c r="Q21" s="63"/>
      <c r="T21" s="63"/>
      <c r="U21" s="63"/>
      <c r="V21" s="63"/>
    </row>
    <row r="22" spans="1:22" ht="5.0999999999999996" customHeight="1">
      <c r="B22" s="65"/>
      <c r="C22" s="65"/>
      <c r="D22" s="65"/>
      <c r="E22" s="63"/>
      <c r="F22" s="233"/>
      <c r="G22" s="233"/>
      <c r="H22" s="63"/>
      <c r="I22" s="63"/>
      <c r="J22" s="64"/>
      <c r="K22" s="63"/>
      <c r="L22" s="63"/>
      <c r="M22" s="63"/>
      <c r="N22" s="63"/>
      <c r="O22" s="63"/>
      <c r="P22" s="63"/>
      <c r="Q22" s="63"/>
      <c r="R22" s="63"/>
      <c r="S22" s="63"/>
      <c r="T22" s="63"/>
    </row>
    <row r="24" spans="1:22" ht="18" customHeight="1">
      <c r="A24" s="66" t="s">
        <v>109</v>
      </c>
      <c r="K24" s="67" t="s">
        <v>110</v>
      </c>
      <c r="L24" s="629" t="s">
        <v>106</v>
      </c>
      <c r="M24" s="629"/>
      <c r="N24" s="47"/>
      <c r="O24" s="48" t="s">
        <v>27</v>
      </c>
      <c r="P24" s="49"/>
      <c r="Q24" s="48" t="s">
        <v>4</v>
      </c>
      <c r="R24" s="49"/>
      <c r="S24" s="50" t="s">
        <v>111</v>
      </c>
    </row>
    <row r="25" spans="1:22" ht="38.25" customHeight="1">
      <c r="A25" s="639" t="s">
        <v>112</v>
      </c>
      <c r="B25" s="639"/>
      <c r="C25" s="639"/>
      <c r="D25" s="639"/>
      <c r="E25" s="623" t="s">
        <v>113</v>
      </c>
      <c r="F25" s="623"/>
      <c r="G25" s="623"/>
      <c r="H25" s="623"/>
      <c r="I25" s="623"/>
      <c r="J25" s="623"/>
      <c r="K25" s="623" t="s">
        <v>114</v>
      </c>
      <c r="L25" s="623"/>
      <c r="M25" s="623"/>
      <c r="N25" s="623"/>
      <c r="O25" s="623"/>
      <c r="P25" s="623"/>
      <c r="Q25" s="623"/>
      <c r="R25" s="623"/>
      <c r="S25" s="623"/>
      <c r="T25" s="623"/>
    </row>
    <row r="26" spans="1:22" ht="129.75" customHeight="1">
      <c r="A26" s="630"/>
      <c r="B26" s="631"/>
      <c r="C26" s="631"/>
      <c r="D26" s="632"/>
      <c r="E26" s="640"/>
      <c r="F26" s="641"/>
      <c r="G26" s="641"/>
      <c r="H26" s="641"/>
      <c r="I26" s="641"/>
      <c r="J26" s="642"/>
      <c r="K26" s="640"/>
      <c r="L26" s="641"/>
      <c r="M26" s="641"/>
      <c r="N26" s="641"/>
      <c r="O26" s="641"/>
      <c r="P26" s="641"/>
      <c r="Q26" s="641"/>
      <c r="R26" s="641"/>
      <c r="S26" s="641"/>
      <c r="T26" s="642"/>
    </row>
    <row r="27" spans="1:22">
      <c r="A27" s="633"/>
      <c r="B27" s="634"/>
      <c r="C27" s="634"/>
      <c r="D27" s="635"/>
      <c r="E27" s="643"/>
      <c r="F27" s="644"/>
      <c r="G27" s="644"/>
      <c r="H27" s="644"/>
      <c r="I27" s="644"/>
      <c r="J27" s="645"/>
      <c r="K27" s="643"/>
      <c r="L27" s="644"/>
      <c r="M27" s="644"/>
      <c r="N27" s="644"/>
      <c r="O27" s="644"/>
      <c r="P27" s="644"/>
      <c r="Q27" s="644"/>
      <c r="R27" s="644"/>
      <c r="S27" s="644"/>
      <c r="T27" s="645"/>
    </row>
    <row r="28" spans="1:22">
      <c r="A28" s="633"/>
      <c r="B28" s="634"/>
      <c r="C28" s="634"/>
      <c r="D28" s="635"/>
      <c r="E28" s="643"/>
      <c r="F28" s="644"/>
      <c r="G28" s="644"/>
      <c r="H28" s="644"/>
      <c r="I28" s="644"/>
      <c r="J28" s="645"/>
      <c r="K28" s="643"/>
      <c r="L28" s="644"/>
      <c r="M28" s="644"/>
      <c r="N28" s="644"/>
      <c r="O28" s="644"/>
      <c r="P28" s="644"/>
      <c r="Q28" s="644"/>
      <c r="R28" s="644"/>
      <c r="S28" s="644"/>
      <c r="T28" s="645"/>
    </row>
    <row r="29" spans="1:22" ht="13.5" customHeight="1">
      <c r="A29" s="633"/>
      <c r="B29" s="634"/>
      <c r="C29" s="634"/>
      <c r="D29" s="635"/>
      <c r="E29" s="643"/>
      <c r="F29" s="644"/>
      <c r="G29" s="644"/>
      <c r="H29" s="644"/>
      <c r="I29" s="644"/>
      <c r="J29" s="645"/>
      <c r="K29" s="643"/>
      <c r="L29" s="644"/>
      <c r="M29" s="644"/>
      <c r="N29" s="644"/>
      <c r="O29" s="644"/>
      <c r="P29" s="644"/>
      <c r="Q29" s="644"/>
      <c r="R29" s="644"/>
      <c r="S29" s="644"/>
      <c r="T29" s="645"/>
    </row>
    <row r="30" spans="1:22">
      <c r="A30" s="633"/>
      <c r="B30" s="634"/>
      <c r="C30" s="634"/>
      <c r="D30" s="635"/>
      <c r="E30" s="643"/>
      <c r="F30" s="644"/>
      <c r="G30" s="644"/>
      <c r="H30" s="644"/>
      <c r="I30" s="644"/>
      <c r="J30" s="645"/>
      <c r="K30" s="643"/>
      <c r="L30" s="644"/>
      <c r="M30" s="644"/>
      <c r="N30" s="644"/>
      <c r="O30" s="644"/>
      <c r="P30" s="644"/>
      <c r="Q30" s="644"/>
      <c r="R30" s="644"/>
      <c r="S30" s="644"/>
      <c r="T30" s="645"/>
    </row>
    <row r="31" spans="1:22">
      <c r="A31" s="636"/>
      <c r="B31" s="637"/>
      <c r="C31" s="637"/>
      <c r="D31" s="638"/>
      <c r="E31" s="646"/>
      <c r="F31" s="647"/>
      <c r="G31" s="647"/>
      <c r="H31" s="647"/>
      <c r="I31" s="647"/>
      <c r="J31" s="648"/>
      <c r="K31" s="646"/>
      <c r="L31" s="647"/>
      <c r="M31" s="647"/>
      <c r="N31" s="647"/>
      <c r="O31" s="647"/>
      <c r="P31" s="647"/>
      <c r="Q31" s="647"/>
      <c r="R31" s="647"/>
      <c r="S31" s="647"/>
      <c r="T31" s="648"/>
    </row>
    <row r="32" spans="1:22">
      <c r="A32" s="68"/>
      <c r="B32" s="68"/>
      <c r="C32" s="68"/>
      <c r="D32" s="68"/>
      <c r="E32" s="68"/>
      <c r="F32" s="235"/>
      <c r="G32" s="235"/>
      <c r="H32" s="68"/>
      <c r="I32" s="68"/>
      <c r="J32" s="68"/>
      <c r="K32" s="68"/>
      <c r="L32" s="68"/>
      <c r="M32" s="68"/>
      <c r="N32" s="68"/>
      <c r="O32" s="68"/>
      <c r="P32" s="68"/>
      <c r="Q32" s="68"/>
      <c r="R32" s="68"/>
      <c r="S32" s="68"/>
      <c r="T32" s="68"/>
    </row>
    <row r="33" spans="1:20" ht="18" customHeight="1">
      <c r="A33" s="69" t="s">
        <v>115</v>
      </c>
      <c r="B33" s="69"/>
      <c r="C33" s="69"/>
      <c r="D33" s="69"/>
      <c r="E33" s="68"/>
      <c r="F33" s="235"/>
      <c r="G33" s="235"/>
      <c r="H33" s="68"/>
      <c r="I33" s="68"/>
      <c r="J33" s="68"/>
      <c r="K33" s="68"/>
      <c r="L33" s="68"/>
      <c r="M33" s="68"/>
      <c r="N33" s="68"/>
      <c r="O33" s="68"/>
      <c r="P33" s="68"/>
      <c r="Q33" s="68"/>
      <c r="R33" s="68"/>
      <c r="S33" s="68"/>
      <c r="T33" s="68"/>
    </row>
    <row r="34" spans="1:20">
      <c r="A34" s="630"/>
      <c r="B34" s="631"/>
      <c r="C34" s="631"/>
      <c r="D34" s="631"/>
      <c r="E34" s="631"/>
      <c r="F34" s="631"/>
      <c r="G34" s="631"/>
      <c r="H34" s="631"/>
      <c r="I34" s="631"/>
      <c r="J34" s="631"/>
      <c r="K34" s="631"/>
      <c r="L34" s="631"/>
      <c r="M34" s="631"/>
      <c r="N34" s="631"/>
      <c r="O34" s="631"/>
      <c r="P34" s="631"/>
      <c r="Q34" s="631"/>
      <c r="R34" s="631"/>
      <c r="S34" s="631"/>
      <c r="T34" s="632"/>
    </row>
    <row r="35" spans="1:20">
      <c r="A35" s="633"/>
      <c r="B35" s="634"/>
      <c r="C35" s="634"/>
      <c r="D35" s="634"/>
      <c r="E35" s="634"/>
      <c r="F35" s="634"/>
      <c r="G35" s="634"/>
      <c r="H35" s="634"/>
      <c r="I35" s="634"/>
      <c r="J35" s="634"/>
      <c r="K35" s="634"/>
      <c r="L35" s="634"/>
      <c r="M35" s="634"/>
      <c r="N35" s="634"/>
      <c r="O35" s="634"/>
      <c r="P35" s="634"/>
      <c r="Q35" s="634"/>
      <c r="R35" s="634"/>
      <c r="S35" s="634"/>
      <c r="T35" s="635"/>
    </row>
    <row r="36" spans="1:20">
      <c r="A36" s="633"/>
      <c r="B36" s="634"/>
      <c r="C36" s="634"/>
      <c r="D36" s="634"/>
      <c r="E36" s="634"/>
      <c r="F36" s="634"/>
      <c r="G36" s="634"/>
      <c r="H36" s="634"/>
      <c r="I36" s="634"/>
      <c r="J36" s="634"/>
      <c r="K36" s="634"/>
      <c r="L36" s="634"/>
      <c r="M36" s="634"/>
      <c r="N36" s="634"/>
      <c r="O36" s="634"/>
      <c r="P36" s="634"/>
      <c r="Q36" s="634"/>
      <c r="R36" s="634"/>
      <c r="S36" s="634"/>
      <c r="T36" s="635"/>
    </row>
    <row r="37" spans="1:20">
      <c r="A37" s="633"/>
      <c r="B37" s="634"/>
      <c r="C37" s="634"/>
      <c r="D37" s="634"/>
      <c r="E37" s="634"/>
      <c r="F37" s="634"/>
      <c r="G37" s="634"/>
      <c r="H37" s="634"/>
      <c r="I37" s="634"/>
      <c r="J37" s="634"/>
      <c r="K37" s="634"/>
      <c r="L37" s="634"/>
      <c r="M37" s="634"/>
      <c r="N37" s="634"/>
      <c r="O37" s="634"/>
      <c r="P37" s="634"/>
      <c r="Q37" s="634"/>
      <c r="R37" s="634"/>
      <c r="S37" s="634"/>
      <c r="T37" s="635"/>
    </row>
    <row r="38" spans="1:20">
      <c r="A38" s="633"/>
      <c r="B38" s="634"/>
      <c r="C38" s="634"/>
      <c r="D38" s="634"/>
      <c r="E38" s="634"/>
      <c r="F38" s="634"/>
      <c r="G38" s="634"/>
      <c r="H38" s="634"/>
      <c r="I38" s="634"/>
      <c r="J38" s="634"/>
      <c r="K38" s="634"/>
      <c r="L38" s="634"/>
      <c r="M38" s="634"/>
      <c r="N38" s="634"/>
      <c r="O38" s="634"/>
      <c r="P38" s="634"/>
      <c r="Q38" s="634"/>
      <c r="R38" s="634"/>
      <c r="S38" s="634"/>
      <c r="T38" s="635"/>
    </row>
    <row r="39" spans="1:20" ht="13.5" customHeight="1">
      <c r="A39" s="633"/>
      <c r="B39" s="634"/>
      <c r="C39" s="634"/>
      <c r="D39" s="634"/>
      <c r="E39" s="634"/>
      <c r="F39" s="634"/>
      <c r="G39" s="634"/>
      <c r="H39" s="634"/>
      <c r="I39" s="634"/>
      <c r="J39" s="634"/>
      <c r="K39" s="634"/>
      <c r="L39" s="634"/>
      <c r="M39" s="634"/>
      <c r="N39" s="634"/>
      <c r="O39" s="634"/>
      <c r="P39" s="634"/>
      <c r="Q39" s="634"/>
      <c r="R39" s="634"/>
      <c r="S39" s="634"/>
      <c r="T39" s="635"/>
    </row>
    <row r="40" spans="1:20">
      <c r="A40" s="633"/>
      <c r="B40" s="634"/>
      <c r="C40" s="634"/>
      <c r="D40" s="634"/>
      <c r="E40" s="634"/>
      <c r="F40" s="634"/>
      <c r="G40" s="634"/>
      <c r="H40" s="634"/>
      <c r="I40" s="634"/>
      <c r="J40" s="634"/>
      <c r="K40" s="634"/>
      <c r="L40" s="634"/>
      <c r="M40" s="634"/>
      <c r="N40" s="634"/>
      <c r="O40" s="634"/>
      <c r="P40" s="634"/>
      <c r="Q40" s="634"/>
      <c r="R40" s="634"/>
      <c r="S40" s="634"/>
      <c r="T40" s="635"/>
    </row>
    <row r="41" spans="1:20">
      <c r="A41" s="633"/>
      <c r="B41" s="634"/>
      <c r="C41" s="634"/>
      <c r="D41" s="634"/>
      <c r="E41" s="634"/>
      <c r="F41" s="634"/>
      <c r="G41" s="634"/>
      <c r="H41" s="634"/>
      <c r="I41" s="634"/>
      <c r="J41" s="634"/>
      <c r="K41" s="634"/>
      <c r="L41" s="634"/>
      <c r="M41" s="634"/>
      <c r="N41" s="634"/>
      <c r="O41" s="634"/>
      <c r="P41" s="634"/>
      <c r="Q41" s="634"/>
      <c r="R41" s="634"/>
      <c r="S41" s="634"/>
      <c r="T41" s="635"/>
    </row>
    <row r="42" spans="1:20">
      <c r="A42" s="633"/>
      <c r="B42" s="634"/>
      <c r="C42" s="634"/>
      <c r="D42" s="634"/>
      <c r="E42" s="634"/>
      <c r="F42" s="634"/>
      <c r="G42" s="634"/>
      <c r="H42" s="634"/>
      <c r="I42" s="634"/>
      <c r="J42" s="634"/>
      <c r="K42" s="634"/>
      <c r="L42" s="634"/>
      <c r="M42" s="634"/>
      <c r="N42" s="634"/>
      <c r="O42" s="634"/>
      <c r="P42" s="634"/>
      <c r="Q42" s="634"/>
      <c r="R42" s="634"/>
      <c r="S42" s="634"/>
      <c r="T42" s="635"/>
    </row>
    <row r="43" spans="1:20">
      <c r="A43" s="633"/>
      <c r="B43" s="634"/>
      <c r="C43" s="634"/>
      <c r="D43" s="634"/>
      <c r="E43" s="634"/>
      <c r="F43" s="634"/>
      <c r="G43" s="634"/>
      <c r="H43" s="634"/>
      <c r="I43" s="634"/>
      <c r="J43" s="634"/>
      <c r="K43" s="634"/>
      <c r="L43" s="634"/>
      <c r="M43" s="634"/>
      <c r="N43" s="634"/>
      <c r="O43" s="634"/>
      <c r="P43" s="634"/>
      <c r="Q43" s="634"/>
      <c r="R43" s="634"/>
      <c r="S43" s="634"/>
      <c r="T43" s="635"/>
    </row>
    <row r="44" spans="1:20">
      <c r="A44" s="633"/>
      <c r="B44" s="634"/>
      <c r="C44" s="634"/>
      <c r="D44" s="634"/>
      <c r="E44" s="634"/>
      <c r="F44" s="634"/>
      <c r="G44" s="634"/>
      <c r="H44" s="634"/>
      <c r="I44" s="634"/>
      <c r="J44" s="634"/>
      <c r="K44" s="634"/>
      <c r="L44" s="634"/>
      <c r="M44" s="634"/>
      <c r="N44" s="634"/>
      <c r="O44" s="634"/>
      <c r="P44" s="634"/>
      <c r="Q44" s="634"/>
      <c r="R44" s="634"/>
      <c r="S44" s="634"/>
      <c r="T44" s="635"/>
    </row>
    <row r="45" spans="1:20">
      <c r="A45" s="633"/>
      <c r="B45" s="634"/>
      <c r="C45" s="634"/>
      <c r="D45" s="634"/>
      <c r="E45" s="634"/>
      <c r="F45" s="634"/>
      <c r="G45" s="634"/>
      <c r="H45" s="634"/>
      <c r="I45" s="634"/>
      <c r="J45" s="634"/>
      <c r="K45" s="634"/>
      <c r="L45" s="634"/>
      <c r="M45" s="634"/>
      <c r="N45" s="634"/>
      <c r="O45" s="634"/>
      <c r="P45" s="634"/>
      <c r="Q45" s="634"/>
      <c r="R45" s="634"/>
      <c r="S45" s="634"/>
      <c r="T45" s="635"/>
    </row>
    <row r="46" spans="1:20">
      <c r="A46" s="633"/>
      <c r="B46" s="634"/>
      <c r="C46" s="634"/>
      <c r="D46" s="634"/>
      <c r="E46" s="634"/>
      <c r="F46" s="634"/>
      <c r="G46" s="634"/>
      <c r="H46" s="634"/>
      <c r="I46" s="634"/>
      <c r="J46" s="634"/>
      <c r="K46" s="634"/>
      <c r="L46" s="634"/>
      <c r="M46" s="634"/>
      <c r="N46" s="634"/>
      <c r="O46" s="634"/>
      <c r="P46" s="634"/>
      <c r="Q46" s="634"/>
      <c r="R46" s="634"/>
      <c r="S46" s="634"/>
      <c r="T46" s="635"/>
    </row>
    <row r="47" spans="1:20">
      <c r="A47" s="636"/>
      <c r="B47" s="637"/>
      <c r="C47" s="637"/>
      <c r="D47" s="637"/>
      <c r="E47" s="637"/>
      <c r="F47" s="637"/>
      <c r="G47" s="637"/>
      <c r="H47" s="637"/>
      <c r="I47" s="637"/>
      <c r="J47" s="637"/>
      <c r="K47" s="637"/>
      <c r="L47" s="637"/>
      <c r="M47" s="637"/>
      <c r="N47" s="637"/>
      <c r="O47" s="637"/>
      <c r="P47" s="637"/>
      <c r="Q47" s="637"/>
      <c r="R47" s="637"/>
      <c r="S47" s="637"/>
      <c r="T47" s="638"/>
    </row>
    <row r="49" spans="1:20">
      <c r="A49" s="70"/>
      <c r="B49" s="71"/>
      <c r="C49" s="71"/>
      <c r="D49" s="71"/>
      <c r="E49" s="71"/>
      <c r="F49" s="236"/>
      <c r="G49" s="236"/>
      <c r="H49" s="71"/>
      <c r="I49" s="71"/>
      <c r="J49" s="71"/>
      <c r="K49" s="71"/>
      <c r="L49" s="71"/>
      <c r="M49" s="71"/>
      <c r="N49" s="71"/>
      <c r="O49" s="71"/>
      <c r="P49" s="71"/>
      <c r="Q49" s="71"/>
      <c r="R49" s="71"/>
      <c r="S49" s="71"/>
      <c r="T49" s="71"/>
    </row>
    <row r="112" spans="3:3">
      <c r="C112" s="44" t="s">
        <v>0</v>
      </c>
    </row>
    <row r="113" spans="3:3">
      <c r="C113" s="44" t="s">
        <v>1</v>
      </c>
    </row>
    <row r="114" spans="3:3">
      <c r="C114" s="44" t="s">
        <v>2</v>
      </c>
    </row>
    <row r="115" spans="3:3">
      <c r="C115" s="44" t="s">
        <v>3</v>
      </c>
    </row>
    <row r="116" spans="3:3">
      <c r="C116" s="44" t="s">
        <v>116</v>
      </c>
    </row>
    <row r="117" spans="3:3">
      <c r="C117" s="44" t="s">
        <v>117</v>
      </c>
    </row>
    <row r="118" spans="3:3">
      <c r="C118" s="44" t="s">
        <v>316</v>
      </c>
    </row>
    <row r="119" spans="3:3" s="216" customFormat="1">
      <c r="C119" s="216" t="s">
        <v>317</v>
      </c>
    </row>
    <row r="120" spans="3:3" s="216" customFormat="1">
      <c r="C120" s="216" t="s">
        <v>318</v>
      </c>
    </row>
    <row r="121" spans="3:3">
      <c r="C121" s="44" t="s">
        <v>118</v>
      </c>
    </row>
    <row r="122" spans="3:3">
      <c r="C122" s="44" t="s">
        <v>119</v>
      </c>
    </row>
    <row r="123" spans="3:3">
      <c r="C123" s="44" t="s">
        <v>161</v>
      </c>
    </row>
    <row r="124" spans="3:3">
      <c r="C124" s="44" t="s">
        <v>120</v>
      </c>
    </row>
    <row r="125" spans="3:3">
      <c r="C125" s="44" t="s">
        <v>121</v>
      </c>
    </row>
    <row r="126" spans="3:3">
      <c r="C126" s="44" t="s">
        <v>122</v>
      </c>
    </row>
    <row r="127" spans="3:3">
      <c r="C127" s="44" t="s">
        <v>163</v>
      </c>
    </row>
    <row r="128" spans="3:3">
      <c r="C128" s="44" t="s">
        <v>162</v>
      </c>
    </row>
    <row r="129" spans="3:3">
      <c r="C129" s="44" t="s">
        <v>123</v>
      </c>
    </row>
    <row r="130" spans="3:3">
      <c r="C130" s="44" t="s">
        <v>124</v>
      </c>
    </row>
    <row r="131" spans="3:3">
      <c r="C131" s="44" t="s">
        <v>125</v>
      </c>
    </row>
    <row r="132" spans="3:3">
      <c r="C132" s="44" t="s">
        <v>126</v>
      </c>
    </row>
    <row r="133" spans="3:3">
      <c r="C133" s="44" t="s">
        <v>127</v>
      </c>
    </row>
    <row r="134" spans="3:3">
      <c r="C134" s="44" t="s">
        <v>128</v>
      </c>
    </row>
  </sheetData>
  <sheetProtection selectLockedCells="1"/>
  <mergeCells count="41">
    <mergeCell ref="L24:M24"/>
    <mergeCell ref="A34:T47"/>
    <mergeCell ref="A25:D25"/>
    <mergeCell ref="E25:J25"/>
    <mergeCell ref="K25:T25"/>
    <mergeCell ref="A26:D31"/>
    <mergeCell ref="E26:J31"/>
    <mergeCell ref="K26:T31"/>
    <mergeCell ref="M1:O1"/>
    <mergeCell ref="P1:T1"/>
    <mergeCell ref="B3:T3"/>
    <mergeCell ref="L4:M4"/>
    <mergeCell ref="C5:I5"/>
    <mergeCell ref="B6:B7"/>
    <mergeCell ref="C6:D6"/>
    <mergeCell ref="D7:N7"/>
    <mergeCell ref="C8:I8"/>
    <mergeCell ref="C9:I9"/>
    <mergeCell ref="K8:T8"/>
    <mergeCell ref="L9:M9"/>
    <mergeCell ref="B10:B16"/>
    <mergeCell ref="C10:E10"/>
    <mergeCell ref="H10:I10"/>
    <mergeCell ref="J10:J16"/>
    <mergeCell ref="K10:T10"/>
    <mergeCell ref="C11:E11"/>
    <mergeCell ref="L11:M11"/>
    <mergeCell ref="C12:E12"/>
    <mergeCell ref="L12:M12"/>
    <mergeCell ref="L13:M13"/>
    <mergeCell ref="C14:E14"/>
    <mergeCell ref="L14:M14"/>
    <mergeCell ref="L15:M15"/>
    <mergeCell ref="C16:E16"/>
    <mergeCell ref="L16:M16"/>
    <mergeCell ref="C13:E13"/>
    <mergeCell ref="C17:I17"/>
    <mergeCell ref="K17:T17"/>
    <mergeCell ref="F10:G10"/>
    <mergeCell ref="C15:E15"/>
    <mergeCell ref="J19:N21"/>
  </mergeCells>
  <phoneticPr fontId="2"/>
  <dataValidations count="2">
    <dataValidation type="list" allowBlank="1" showInputMessage="1" showErrorMessage="1" sqref="C11:E16">
      <formula1>$C$112:$C$134</formula1>
    </dataValidation>
    <dataValidation type="list" allowBlank="1" showInputMessage="1" showErrorMessage="1" sqref="L11:M16 L24:M24">
      <formula1>$W$11:$W$12</formula1>
    </dataValidation>
  </dataValidations>
  <pageMargins left="0.7" right="0.7" top="0.75" bottom="0.75" header="0.3" footer="0.3"/>
  <pageSetup paperSize="9" scale="93" fitToHeight="0" orientation="landscape" r:id="rId1"/>
  <headerFooter>
    <oddFooter>&amp;A</oddFooter>
  </headerFooter>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60"/>
  <sheetViews>
    <sheetView showGridLines="0" view="pageBreakPreview" zoomScale="80" zoomScaleNormal="90" zoomScaleSheetLayoutView="80" workbookViewId="0">
      <selection activeCell="J20" sqref="J20"/>
    </sheetView>
  </sheetViews>
  <sheetFormatPr defaultColWidth="9" defaultRowHeight="15" customHeight="1"/>
  <cols>
    <col min="1" max="1" width="0.875" style="435" customWidth="1"/>
    <col min="2" max="2" width="5.625" style="436" customWidth="1"/>
    <col min="3" max="3" width="1.625" style="436" customWidth="1"/>
    <col min="4" max="4" width="7.625" style="435" customWidth="1"/>
    <col min="5" max="5" width="1.875" style="438" customWidth="1"/>
    <col min="6" max="6" width="7.625" style="435" customWidth="1"/>
    <col min="7" max="7" width="1.625" style="435" customWidth="1"/>
    <col min="8" max="8" width="8.625" style="436" customWidth="1"/>
    <col min="9" max="9" width="1.625" style="435" customWidth="1"/>
    <col min="10" max="10" width="7.625" style="435" customWidth="1"/>
    <col min="11" max="11" width="1.875" style="435" customWidth="1"/>
    <col min="12" max="12" width="7.625" style="435" customWidth="1"/>
    <col min="13" max="13" width="1.625" style="435" customWidth="1"/>
    <col min="14" max="14" width="8.125" style="435" hidden="1" customWidth="1"/>
    <col min="15" max="15" width="1.875" style="438" hidden="1" customWidth="1"/>
    <col min="16" max="16" width="8.125" style="435" hidden="1" customWidth="1"/>
    <col min="17" max="17" width="2.625" style="435" hidden="1" customWidth="1"/>
    <col min="18" max="18" width="7.625" style="435" customWidth="1"/>
    <col min="19" max="19" width="1.875" style="435" customWidth="1"/>
    <col min="20" max="20" width="7.625" style="435" customWidth="1"/>
    <col min="21" max="21" width="1.625" style="435" customWidth="1"/>
    <col min="22" max="22" width="8.625" style="435" customWidth="1"/>
    <col min="23" max="23" width="1.625" style="435" customWidth="1"/>
    <col min="24" max="24" width="7.625" style="435" customWidth="1"/>
    <col min="25" max="25" width="2.625" style="435" customWidth="1"/>
    <col min="26" max="26" width="7.625" style="435" customWidth="1"/>
    <col min="27" max="27" width="1.875" style="438" customWidth="1"/>
    <col min="28" max="28" width="7.625" style="435" customWidth="1"/>
    <col min="29" max="29" width="1.625" style="435" customWidth="1"/>
    <col min="30" max="30" width="8.625" style="435" customWidth="1"/>
    <col min="31" max="31" width="1.625" style="435" customWidth="1"/>
    <col min="32" max="32" width="7.625" style="435" customWidth="1"/>
    <col min="33" max="33" width="2.625" style="435" customWidth="1"/>
    <col min="34" max="34" width="7.625" style="435" customWidth="1"/>
    <col min="35" max="35" width="1.875" style="438" customWidth="1"/>
    <col min="36" max="36" width="7.625" style="435" customWidth="1"/>
    <col min="37" max="37" width="1.625" style="435" customWidth="1"/>
    <col min="38" max="38" width="8.625" style="435" customWidth="1"/>
    <col min="39" max="39" width="1.625" style="435" customWidth="1"/>
    <col min="40" max="40" width="7.625" style="435" customWidth="1"/>
    <col min="41" max="41" width="2.625" style="435" customWidth="1"/>
    <col min="42" max="43" width="9" style="435"/>
    <col min="44" max="44" width="5.625" style="435" customWidth="1"/>
    <col min="45" max="16384" width="9" style="435"/>
  </cols>
  <sheetData>
    <row r="1" spans="2:44" ht="15" customHeight="1">
      <c r="B1" s="1124" t="s">
        <v>782</v>
      </c>
      <c r="C1" s="1124"/>
      <c r="D1" s="1124"/>
      <c r="E1" s="434"/>
      <c r="M1" s="437"/>
      <c r="O1" s="436"/>
      <c r="V1" s="651"/>
      <c r="W1" s="651"/>
      <c r="X1" s="651"/>
    </row>
    <row r="2" spans="2:44" ht="7.5" customHeight="1">
      <c r="B2" s="439"/>
      <c r="C2" s="439"/>
      <c r="D2" s="439"/>
      <c r="E2" s="434"/>
      <c r="M2" s="437"/>
      <c r="O2" s="436"/>
      <c r="V2" s="436"/>
      <c r="W2" s="436"/>
      <c r="X2" s="436"/>
    </row>
    <row r="3" spans="2:44" ht="7.5" customHeight="1">
      <c r="B3" s="439"/>
      <c r="C3" s="440"/>
      <c r="D3" s="440"/>
      <c r="E3" s="441"/>
      <c r="F3" s="442"/>
      <c r="G3" s="442"/>
      <c r="H3" s="443"/>
      <c r="I3" s="444"/>
      <c r="J3" s="444"/>
      <c r="K3" s="445"/>
      <c r="L3" s="446"/>
      <c r="M3" s="446"/>
      <c r="O3" s="436"/>
      <c r="V3" s="436"/>
      <c r="W3" s="436"/>
      <c r="X3" s="436"/>
    </row>
    <row r="4" spans="2:44" ht="15" customHeight="1">
      <c r="B4" s="439"/>
      <c r="C4" s="440"/>
      <c r="D4" s="652" t="s">
        <v>572</v>
      </c>
      <c r="E4" s="652"/>
      <c r="F4" s="652"/>
      <c r="G4" s="442"/>
      <c r="H4" s="443"/>
      <c r="I4" s="444"/>
      <c r="J4" s="653" t="s">
        <v>573</v>
      </c>
      <c r="K4" s="653"/>
      <c r="L4" s="653"/>
      <c r="M4" s="446"/>
      <c r="O4" s="436"/>
      <c r="V4" s="436"/>
      <c r="W4" s="436"/>
      <c r="X4" s="436"/>
    </row>
    <row r="5" spans="2:44" ht="15" customHeight="1">
      <c r="B5" s="439"/>
      <c r="C5" s="440"/>
      <c r="D5" s="447" t="s">
        <v>574</v>
      </c>
      <c r="E5" s="448"/>
      <c r="F5" s="447" t="s">
        <v>575</v>
      </c>
      <c r="G5" s="442"/>
      <c r="H5" s="449" t="s">
        <v>576</v>
      </c>
      <c r="I5" s="444"/>
      <c r="J5" s="450" t="s">
        <v>574</v>
      </c>
      <c r="K5" s="451"/>
      <c r="L5" s="450" t="s">
        <v>575</v>
      </c>
      <c r="M5" s="446"/>
      <c r="O5" s="436"/>
      <c r="V5" s="436"/>
      <c r="W5" s="436"/>
      <c r="X5" s="436"/>
    </row>
    <row r="6" spans="2:44" ht="15" customHeight="1">
      <c r="B6" s="439"/>
      <c r="C6" s="440"/>
      <c r="D6" s="452"/>
      <c r="E6" s="453" t="s">
        <v>577</v>
      </c>
      <c r="F6" s="452"/>
      <c r="G6" s="442"/>
      <c r="H6" s="443"/>
      <c r="I6" s="444"/>
      <c r="J6" s="454">
        <f>F6</f>
        <v>0</v>
      </c>
      <c r="K6" s="455" t="s">
        <v>577</v>
      </c>
      <c r="L6" s="454">
        <f>D6</f>
        <v>0</v>
      </c>
      <c r="M6" s="446"/>
      <c r="O6" s="436"/>
      <c r="V6" s="436"/>
      <c r="W6" s="436"/>
      <c r="X6" s="436"/>
    </row>
    <row r="7" spans="2:44" ht="7.5" customHeight="1">
      <c r="B7" s="439"/>
      <c r="C7" s="440"/>
      <c r="D7" s="456"/>
      <c r="E7" s="457"/>
      <c r="F7" s="456"/>
      <c r="G7" s="442"/>
      <c r="H7" s="443"/>
      <c r="I7" s="444"/>
      <c r="J7" s="454"/>
      <c r="K7" s="458"/>
      <c r="L7" s="454"/>
      <c r="M7" s="446"/>
      <c r="O7" s="436"/>
      <c r="V7" s="436"/>
      <c r="W7" s="436"/>
      <c r="X7" s="436"/>
    </row>
    <row r="8" spans="2:44" ht="7.5" customHeight="1">
      <c r="F8" s="459"/>
    </row>
    <row r="9" spans="2:44" ht="15" customHeight="1">
      <c r="D9" s="649" t="s">
        <v>578</v>
      </c>
      <c r="E9" s="649"/>
      <c r="F9" s="649"/>
      <c r="G9" s="649"/>
      <c r="H9" s="649"/>
      <c r="I9" s="649"/>
      <c r="J9" s="649"/>
      <c r="K9" s="649"/>
      <c r="L9" s="649"/>
      <c r="N9" s="649" t="s">
        <v>579</v>
      </c>
      <c r="O9" s="649"/>
      <c r="P9" s="649"/>
      <c r="R9" s="649" t="s">
        <v>580</v>
      </c>
      <c r="S9" s="649"/>
      <c r="T9" s="649"/>
      <c r="U9" s="649"/>
      <c r="V9" s="649"/>
      <c r="W9" s="649"/>
      <c r="X9" s="649"/>
      <c r="Z9" s="649" t="s">
        <v>581</v>
      </c>
      <c r="AA9" s="649"/>
      <c r="AB9" s="649"/>
      <c r="AC9" s="649"/>
      <c r="AD9" s="649"/>
      <c r="AE9" s="649"/>
      <c r="AF9" s="649"/>
      <c r="AH9" s="649" t="s">
        <v>582</v>
      </c>
      <c r="AI9" s="649"/>
      <c r="AJ9" s="649"/>
      <c r="AK9" s="649"/>
      <c r="AL9" s="649"/>
      <c r="AM9" s="649"/>
      <c r="AN9" s="649"/>
      <c r="AP9" s="460" t="s">
        <v>583</v>
      </c>
      <c r="AQ9" s="460" t="s">
        <v>583</v>
      </c>
    </row>
    <row r="10" spans="2:44" s="463" customFormat="1" ht="15" customHeight="1">
      <c r="B10" s="460" t="s">
        <v>584</v>
      </c>
      <c r="C10" s="460"/>
      <c r="D10" s="460" t="s">
        <v>585</v>
      </c>
      <c r="E10" s="460"/>
      <c r="F10" s="460" t="s">
        <v>586</v>
      </c>
      <c r="G10" s="650" t="s">
        <v>587</v>
      </c>
      <c r="H10" s="650"/>
      <c r="I10" s="650"/>
      <c r="J10" s="461" t="s">
        <v>588</v>
      </c>
      <c r="K10" s="462"/>
      <c r="L10" s="460" t="s">
        <v>578</v>
      </c>
      <c r="N10" s="460" t="s">
        <v>574</v>
      </c>
      <c r="P10" s="460" t="s">
        <v>575</v>
      </c>
      <c r="R10" s="460" t="s">
        <v>574</v>
      </c>
      <c r="T10" s="460" t="s">
        <v>575</v>
      </c>
      <c r="U10" s="650" t="s">
        <v>587</v>
      </c>
      <c r="V10" s="650"/>
      <c r="W10" s="650"/>
      <c r="X10" s="460" t="s">
        <v>578</v>
      </c>
      <c r="Z10" s="460" t="s">
        <v>574</v>
      </c>
      <c r="AB10" s="460" t="s">
        <v>575</v>
      </c>
      <c r="AC10" s="650" t="s">
        <v>587</v>
      </c>
      <c r="AD10" s="650"/>
      <c r="AE10" s="650"/>
      <c r="AF10" s="460" t="s">
        <v>578</v>
      </c>
      <c r="AH10" s="460" t="s">
        <v>574</v>
      </c>
      <c r="AJ10" s="460" t="s">
        <v>575</v>
      </c>
      <c r="AK10" s="650" t="s">
        <v>587</v>
      </c>
      <c r="AL10" s="650"/>
      <c r="AM10" s="650"/>
      <c r="AN10" s="460" t="s">
        <v>578</v>
      </c>
      <c r="AP10" s="464" t="s">
        <v>589</v>
      </c>
      <c r="AQ10" s="464" t="s">
        <v>589</v>
      </c>
    </row>
    <row r="11" spans="2:44" ht="16.5" customHeight="1">
      <c r="B11" s="465"/>
      <c r="C11" s="466" t="s">
        <v>590</v>
      </c>
      <c r="D11" s="467"/>
      <c r="E11" s="468" t="s">
        <v>577</v>
      </c>
      <c r="F11" s="467"/>
      <c r="G11" s="469" t="s">
        <v>591</v>
      </c>
      <c r="H11" s="467"/>
      <c r="I11" s="334" t="s">
        <v>592</v>
      </c>
      <c r="J11" s="465"/>
      <c r="L11" s="470">
        <f>IF(OR(D11="",F11=""),0,(IF(D11&gt;F11,1,0)-D11+F11-H11)*24)</f>
        <v>0</v>
      </c>
      <c r="N11" s="471" t="str">
        <f>IF(D11="","",$D$6)</f>
        <v/>
      </c>
      <c r="O11" s="468" t="s">
        <v>577</v>
      </c>
      <c r="P11" s="471" t="str">
        <f>IF(N11="","",$F$6)</f>
        <v/>
      </c>
      <c r="R11" s="471" t="str">
        <f>IF(OR(D11="",D11&lt;N11,P11&lt;=D11),"",D11)</f>
        <v/>
      </c>
      <c r="S11" s="468" t="s">
        <v>577</v>
      </c>
      <c r="T11" s="471" t="str">
        <f>IF(R11="","",IF(D11&lt;F11,IF(F11&lt;=P11,F11,P11),P11))</f>
        <v/>
      </c>
      <c r="U11" s="469" t="s">
        <v>591</v>
      </c>
      <c r="V11" s="472" t="str">
        <f>IF(J11="日勤",H11,"")</f>
        <v/>
      </c>
      <c r="W11" s="334" t="s">
        <v>592</v>
      </c>
      <c r="X11" s="470">
        <f>IFERROR(IF(R11="",0,(T11-R11-V11)*24),0)</f>
        <v>0</v>
      </c>
      <c r="Z11" s="471" t="str">
        <f>IF(OR(D11="",AND(D11&lt;F11,N11&lt;=D11,D11&lt;=P11,N11&lt;=F11,F11&lt;=P11),J11="宿直"),"",IF(D11&lt;F11,IF(AND(D11&lt;P11,P11&lt;F11),P11,D11),IF(D11&lt;P11,P11,D11)))</f>
        <v/>
      </c>
      <c r="AA11" s="468" t="s">
        <v>577</v>
      </c>
      <c r="AB11" s="471" t="str">
        <f>IF(Z11="","",IF(D11&lt;F11,IF(P11&lt;F11,F11,IF(F11&lt;N11,F11,N11)),IF(F11&lt;N11,F11,N11)))</f>
        <v/>
      </c>
      <c r="AC11" s="469" t="s">
        <v>591</v>
      </c>
      <c r="AD11" s="473"/>
      <c r="AE11" s="334" t="s">
        <v>592</v>
      </c>
      <c r="AF11" s="470">
        <f>IF(Z11="",0,(IF(Z11&gt;AB11,1,0)-Z11+AB11-AD11)*24)</f>
        <v>0</v>
      </c>
      <c r="AH11" s="471" t="str">
        <f>IF(OR(AND(D11&lt;F11,D11&lt;N11),AND(D11&gt;F11,F11&gt;N11)),N11,"")</f>
        <v/>
      </c>
      <c r="AI11" s="468" t="s">
        <v>577</v>
      </c>
      <c r="AJ11" s="471" t="str">
        <f t="shared" ref="AJ11:AJ54" si="0">IF(AH11="","",F11)</f>
        <v/>
      </c>
      <c r="AK11" s="469" t="s">
        <v>591</v>
      </c>
      <c r="AL11" s="473"/>
      <c r="AM11" s="334" t="s">
        <v>592</v>
      </c>
      <c r="AN11" s="470">
        <f>IF(AH11="",0,(IF(AH11&gt;AJ11,1,0)-AH11+AJ11-AL11)*24)</f>
        <v>0</v>
      </c>
      <c r="AP11" s="470">
        <f>X11+AN11</f>
        <v>0</v>
      </c>
      <c r="AQ11" s="470">
        <f>IF(X11&lt;6,X11,IF(X11&lt;8,X11+0.75,X11+1))+IF(AN11&lt;6,AN11,IF(AN11&lt;8,AN11+0.75,AN11+1))</f>
        <v>0</v>
      </c>
      <c r="AR11" s="474"/>
    </row>
    <row r="12" spans="2:44" ht="16.5" customHeight="1">
      <c r="B12" s="465"/>
      <c r="C12" s="466" t="s">
        <v>590</v>
      </c>
      <c r="D12" s="467"/>
      <c r="E12" s="468" t="s">
        <v>577</v>
      </c>
      <c r="F12" s="467"/>
      <c r="G12" s="469" t="s">
        <v>591</v>
      </c>
      <c r="H12" s="467"/>
      <c r="I12" s="334" t="s">
        <v>592</v>
      </c>
      <c r="J12" s="465"/>
      <c r="L12" s="470">
        <f>IF(OR(D12="",F12=""),0,(IF(D12&gt;F12,1,0)-D12+F12-H12)*24)</f>
        <v>0</v>
      </c>
      <c r="N12" s="471" t="str">
        <f t="shared" ref="N12:N54" si="1">IF(D12="","",$D$6)</f>
        <v/>
      </c>
      <c r="O12" s="468" t="s">
        <v>577</v>
      </c>
      <c r="P12" s="471" t="str">
        <f t="shared" ref="P12:P54" si="2">IF(N12="","",$F$6)</f>
        <v/>
      </c>
      <c r="R12" s="471" t="str">
        <f t="shared" ref="R12:R54" si="3">IF(OR(D12="",D12&lt;N12,P12&lt;=D12),"",D12)</f>
        <v/>
      </c>
      <c r="S12" s="468" t="s">
        <v>577</v>
      </c>
      <c r="T12" s="471" t="str">
        <f t="shared" ref="T12:T54" si="4">IF(R12="","",IF(D12&lt;F12,IF(F12&lt;=P12,F12,P12),P12))</f>
        <v/>
      </c>
      <c r="U12" s="469" t="s">
        <v>591</v>
      </c>
      <c r="V12" s="472" t="str">
        <f t="shared" ref="V12:V54" si="5">IF(J12="日勤",H12,"")</f>
        <v/>
      </c>
      <c r="W12" s="334" t="s">
        <v>592</v>
      </c>
      <c r="X12" s="470">
        <f t="shared" ref="X12:X54" si="6">IFERROR(IF(R12="",0,(T12-R12-V12)*24),0)</f>
        <v>0</v>
      </c>
      <c r="Z12" s="471" t="str">
        <f t="shared" ref="Z12:Z54" si="7">IF(OR(D12="",AND(D12&lt;F12,N12&lt;=D12,D12&lt;=P12,N12&lt;=F12,F12&lt;=P12),J12="宿直"),"",IF(D12&lt;F12,IF(AND(D12&lt;P12,P12&lt;F12),P12,D12),IF(D12&lt;P12,P12,D12)))</f>
        <v/>
      </c>
      <c r="AA12" s="468" t="s">
        <v>577</v>
      </c>
      <c r="AB12" s="471" t="str">
        <f t="shared" ref="AB12:AB54" si="8">IF(Z12="","",IF(D12&lt;F12,IF(P12&lt;F12,F12,IF(F12&lt;N12,F12,N12)),IF(F12&lt;N12,F12,N12)))</f>
        <v/>
      </c>
      <c r="AC12" s="469" t="s">
        <v>591</v>
      </c>
      <c r="AD12" s="473"/>
      <c r="AE12" s="334" t="s">
        <v>592</v>
      </c>
      <c r="AF12" s="470">
        <f t="shared" ref="AF12:AF54" si="9">IF(Z12="",0,(IF(Z12&gt;AB12,1,0)-Z12+AB12-AD12)*24)</f>
        <v>0</v>
      </c>
      <c r="AH12" s="471" t="str">
        <f t="shared" ref="AH12:AH54" si="10">IF(OR(AND(D12&lt;F12,D12&lt;N12),AND(D12&gt;F12,F12&gt;N12)),N12,"")</f>
        <v/>
      </c>
      <c r="AI12" s="468" t="s">
        <v>577</v>
      </c>
      <c r="AJ12" s="471" t="str">
        <f t="shared" si="0"/>
        <v/>
      </c>
      <c r="AK12" s="469" t="s">
        <v>591</v>
      </c>
      <c r="AL12" s="473"/>
      <c r="AM12" s="334" t="s">
        <v>592</v>
      </c>
      <c r="AN12" s="470">
        <f t="shared" ref="AN12:AN54" si="11">IF(AH12="",0,(IF(AH12&gt;AJ12,1,0)-AH12+AJ12-AL12)*24)</f>
        <v>0</v>
      </c>
      <c r="AP12" s="470">
        <f t="shared" ref="AP12:AP54" si="12">X12+AN12</f>
        <v>0</v>
      </c>
      <c r="AQ12" s="470">
        <f t="shared" ref="AQ12:AQ54" si="13">IF(X12&lt;6,X12,IF(X12&lt;8,X12+0.75,X12+1))+IF(AN12&lt;6,AN12,IF(AN12&lt;8,AN12+0.75,AN12+1))</f>
        <v>0</v>
      </c>
      <c r="AR12" s="474"/>
    </row>
    <row r="13" spans="2:44" ht="16.5" customHeight="1">
      <c r="B13" s="465"/>
      <c r="C13" s="466" t="s">
        <v>590</v>
      </c>
      <c r="D13" s="467"/>
      <c r="E13" s="468" t="s">
        <v>577</v>
      </c>
      <c r="F13" s="467"/>
      <c r="G13" s="469" t="s">
        <v>591</v>
      </c>
      <c r="H13" s="467"/>
      <c r="I13" s="334" t="s">
        <v>592</v>
      </c>
      <c r="J13" s="465"/>
      <c r="L13" s="470">
        <f t="shared" ref="L13:L54" si="14">IF(OR(D13="",F13=""),0,(IF(D13&gt;F13,1,0)-D13+F13-H13)*24)</f>
        <v>0</v>
      </c>
      <c r="N13" s="471" t="str">
        <f t="shared" si="1"/>
        <v/>
      </c>
      <c r="O13" s="468" t="s">
        <v>577</v>
      </c>
      <c r="P13" s="471" t="str">
        <f t="shared" si="2"/>
        <v/>
      </c>
      <c r="R13" s="471" t="str">
        <f t="shared" si="3"/>
        <v/>
      </c>
      <c r="S13" s="468" t="s">
        <v>577</v>
      </c>
      <c r="T13" s="471" t="str">
        <f t="shared" si="4"/>
        <v/>
      </c>
      <c r="U13" s="469" t="s">
        <v>591</v>
      </c>
      <c r="V13" s="472" t="str">
        <f t="shared" si="5"/>
        <v/>
      </c>
      <c r="W13" s="334" t="s">
        <v>592</v>
      </c>
      <c r="X13" s="470">
        <f t="shared" si="6"/>
        <v>0</v>
      </c>
      <c r="Z13" s="471" t="str">
        <f t="shared" si="7"/>
        <v/>
      </c>
      <c r="AA13" s="468" t="s">
        <v>577</v>
      </c>
      <c r="AB13" s="471" t="str">
        <f t="shared" si="8"/>
        <v/>
      </c>
      <c r="AC13" s="469" t="s">
        <v>591</v>
      </c>
      <c r="AD13" s="473"/>
      <c r="AE13" s="334" t="s">
        <v>592</v>
      </c>
      <c r="AF13" s="470">
        <f t="shared" si="9"/>
        <v>0</v>
      </c>
      <c r="AH13" s="471" t="str">
        <f t="shared" si="10"/>
        <v/>
      </c>
      <c r="AI13" s="468" t="s">
        <v>577</v>
      </c>
      <c r="AJ13" s="471" t="str">
        <f t="shared" si="0"/>
        <v/>
      </c>
      <c r="AK13" s="469" t="s">
        <v>591</v>
      </c>
      <c r="AL13" s="473"/>
      <c r="AM13" s="334" t="s">
        <v>592</v>
      </c>
      <c r="AN13" s="470">
        <f t="shared" si="11"/>
        <v>0</v>
      </c>
      <c r="AP13" s="470">
        <f t="shared" si="12"/>
        <v>0</v>
      </c>
      <c r="AQ13" s="470">
        <f t="shared" si="13"/>
        <v>0</v>
      </c>
      <c r="AR13" s="474"/>
    </row>
    <row r="14" spans="2:44" ht="16.5" customHeight="1">
      <c r="B14" s="465"/>
      <c r="C14" s="466" t="s">
        <v>590</v>
      </c>
      <c r="D14" s="467"/>
      <c r="E14" s="468" t="s">
        <v>577</v>
      </c>
      <c r="F14" s="467"/>
      <c r="G14" s="469" t="s">
        <v>591</v>
      </c>
      <c r="H14" s="467"/>
      <c r="I14" s="334" t="s">
        <v>592</v>
      </c>
      <c r="J14" s="465"/>
      <c r="L14" s="470">
        <f>IF(OR(D14="",F14=""),0,(IF(D14&gt;F14,1,0)-D14+F14-H14)*24)</f>
        <v>0</v>
      </c>
      <c r="N14" s="471" t="str">
        <f t="shared" si="1"/>
        <v/>
      </c>
      <c r="O14" s="468" t="s">
        <v>577</v>
      </c>
      <c r="P14" s="471" t="str">
        <f t="shared" si="2"/>
        <v/>
      </c>
      <c r="R14" s="471" t="str">
        <f t="shared" si="3"/>
        <v/>
      </c>
      <c r="S14" s="468" t="s">
        <v>577</v>
      </c>
      <c r="T14" s="471" t="str">
        <f t="shared" si="4"/>
        <v/>
      </c>
      <c r="U14" s="469" t="s">
        <v>591</v>
      </c>
      <c r="V14" s="472" t="str">
        <f t="shared" si="5"/>
        <v/>
      </c>
      <c r="W14" s="334" t="s">
        <v>592</v>
      </c>
      <c r="X14" s="470">
        <f t="shared" si="6"/>
        <v>0</v>
      </c>
      <c r="Z14" s="471" t="str">
        <f t="shared" si="7"/>
        <v/>
      </c>
      <c r="AA14" s="468" t="s">
        <v>577</v>
      </c>
      <c r="AB14" s="471" t="str">
        <f t="shared" si="8"/>
        <v/>
      </c>
      <c r="AC14" s="469" t="s">
        <v>591</v>
      </c>
      <c r="AD14" s="473"/>
      <c r="AE14" s="334" t="s">
        <v>592</v>
      </c>
      <c r="AF14" s="470">
        <f t="shared" si="9"/>
        <v>0</v>
      </c>
      <c r="AH14" s="471" t="str">
        <f t="shared" si="10"/>
        <v/>
      </c>
      <c r="AI14" s="468" t="s">
        <v>577</v>
      </c>
      <c r="AJ14" s="471" t="str">
        <f t="shared" si="0"/>
        <v/>
      </c>
      <c r="AK14" s="469" t="s">
        <v>591</v>
      </c>
      <c r="AL14" s="473"/>
      <c r="AM14" s="334" t="s">
        <v>592</v>
      </c>
      <c r="AN14" s="470">
        <f t="shared" si="11"/>
        <v>0</v>
      </c>
      <c r="AP14" s="470">
        <f t="shared" si="12"/>
        <v>0</v>
      </c>
      <c r="AQ14" s="470">
        <f t="shared" si="13"/>
        <v>0</v>
      </c>
      <c r="AR14" s="474"/>
    </row>
    <row r="15" spans="2:44" ht="16.5" customHeight="1">
      <c r="B15" s="465"/>
      <c r="C15" s="466" t="s">
        <v>590</v>
      </c>
      <c r="D15" s="467"/>
      <c r="E15" s="468" t="s">
        <v>577</v>
      </c>
      <c r="F15" s="467"/>
      <c r="G15" s="469" t="s">
        <v>591</v>
      </c>
      <c r="H15" s="467"/>
      <c r="I15" s="334" t="s">
        <v>592</v>
      </c>
      <c r="J15" s="465"/>
      <c r="L15" s="470">
        <f t="shared" si="14"/>
        <v>0</v>
      </c>
      <c r="N15" s="471" t="str">
        <f t="shared" si="1"/>
        <v/>
      </c>
      <c r="O15" s="468" t="s">
        <v>577</v>
      </c>
      <c r="P15" s="471" t="str">
        <f t="shared" si="2"/>
        <v/>
      </c>
      <c r="R15" s="471" t="str">
        <f t="shared" si="3"/>
        <v/>
      </c>
      <c r="S15" s="468" t="s">
        <v>577</v>
      </c>
      <c r="T15" s="471" t="str">
        <f t="shared" si="4"/>
        <v/>
      </c>
      <c r="U15" s="469" t="s">
        <v>591</v>
      </c>
      <c r="V15" s="472" t="str">
        <f t="shared" si="5"/>
        <v/>
      </c>
      <c r="W15" s="334" t="s">
        <v>592</v>
      </c>
      <c r="X15" s="470">
        <f t="shared" si="6"/>
        <v>0</v>
      </c>
      <c r="Z15" s="471" t="str">
        <f t="shared" si="7"/>
        <v/>
      </c>
      <c r="AA15" s="468" t="s">
        <v>577</v>
      </c>
      <c r="AB15" s="471" t="str">
        <f t="shared" si="8"/>
        <v/>
      </c>
      <c r="AC15" s="469" t="s">
        <v>591</v>
      </c>
      <c r="AD15" s="473"/>
      <c r="AE15" s="334" t="s">
        <v>592</v>
      </c>
      <c r="AF15" s="470">
        <f t="shared" si="9"/>
        <v>0</v>
      </c>
      <c r="AH15" s="471" t="str">
        <f t="shared" si="10"/>
        <v/>
      </c>
      <c r="AI15" s="468" t="s">
        <v>577</v>
      </c>
      <c r="AJ15" s="471" t="str">
        <f t="shared" si="0"/>
        <v/>
      </c>
      <c r="AK15" s="469" t="s">
        <v>591</v>
      </c>
      <c r="AL15" s="473"/>
      <c r="AM15" s="334" t="s">
        <v>592</v>
      </c>
      <c r="AN15" s="470">
        <f t="shared" si="11"/>
        <v>0</v>
      </c>
      <c r="AP15" s="470">
        <f t="shared" si="12"/>
        <v>0</v>
      </c>
      <c r="AQ15" s="470">
        <f t="shared" si="13"/>
        <v>0</v>
      </c>
      <c r="AR15" s="474"/>
    </row>
    <row r="16" spans="2:44" ht="16.5" customHeight="1">
      <c r="B16" s="465"/>
      <c r="C16" s="466" t="s">
        <v>590</v>
      </c>
      <c r="D16" s="467"/>
      <c r="E16" s="468" t="s">
        <v>577</v>
      </c>
      <c r="F16" s="467"/>
      <c r="G16" s="469" t="s">
        <v>591</v>
      </c>
      <c r="H16" s="467"/>
      <c r="I16" s="334" t="s">
        <v>592</v>
      </c>
      <c r="J16" s="465"/>
      <c r="L16" s="470">
        <f t="shared" si="14"/>
        <v>0</v>
      </c>
      <c r="N16" s="471" t="str">
        <f t="shared" si="1"/>
        <v/>
      </c>
      <c r="O16" s="468" t="s">
        <v>577</v>
      </c>
      <c r="P16" s="471" t="str">
        <f t="shared" si="2"/>
        <v/>
      </c>
      <c r="R16" s="471" t="str">
        <f t="shared" si="3"/>
        <v/>
      </c>
      <c r="S16" s="468" t="s">
        <v>577</v>
      </c>
      <c r="T16" s="471" t="str">
        <f t="shared" si="4"/>
        <v/>
      </c>
      <c r="U16" s="469" t="s">
        <v>591</v>
      </c>
      <c r="V16" s="472" t="str">
        <f t="shared" si="5"/>
        <v/>
      </c>
      <c r="W16" s="334" t="s">
        <v>592</v>
      </c>
      <c r="X16" s="470">
        <f t="shared" si="6"/>
        <v>0</v>
      </c>
      <c r="Z16" s="471" t="str">
        <f t="shared" si="7"/>
        <v/>
      </c>
      <c r="AA16" s="468" t="s">
        <v>577</v>
      </c>
      <c r="AB16" s="471" t="str">
        <f t="shared" si="8"/>
        <v/>
      </c>
      <c r="AC16" s="469" t="s">
        <v>591</v>
      </c>
      <c r="AD16" s="473"/>
      <c r="AE16" s="334" t="s">
        <v>592</v>
      </c>
      <c r="AF16" s="470">
        <f t="shared" si="9"/>
        <v>0</v>
      </c>
      <c r="AH16" s="471" t="str">
        <f t="shared" si="10"/>
        <v/>
      </c>
      <c r="AI16" s="468" t="s">
        <v>577</v>
      </c>
      <c r="AJ16" s="471" t="str">
        <f t="shared" si="0"/>
        <v/>
      </c>
      <c r="AK16" s="469" t="s">
        <v>591</v>
      </c>
      <c r="AL16" s="473"/>
      <c r="AM16" s="334" t="s">
        <v>592</v>
      </c>
      <c r="AN16" s="470">
        <f t="shared" si="11"/>
        <v>0</v>
      </c>
      <c r="AP16" s="470">
        <f t="shared" si="12"/>
        <v>0</v>
      </c>
      <c r="AQ16" s="470">
        <f t="shared" si="13"/>
        <v>0</v>
      </c>
      <c r="AR16" s="474"/>
    </row>
    <row r="17" spans="2:44" ht="16.5" customHeight="1">
      <c r="B17" s="465"/>
      <c r="C17" s="466" t="s">
        <v>590</v>
      </c>
      <c r="D17" s="467"/>
      <c r="E17" s="468" t="s">
        <v>577</v>
      </c>
      <c r="F17" s="467"/>
      <c r="G17" s="469" t="s">
        <v>591</v>
      </c>
      <c r="H17" s="467"/>
      <c r="I17" s="334" t="s">
        <v>592</v>
      </c>
      <c r="J17" s="465"/>
      <c r="L17" s="470">
        <f t="shared" si="14"/>
        <v>0</v>
      </c>
      <c r="N17" s="471" t="str">
        <f t="shared" si="1"/>
        <v/>
      </c>
      <c r="O17" s="468" t="s">
        <v>577</v>
      </c>
      <c r="P17" s="471" t="str">
        <f t="shared" si="2"/>
        <v/>
      </c>
      <c r="R17" s="471" t="str">
        <f t="shared" si="3"/>
        <v/>
      </c>
      <c r="S17" s="468" t="s">
        <v>577</v>
      </c>
      <c r="T17" s="471" t="str">
        <f t="shared" si="4"/>
        <v/>
      </c>
      <c r="U17" s="469" t="s">
        <v>591</v>
      </c>
      <c r="V17" s="472" t="str">
        <f t="shared" si="5"/>
        <v/>
      </c>
      <c r="W17" s="334" t="s">
        <v>592</v>
      </c>
      <c r="X17" s="470">
        <f t="shared" si="6"/>
        <v>0</v>
      </c>
      <c r="Z17" s="471" t="str">
        <f t="shared" si="7"/>
        <v/>
      </c>
      <c r="AA17" s="468" t="s">
        <v>577</v>
      </c>
      <c r="AB17" s="471" t="str">
        <f t="shared" si="8"/>
        <v/>
      </c>
      <c r="AC17" s="469" t="s">
        <v>591</v>
      </c>
      <c r="AD17" s="473"/>
      <c r="AE17" s="334" t="s">
        <v>592</v>
      </c>
      <c r="AF17" s="470">
        <f t="shared" si="9"/>
        <v>0</v>
      </c>
      <c r="AH17" s="471" t="str">
        <f t="shared" si="10"/>
        <v/>
      </c>
      <c r="AI17" s="468" t="s">
        <v>577</v>
      </c>
      <c r="AJ17" s="471" t="str">
        <f t="shared" si="0"/>
        <v/>
      </c>
      <c r="AK17" s="469" t="s">
        <v>591</v>
      </c>
      <c r="AL17" s="473"/>
      <c r="AM17" s="334" t="s">
        <v>592</v>
      </c>
      <c r="AN17" s="470">
        <f t="shared" si="11"/>
        <v>0</v>
      </c>
      <c r="AP17" s="470">
        <f t="shared" si="12"/>
        <v>0</v>
      </c>
      <c r="AQ17" s="470">
        <f t="shared" si="13"/>
        <v>0</v>
      </c>
      <c r="AR17" s="474"/>
    </row>
    <row r="18" spans="2:44" ht="16.5" customHeight="1">
      <c r="B18" s="465"/>
      <c r="C18" s="466" t="s">
        <v>590</v>
      </c>
      <c r="D18" s="467"/>
      <c r="E18" s="468" t="s">
        <v>577</v>
      </c>
      <c r="F18" s="467"/>
      <c r="G18" s="469" t="s">
        <v>591</v>
      </c>
      <c r="H18" s="467"/>
      <c r="I18" s="334" t="s">
        <v>592</v>
      </c>
      <c r="J18" s="465"/>
      <c r="L18" s="475">
        <f t="shared" si="14"/>
        <v>0</v>
      </c>
      <c r="N18" s="471" t="str">
        <f t="shared" si="1"/>
        <v/>
      </c>
      <c r="O18" s="468" t="s">
        <v>577</v>
      </c>
      <c r="P18" s="471" t="str">
        <f t="shared" si="2"/>
        <v/>
      </c>
      <c r="R18" s="471" t="str">
        <f t="shared" si="3"/>
        <v/>
      </c>
      <c r="S18" s="468" t="s">
        <v>577</v>
      </c>
      <c r="T18" s="471" t="str">
        <f t="shared" si="4"/>
        <v/>
      </c>
      <c r="U18" s="469" t="s">
        <v>591</v>
      </c>
      <c r="V18" s="472" t="str">
        <f t="shared" si="5"/>
        <v/>
      </c>
      <c r="W18" s="334" t="s">
        <v>592</v>
      </c>
      <c r="X18" s="470">
        <f t="shared" si="6"/>
        <v>0</v>
      </c>
      <c r="Z18" s="471" t="str">
        <f t="shared" si="7"/>
        <v/>
      </c>
      <c r="AA18" s="468" t="s">
        <v>577</v>
      </c>
      <c r="AB18" s="471" t="str">
        <f t="shared" si="8"/>
        <v/>
      </c>
      <c r="AC18" s="469" t="s">
        <v>591</v>
      </c>
      <c r="AD18" s="473"/>
      <c r="AE18" s="334" t="s">
        <v>592</v>
      </c>
      <c r="AF18" s="470">
        <f t="shared" si="9"/>
        <v>0</v>
      </c>
      <c r="AH18" s="471" t="str">
        <f t="shared" si="10"/>
        <v/>
      </c>
      <c r="AI18" s="468" t="s">
        <v>577</v>
      </c>
      <c r="AJ18" s="471" t="str">
        <f t="shared" si="0"/>
        <v/>
      </c>
      <c r="AK18" s="469" t="s">
        <v>591</v>
      </c>
      <c r="AL18" s="473"/>
      <c r="AM18" s="334" t="s">
        <v>592</v>
      </c>
      <c r="AN18" s="470">
        <f t="shared" si="11"/>
        <v>0</v>
      </c>
      <c r="AP18" s="470">
        <f t="shared" si="12"/>
        <v>0</v>
      </c>
      <c r="AQ18" s="470">
        <f t="shared" si="13"/>
        <v>0</v>
      </c>
    </row>
    <row r="19" spans="2:44" ht="16.5" customHeight="1">
      <c r="B19" s="465"/>
      <c r="C19" s="466" t="s">
        <v>590</v>
      </c>
      <c r="D19" s="467"/>
      <c r="E19" s="468" t="s">
        <v>577</v>
      </c>
      <c r="F19" s="467"/>
      <c r="G19" s="469" t="s">
        <v>591</v>
      </c>
      <c r="H19" s="467"/>
      <c r="I19" s="334" t="s">
        <v>592</v>
      </c>
      <c r="J19" s="465"/>
      <c r="L19" s="470">
        <f t="shared" si="14"/>
        <v>0</v>
      </c>
      <c r="N19" s="471" t="str">
        <f t="shared" si="1"/>
        <v/>
      </c>
      <c r="O19" s="468" t="s">
        <v>577</v>
      </c>
      <c r="P19" s="471" t="str">
        <f t="shared" si="2"/>
        <v/>
      </c>
      <c r="R19" s="471" t="str">
        <f t="shared" si="3"/>
        <v/>
      </c>
      <c r="S19" s="468" t="s">
        <v>577</v>
      </c>
      <c r="T19" s="471" t="str">
        <f t="shared" si="4"/>
        <v/>
      </c>
      <c r="U19" s="469" t="s">
        <v>591</v>
      </c>
      <c r="V19" s="472" t="str">
        <f t="shared" si="5"/>
        <v/>
      </c>
      <c r="W19" s="334" t="s">
        <v>592</v>
      </c>
      <c r="X19" s="470">
        <f t="shared" si="6"/>
        <v>0</v>
      </c>
      <c r="Z19" s="471" t="str">
        <f t="shared" si="7"/>
        <v/>
      </c>
      <c r="AA19" s="468" t="s">
        <v>577</v>
      </c>
      <c r="AB19" s="471" t="str">
        <f t="shared" si="8"/>
        <v/>
      </c>
      <c r="AC19" s="469" t="s">
        <v>591</v>
      </c>
      <c r="AD19" s="473"/>
      <c r="AE19" s="334" t="s">
        <v>592</v>
      </c>
      <c r="AF19" s="470">
        <f t="shared" si="9"/>
        <v>0</v>
      </c>
      <c r="AH19" s="471" t="str">
        <f t="shared" si="10"/>
        <v/>
      </c>
      <c r="AI19" s="468" t="s">
        <v>577</v>
      </c>
      <c r="AJ19" s="471" t="str">
        <f t="shared" si="0"/>
        <v/>
      </c>
      <c r="AK19" s="469" t="s">
        <v>591</v>
      </c>
      <c r="AL19" s="473"/>
      <c r="AM19" s="334" t="s">
        <v>592</v>
      </c>
      <c r="AN19" s="470">
        <f t="shared" si="11"/>
        <v>0</v>
      </c>
      <c r="AP19" s="470">
        <f t="shared" si="12"/>
        <v>0</v>
      </c>
      <c r="AQ19" s="470">
        <f t="shared" si="13"/>
        <v>0</v>
      </c>
    </row>
    <row r="20" spans="2:44" ht="16.5" customHeight="1">
      <c r="B20" s="465"/>
      <c r="C20" s="466" t="s">
        <v>590</v>
      </c>
      <c r="D20" s="467"/>
      <c r="E20" s="468" t="s">
        <v>577</v>
      </c>
      <c r="F20" s="467"/>
      <c r="G20" s="469" t="s">
        <v>591</v>
      </c>
      <c r="H20" s="467"/>
      <c r="I20" s="334" t="s">
        <v>592</v>
      </c>
      <c r="J20" s="465"/>
      <c r="L20" s="470">
        <f t="shared" si="14"/>
        <v>0</v>
      </c>
      <c r="N20" s="471" t="str">
        <f t="shared" si="1"/>
        <v/>
      </c>
      <c r="O20" s="468" t="s">
        <v>577</v>
      </c>
      <c r="P20" s="471" t="str">
        <f t="shared" si="2"/>
        <v/>
      </c>
      <c r="R20" s="471" t="str">
        <f t="shared" si="3"/>
        <v/>
      </c>
      <c r="S20" s="468" t="s">
        <v>577</v>
      </c>
      <c r="T20" s="471" t="str">
        <f t="shared" si="4"/>
        <v/>
      </c>
      <c r="U20" s="469" t="s">
        <v>591</v>
      </c>
      <c r="V20" s="472" t="str">
        <f t="shared" si="5"/>
        <v/>
      </c>
      <c r="W20" s="334" t="s">
        <v>592</v>
      </c>
      <c r="X20" s="470">
        <f t="shared" si="6"/>
        <v>0</v>
      </c>
      <c r="Z20" s="471" t="str">
        <f t="shared" si="7"/>
        <v/>
      </c>
      <c r="AA20" s="468" t="s">
        <v>577</v>
      </c>
      <c r="AB20" s="471" t="str">
        <f t="shared" si="8"/>
        <v/>
      </c>
      <c r="AC20" s="469" t="s">
        <v>591</v>
      </c>
      <c r="AD20" s="473"/>
      <c r="AE20" s="334" t="s">
        <v>592</v>
      </c>
      <c r="AF20" s="470">
        <f t="shared" si="9"/>
        <v>0</v>
      </c>
      <c r="AH20" s="471" t="str">
        <f t="shared" si="10"/>
        <v/>
      </c>
      <c r="AI20" s="468" t="s">
        <v>577</v>
      </c>
      <c r="AJ20" s="471" t="str">
        <f t="shared" si="0"/>
        <v/>
      </c>
      <c r="AK20" s="469" t="s">
        <v>591</v>
      </c>
      <c r="AL20" s="473"/>
      <c r="AM20" s="334" t="s">
        <v>592</v>
      </c>
      <c r="AN20" s="470">
        <f t="shared" si="11"/>
        <v>0</v>
      </c>
      <c r="AP20" s="470">
        <f t="shared" si="12"/>
        <v>0</v>
      </c>
      <c r="AQ20" s="470">
        <f t="shared" si="13"/>
        <v>0</v>
      </c>
    </row>
    <row r="21" spans="2:44" ht="16.5" customHeight="1">
      <c r="B21" s="465"/>
      <c r="C21" s="466" t="s">
        <v>590</v>
      </c>
      <c r="D21" s="467"/>
      <c r="E21" s="468" t="s">
        <v>577</v>
      </c>
      <c r="F21" s="467"/>
      <c r="G21" s="469" t="s">
        <v>591</v>
      </c>
      <c r="H21" s="467"/>
      <c r="I21" s="334" t="s">
        <v>592</v>
      </c>
      <c r="J21" s="465"/>
      <c r="L21" s="470">
        <f t="shared" si="14"/>
        <v>0</v>
      </c>
      <c r="N21" s="471" t="str">
        <f t="shared" si="1"/>
        <v/>
      </c>
      <c r="O21" s="468" t="s">
        <v>577</v>
      </c>
      <c r="P21" s="471" t="str">
        <f t="shared" si="2"/>
        <v/>
      </c>
      <c r="R21" s="471" t="str">
        <f t="shared" si="3"/>
        <v/>
      </c>
      <c r="S21" s="468" t="s">
        <v>577</v>
      </c>
      <c r="T21" s="471" t="str">
        <f t="shared" si="4"/>
        <v/>
      </c>
      <c r="U21" s="469" t="s">
        <v>591</v>
      </c>
      <c r="V21" s="472" t="str">
        <f t="shared" si="5"/>
        <v/>
      </c>
      <c r="W21" s="334" t="s">
        <v>592</v>
      </c>
      <c r="X21" s="470">
        <f t="shared" si="6"/>
        <v>0</v>
      </c>
      <c r="Z21" s="471" t="str">
        <f t="shared" si="7"/>
        <v/>
      </c>
      <c r="AA21" s="468" t="s">
        <v>577</v>
      </c>
      <c r="AB21" s="471" t="str">
        <f t="shared" si="8"/>
        <v/>
      </c>
      <c r="AC21" s="469" t="s">
        <v>591</v>
      </c>
      <c r="AD21" s="473"/>
      <c r="AE21" s="334" t="s">
        <v>592</v>
      </c>
      <c r="AF21" s="470">
        <f t="shared" si="9"/>
        <v>0</v>
      </c>
      <c r="AH21" s="471" t="str">
        <f t="shared" si="10"/>
        <v/>
      </c>
      <c r="AI21" s="468" t="s">
        <v>577</v>
      </c>
      <c r="AJ21" s="471" t="str">
        <f t="shared" si="0"/>
        <v/>
      </c>
      <c r="AK21" s="469" t="s">
        <v>591</v>
      </c>
      <c r="AL21" s="473"/>
      <c r="AM21" s="334" t="s">
        <v>592</v>
      </c>
      <c r="AN21" s="470">
        <f t="shared" si="11"/>
        <v>0</v>
      </c>
      <c r="AP21" s="470">
        <f t="shared" si="12"/>
        <v>0</v>
      </c>
      <c r="AQ21" s="470">
        <f t="shared" si="13"/>
        <v>0</v>
      </c>
    </row>
    <row r="22" spans="2:44" ht="16.5" customHeight="1">
      <c r="B22" s="465"/>
      <c r="C22" s="466" t="s">
        <v>590</v>
      </c>
      <c r="D22" s="467"/>
      <c r="E22" s="468" t="s">
        <v>577</v>
      </c>
      <c r="F22" s="467"/>
      <c r="G22" s="469" t="s">
        <v>591</v>
      </c>
      <c r="H22" s="467"/>
      <c r="I22" s="334" t="s">
        <v>592</v>
      </c>
      <c r="J22" s="465"/>
      <c r="L22" s="470">
        <f t="shared" si="14"/>
        <v>0</v>
      </c>
      <c r="N22" s="471" t="str">
        <f t="shared" si="1"/>
        <v/>
      </c>
      <c r="O22" s="468" t="s">
        <v>577</v>
      </c>
      <c r="P22" s="471" t="str">
        <f t="shared" si="2"/>
        <v/>
      </c>
      <c r="R22" s="471" t="str">
        <f t="shared" si="3"/>
        <v/>
      </c>
      <c r="S22" s="468" t="s">
        <v>577</v>
      </c>
      <c r="T22" s="471" t="str">
        <f t="shared" si="4"/>
        <v/>
      </c>
      <c r="U22" s="469" t="s">
        <v>591</v>
      </c>
      <c r="V22" s="472" t="str">
        <f t="shared" si="5"/>
        <v/>
      </c>
      <c r="W22" s="334" t="s">
        <v>592</v>
      </c>
      <c r="X22" s="470">
        <f t="shared" si="6"/>
        <v>0</v>
      </c>
      <c r="Z22" s="471" t="str">
        <f t="shared" si="7"/>
        <v/>
      </c>
      <c r="AA22" s="468" t="s">
        <v>577</v>
      </c>
      <c r="AB22" s="471" t="str">
        <f t="shared" si="8"/>
        <v/>
      </c>
      <c r="AC22" s="469" t="s">
        <v>591</v>
      </c>
      <c r="AD22" s="473"/>
      <c r="AE22" s="334" t="s">
        <v>592</v>
      </c>
      <c r="AF22" s="470">
        <f t="shared" si="9"/>
        <v>0</v>
      </c>
      <c r="AH22" s="471" t="str">
        <f t="shared" si="10"/>
        <v/>
      </c>
      <c r="AI22" s="468" t="s">
        <v>577</v>
      </c>
      <c r="AJ22" s="471" t="str">
        <f t="shared" si="0"/>
        <v/>
      </c>
      <c r="AK22" s="469" t="s">
        <v>591</v>
      </c>
      <c r="AL22" s="473"/>
      <c r="AM22" s="334" t="s">
        <v>592</v>
      </c>
      <c r="AN22" s="470">
        <f t="shared" si="11"/>
        <v>0</v>
      </c>
      <c r="AP22" s="470">
        <f t="shared" si="12"/>
        <v>0</v>
      </c>
      <c r="AQ22" s="470">
        <f t="shared" si="13"/>
        <v>0</v>
      </c>
    </row>
    <row r="23" spans="2:44" ht="16.5" customHeight="1">
      <c r="B23" s="465"/>
      <c r="C23" s="466" t="s">
        <v>590</v>
      </c>
      <c r="D23" s="467"/>
      <c r="E23" s="468" t="s">
        <v>577</v>
      </c>
      <c r="F23" s="467"/>
      <c r="G23" s="469" t="s">
        <v>591</v>
      </c>
      <c r="H23" s="467"/>
      <c r="I23" s="334" t="s">
        <v>592</v>
      </c>
      <c r="J23" s="465"/>
      <c r="L23" s="470">
        <f t="shared" si="14"/>
        <v>0</v>
      </c>
      <c r="N23" s="471" t="str">
        <f t="shared" si="1"/>
        <v/>
      </c>
      <c r="O23" s="468" t="s">
        <v>577</v>
      </c>
      <c r="P23" s="471" t="str">
        <f t="shared" si="2"/>
        <v/>
      </c>
      <c r="R23" s="471" t="str">
        <f t="shared" si="3"/>
        <v/>
      </c>
      <c r="S23" s="468" t="s">
        <v>577</v>
      </c>
      <c r="T23" s="471" t="str">
        <f t="shared" si="4"/>
        <v/>
      </c>
      <c r="U23" s="469" t="s">
        <v>591</v>
      </c>
      <c r="V23" s="472" t="str">
        <f t="shared" si="5"/>
        <v/>
      </c>
      <c r="W23" s="334" t="s">
        <v>592</v>
      </c>
      <c r="X23" s="470">
        <f t="shared" si="6"/>
        <v>0</v>
      </c>
      <c r="Z23" s="471" t="str">
        <f t="shared" si="7"/>
        <v/>
      </c>
      <c r="AA23" s="468" t="s">
        <v>577</v>
      </c>
      <c r="AB23" s="471" t="str">
        <f t="shared" si="8"/>
        <v/>
      </c>
      <c r="AC23" s="469" t="s">
        <v>591</v>
      </c>
      <c r="AD23" s="473"/>
      <c r="AE23" s="334" t="s">
        <v>592</v>
      </c>
      <c r="AF23" s="470">
        <f t="shared" si="9"/>
        <v>0</v>
      </c>
      <c r="AH23" s="471" t="str">
        <f t="shared" si="10"/>
        <v/>
      </c>
      <c r="AI23" s="468" t="s">
        <v>577</v>
      </c>
      <c r="AJ23" s="471" t="str">
        <f t="shared" si="0"/>
        <v/>
      </c>
      <c r="AK23" s="469" t="s">
        <v>591</v>
      </c>
      <c r="AL23" s="473"/>
      <c r="AM23" s="334" t="s">
        <v>592</v>
      </c>
      <c r="AN23" s="470">
        <f t="shared" si="11"/>
        <v>0</v>
      </c>
      <c r="AP23" s="470">
        <f t="shared" si="12"/>
        <v>0</v>
      </c>
      <c r="AQ23" s="470">
        <f t="shared" si="13"/>
        <v>0</v>
      </c>
    </row>
    <row r="24" spans="2:44" ht="16.5" customHeight="1">
      <c r="B24" s="465"/>
      <c r="C24" s="466" t="s">
        <v>590</v>
      </c>
      <c r="D24" s="467"/>
      <c r="E24" s="468" t="s">
        <v>577</v>
      </c>
      <c r="F24" s="467"/>
      <c r="G24" s="469" t="s">
        <v>591</v>
      </c>
      <c r="H24" s="467"/>
      <c r="I24" s="334" t="s">
        <v>592</v>
      </c>
      <c r="J24" s="465"/>
      <c r="L24" s="470">
        <f t="shared" si="14"/>
        <v>0</v>
      </c>
      <c r="N24" s="471" t="str">
        <f t="shared" si="1"/>
        <v/>
      </c>
      <c r="O24" s="468" t="s">
        <v>577</v>
      </c>
      <c r="P24" s="471" t="str">
        <f t="shared" si="2"/>
        <v/>
      </c>
      <c r="R24" s="471" t="str">
        <f t="shared" si="3"/>
        <v/>
      </c>
      <c r="S24" s="468" t="s">
        <v>577</v>
      </c>
      <c r="T24" s="471" t="str">
        <f t="shared" si="4"/>
        <v/>
      </c>
      <c r="U24" s="469" t="s">
        <v>591</v>
      </c>
      <c r="V24" s="472" t="str">
        <f t="shared" si="5"/>
        <v/>
      </c>
      <c r="W24" s="334" t="s">
        <v>592</v>
      </c>
      <c r="X24" s="470">
        <f t="shared" si="6"/>
        <v>0</v>
      </c>
      <c r="Z24" s="471" t="str">
        <f t="shared" si="7"/>
        <v/>
      </c>
      <c r="AA24" s="468" t="s">
        <v>577</v>
      </c>
      <c r="AB24" s="471" t="str">
        <f t="shared" si="8"/>
        <v/>
      </c>
      <c r="AC24" s="469" t="s">
        <v>591</v>
      </c>
      <c r="AD24" s="473"/>
      <c r="AE24" s="334" t="s">
        <v>592</v>
      </c>
      <c r="AF24" s="470">
        <f t="shared" si="9"/>
        <v>0</v>
      </c>
      <c r="AH24" s="471" t="str">
        <f t="shared" si="10"/>
        <v/>
      </c>
      <c r="AI24" s="468" t="s">
        <v>577</v>
      </c>
      <c r="AJ24" s="471" t="str">
        <f t="shared" si="0"/>
        <v/>
      </c>
      <c r="AK24" s="469" t="s">
        <v>591</v>
      </c>
      <c r="AL24" s="473"/>
      <c r="AM24" s="334" t="s">
        <v>592</v>
      </c>
      <c r="AN24" s="470">
        <f t="shared" si="11"/>
        <v>0</v>
      </c>
      <c r="AP24" s="470">
        <f t="shared" si="12"/>
        <v>0</v>
      </c>
      <c r="AQ24" s="470">
        <f t="shared" si="13"/>
        <v>0</v>
      </c>
    </row>
    <row r="25" spans="2:44" ht="16.5" customHeight="1">
      <c r="B25" s="465"/>
      <c r="C25" s="466" t="s">
        <v>590</v>
      </c>
      <c r="D25" s="467"/>
      <c r="E25" s="468" t="s">
        <v>577</v>
      </c>
      <c r="F25" s="467"/>
      <c r="G25" s="469" t="s">
        <v>591</v>
      </c>
      <c r="H25" s="467"/>
      <c r="I25" s="334" t="s">
        <v>592</v>
      </c>
      <c r="J25" s="465"/>
      <c r="L25" s="470">
        <f t="shared" si="14"/>
        <v>0</v>
      </c>
      <c r="N25" s="471" t="str">
        <f t="shared" si="1"/>
        <v/>
      </c>
      <c r="O25" s="468" t="s">
        <v>577</v>
      </c>
      <c r="P25" s="471" t="str">
        <f t="shared" si="2"/>
        <v/>
      </c>
      <c r="R25" s="471" t="str">
        <f t="shared" si="3"/>
        <v/>
      </c>
      <c r="S25" s="468" t="s">
        <v>577</v>
      </c>
      <c r="T25" s="471" t="str">
        <f>IF(R25="","",IF(D25&lt;F25,IF(F25&lt;=P25,F25,P25),P25))</f>
        <v/>
      </c>
      <c r="U25" s="469" t="s">
        <v>591</v>
      </c>
      <c r="V25" s="472" t="str">
        <f t="shared" si="5"/>
        <v/>
      </c>
      <c r="W25" s="334" t="s">
        <v>592</v>
      </c>
      <c r="X25" s="470">
        <f t="shared" si="6"/>
        <v>0</v>
      </c>
      <c r="Z25" s="471" t="str">
        <f t="shared" si="7"/>
        <v/>
      </c>
      <c r="AA25" s="468" t="s">
        <v>577</v>
      </c>
      <c r="AB25" s="471" t="str">
        <f t="shared" si="8"/>
        <v/>
      </c>
      <c r="AC25" s="469" t="s">
        <v>591</v>
      </c>
      <c r="AD25" s="473"/>
      <c r="AE25" s="334" t="s">
        <v>592</v>
      </c>
      <c r="AF25" s="470">
        <f t="shared" si="9"/>
        <v>0</v>
      </c>
      <c r="AH25" s="471" t="str">
        <f t="shared" si="10"/>
        <v/>
      </c>
      <c r="AI25" s="468" t="s">
        <v>577</v>
      </c>
      <c r="AJ25" s="471" t="str">
        <f t="shared" si="0"/>
        <v/>
      </c>
      <c r="AK25" s="469" t="s">
        <v>591</v>
      </c>
      <c r="AL25" s="473"/>
      <c r="AM25" s="334" t="s">
        <v>592</v>
      </c>
      <c r="AN25" s="470">
        <f t="shared" si="11"/>
        <v>0</v>
      </c>
      <c r="AP25" s="470">
        <f t="shared" si="12"/>
        <v>0</v>
      </c>
      <c r="AQ25" s="470">
        <f t="shared" si="13"/>
        <v>0</v>
      </c>
    </row>
    <row r="26" spans="2:44" ht="16.5" customHeight="1">
      <c r="B26" s="465"/>
      <c r="C26" s="466" t="s">
        <v>590</v>
      </c>
      <c r="D26" s="467"/>
      <c r="E26" s="468" t="s">
        <v>577</v>
      </c>
      <c r="F26" s="467"/>
      <c r="G26" s="469" t="s">
        <v>591</v>
      </c>
      <c r="H26" s="467"/>
      <c r="I26" s="334" t="s">
        <v>592</v>
      </c>
      <c r="J26" s="465"/>
      <c r="L26" s="470">
        <f t="shared" si="14"/>
        <v>0</v>
      </c>
      <c r="N26" s="471" t="str">
        <f t="shared" si="1"/>
        <v/>
      </c>
      <c r="O26" s="468" t="s">
        <v>577</v>
      </c>
      <c r="P26" s="471" t="str">
        <f t="shared" si="2"/>
        <v/>
      </c>
      <c r="R26" s="471" t="str">
        <f t="shared" si="3"/>
        <v/>
      </c>
      <c r="S26" s="468" t="s">
        <v>577</v>
      </c>
      <c r="T26" s="471" t="str">
        <f t="shared" si="4"/>
        <v/>
      </c>
      <c r="U26" s="469" t="s">
        <v>591</v>
      </c>
      <c r="V26" s="472" t="str">
        <f t="shared" si="5"/>
        <v/>
      </c>
      <c r="W26" s="334" t="s">
        <v>592</v>
      </c>
      <c r="X26" s="470">
        <f t="shared" si="6"/>
        <v>0</v>
      </c>
      <c r="Z26" s="471" t="str">
        <f t="shared" si="7"/>
        <v/>
      </c>
      <c r="AA26" s="468" t="s">
        <v>577</v>
      </c>
      <c r="AB26" s="471" t="str">
        <f t="shared" si="8"/>
        <v/>
      </c>
      <c r="AC26" s="469" t="s">
        <v>591</v>
      </c>
      <c r="AD26" s="473"/>
      <c r="AE26" s="334" t="s">
        <v>592</v>
      </c>
      <c r="AF26" s="470">
        <f t="shared" si="9"/>
        <v>0</v>
      </c>
      <c r="AH26" s="471" t="str">
        <f t="shared" si="10"/>
        <v/>
      </c>
      <c r="AI26" s="468" t="s">
        <v>577</v>
      </c>
      <c r="AJ26" s="471" t="str">
        <f t="shared" si="0"/>
        <v/>
      </c>
      <c r="AK26" s="469" t="s">
        <v>591</v>
      </c>
      <c r="AL26" s="473"/>
      <c r="AM26" s="334" t="s">
        <v>592</v>
      </c>
      <c r="AN26" s="470">
        <f t="shared" si="11"/>
        <v>0</v>
      </c>
      <c r="AP26" s="470">
        <f t="shared" si="12"/>
        <v>0</v>
      </c>
      <c r="AQ26" s="470">
        <f t="shared" si="13"/>
        <v>0</v>
      </c>
    </row>
    <row r="27" spans="2:44" ht="16.5" customHeight="1">
      <c r="B27" s="465"/>
      <c r="C27" s="466" t="s">
        <v>590</v>
      </c>
      <c r="D27" s="467"/>
      <c r="E27" s="468" t="s">
        <v>577</v>
      </c>
      <c r="F27" s="467"/>
      <c r="G27" s="469" t="s">
        <v>591</v>
      </c>
      <c r="H27" s="467"/>
      <c r="I27" s="334" t="s">
        <v>592</v>
      </c>
      <c r="J27" s="465"/>
      <c r="L27" s="470">
        <f t="shared" si="14"/>
        <v>0</v>
      </c>
      <c r="N27" s="471" t="str">
        <f t="shared" si="1"/>
        <v/>
      </c>
      <c r="O27" s="468" t="s">
        <v>577</v>
      </c>
      <c r="P27" s="471" t="str">
        <f t="shared" si="2"/>
        <v/>
      </c>
      <c r="R27" s="471" t="str">
        <f t="shared" si="3"/>
        <v/>
      </c>
      <c r="S27" s="468" t="s">
        <v>577</v>
      </c>
      <c r="T27" s="471" t="str">
        <f t="shared" si="4"/>
        <v/>
      </c>
      <c r="U27" s="469" t="s">
        <v>591</v>
      </c>
      <c r="V27" s="472" t="str">
        <f t="shared" si="5"/>
        <v/>
      </c>
      <c r="W27" s="334" t="s">
        <v>592</v>
      </c>
      <c r="X27" s="470">
        <f t="shared" si="6"/>
        <v>0</v>
      </c>
      <c r="Z27" s="471" t="str">
        <f t="shared" si="7"/>
        <v/>
      </c>
      <c r="AA27" s="468" t="s">
        <v>577</v>
      </c>
      <c r="AB27" s="471" t="str">
        <f t="shared" si="8"/>
        <v/>
      </c>
      <c r="AC27" s="469" t="s">
        <v>591</v>
      </c>
      <c r="AD27" s="473"/>
      <c r="AE27" s="334" t="s">
        <v>592</v>
      </c>
      <c r="AF27" s="470">
        <f t="shared" si="9"/>
        <v>0</v>
      </c>
      <c r="AH27" s="471" t="str">
        <f t="shared" si="10"/>
        <v/>
      </c>
      <c r="AI27" s="468" t="s">
        <v>577</v>
      </c>
      <c r="AJ27" s="471" t="str">
        <f t="shared" si="0"/>
        <v/>
      </c>
      <c r="AK27" s="469" t="s">
        <v>591</v>
      </c>
      <c r="AL27" s="473"/>
      <c r="AM27" s="334" t="s">
        <v>592</v>
      </c>
      <c r="AN27" s="470">
        <f t="shared" si="11"/>
        <v>0</v>
      </c>
      <c r="AP27" s="470">
        <f t="shared" si="12"/>
        <v>0</v>
      </c>
      <c r="AQ27" s="470">
        <f t="shared" si="13"/>
        <v>0</v>
      </c>
    </row>
    <row r="28" spans="2:44" ht="16.5" customHeight="1">
      <c r="B28" s="465"/>
      <c r="C28" s="466" t="s">
        <v>590</v>
      </c>
      <c r="D28" s="467"/>
      <c r="E28" s="468" t="s">
        <v>577</v>
      </c>
      <c r="F28" s="467"/>
      <c r="G28" s="469" t="s">
        <v>591</v>
      </c>
      <c r="H28" s="467"/>
      <c r="I28" s="334" t="s">
        <v>592</v>
      </c>
      <c r="J28" s="465"/>
      <c r="L28" s="470">
        <f t="shared" si="14"/>
        <v>0</v>
      </c>
      <c r="N28" s="471" t="str">
        <f t="shared" si="1"/>
        <v/>
      </c>
      <c r="O28" s="468" t="s">
        <v>577</v>
      </c>
      <c r="P28" s="471" t="str">
        <f t="shared" si="2"/>
        <v/>
      </c>
      <c r="R28" s="471" t="str">
        <f t="shared" si="3"/>
        <v/>
      </c>
      <c r="S28" s="468" t="s">
        <v>577</v>
      </c>
      <c r="T28" s="471" t="str">
        <f t="shared" si="4"/>
        <v/>
      </c>
      <c r="U28" s="469" t="s">
        <v>591</v>
      </c>
      <c r="V28" s="472" t="str">
        <f t="shared" si="5"/>
        <v/>
      </c>
      <c r="W28" s="334" t="s">
        <v>592</v>
      </c>
      <c r="X28" s="470">
        <f t="shared" si="6"/>
        <v>0</v>
      </c>
      <c r="Z28" s="471" t="str">
        <f t="shared" si="7"/>
        <v/>
      </c>
      <c r="AA28" s="468" t="s">
        <v>577</v>
      </c>
      <c r="AB28" s="471" t="str">
        <f t="shared" si="8"/>
        <v/>
      </c>
      <c r="AC28" s="469" t="s">
        <v>591</v>
      </c>
      <c r="AD28" s="473"/>
      <c r="AE28" s="334" t="s">
        <v>592</v>
      </c>
      <c r="AF28" s="470">
        <f t="shared" si="9"/>
        <v>0</v>
      </c>
      <c r="AH28" s="471" t="str">
        <f t="shared" si="10"/>
        <v/>
      </c>
      <c r="AI28" s="468" t="s">
        <v>577</v>
      </c>
      <c r="AJ28" s="471" t="str">
        <f t="shared" si="0"/>
        <v/>
      </c>
      <c r="AK28" s="469" t="s">
        <v>591</v>
      </c>
      <c r="AL28" s="473"/>
      <c r="AM28" s="334" t="s">
        <v>592</v>
      </c>
      <c r="AN28" s="470">
        <f t="shared" si="11"/>
        <v>0</v>
      </c>
      <c r="AP28" s="470">
        <f t="shared" si="12"/>
        <v>0</v>
      </c>
      <c r="AQ28" s="470">
        <f t="shared" si="13"/>
        <v>0</v>
      </c>
    </row>
    <row r="29" spans="2:44" ht="16.5" customHeight="1">
      <c r="B29" s="465"/>
      <c r="C29" s="466" t="s">
        <v>590</v>
      </c>
      <c r="D29" s="467"/>
      <c r="E29" s="468" t="s">
        <v>577</v>
      </c>
      <c r="F29" s="467"/>
      <c r="G29" s="469" t="s">
        <v>591</v>
      </c>
      <c r="H29" s="467"/>
      <c r="I29" s="334" t="s">
        <v>592</v>
      </c>
      <c r="J29" s="465"/>
      <c r="L29" s="470">
        <f t="shared" si="14"/>
        <v>0</v>
      </c>
      <c r="N29" s="471" t="str">
        <f t="shared" si="1"/>
        <v/>
      </c>
      <c r="O29" s="468" t="s">
        <v>577</v>
      </c>
      <c r="P29" s="471" t="str">
        <f t="shared" si="2"/>
        <v/>
      </c>
      <c r="R29" s="471" t="str">
        <f t="shared" si="3"/>
        <v/>
      </c>
      <c r="S29" s="468" t="s">
        <v>577</v>
      </c>
      <c r="T29" s="471" t="str">
        <f t="shared" si="4"/>
        <v/>
      </c>
      <c r="U29" s="469" t="s">
        <v>591</v>
      </c>
      <c r="V29" s="472" t="str">
        <f t="shared" si="5"/>
        <v/>
      </c>
      <c r="W29" s="334" t="s">
        <v>592</v>
      </c>
      <c r="X29" s="470">
        <f t="shared" si="6"/>
        <v>0</v>
      </c>
      <c r="Z29" s="471" t="str">
        <f t="shared" si="7"/>
        <v/>
      </c>
      <c r="AA29" s="468" t="s">
        <v>577</v>
      </c>
      <c r="AB29" s="471" t="str">
        <f t="shared" si="8"/>
        <v/>
      </c>
      <c r="AC29" s="469" t="s">
        <v>591</v>
      </c>
      <c r="AD29" s="473"/>
      <c r="AE29" s="334" t="s">
        <v>592</v>
      </c>
      <c r="AF29" s="470">
        <f t="shared" si="9"/>
        <v>0</v>
      </c>
      <c r="AH29" s="471" t="str">
        <f t="shared" si="10"/>
        <v/>
      </c>
      <c r="AI29" s="468" t="s">
        <v>577</v>
      </c>
      <c r="AJ29" s="471" t="str">
        <f t="shared" si="0"/>
        <v/>
      </c>
      <c r="AK29" s="469" t="s">
        <v>591</v>
      </c>
      <c r="AL29" s="473"/>
      <c r="AM29" s="334" t="s">
        <v>592</v>
      </c>
      <c r="AN29" s="470">
        <f t="shared" si="11"/>
        <v>0</v>
      </c>
      <c r="AP29" s="470">
        <f t="shared" si="12"/>
        <v>0</v>
      </c>
      <c r="AQ29" s="470">
        <f t="shared" si="13"/>
        <v>0</v>
      </c>
    </row>
    <row r="30" spans="2:44" ht="16.5" customHeight="1">
      <c r="B30" s="465"/>
      <c r="C30" s="466" t="s">
        <v>590</v>
      </c>
      <c r="D30" s="467"/>
      <c r="E30" s="468" t="s">
        <v>577</v>
      </c>
      <c r="F30" s="467"/>
      <c r="G30" s="469" t="s">
        <v>591</v>
      </c>
      <c r="H30" s="467"/>
      <c r="I30" s="334" t="s">
        <v>592</v>
      </c>
      <c r="J30" s="465"/>
      <c r="L30" s="470">
        <f t="shared" si="14"/>
        <v>0</v>
      </c>
      <c r="N30" s="471" t="str">
        <f t="shared" si="1"/>
        <v/>
      </c>
      <c r="O30" s="468" t="s">
        <v>577</v>
      </c>
      <c r="P30" s="471" t="str">
        <f t="shared" si="2"/>
        <v/>
      </c>
      <c r="R30" s="471" t="str">
        <f t="shared" si="3"/>
        <v/>
      </c>
      <c r="S30" s="468" t="s">
        <v>577</v>
      </c>
      <c r="T30" s="471" t="str">
        <f t="shared" si="4"/>
        <v/>
      </c>
      <c r="U30" s="469" t="s">
        <v>591</v>
      </c>
      <c r="V30" s="472" t="str">
        <f t="shared" si="5"/>
        <v/>
      </c>
      <c r="W30" s="334" t="s">
        <v>592</v>
      </c>
      <c r="X30" s="470">
        <f t="shared" si="6"/>
        <v>0</v>
      </c>
      <c r="Z30" s="471" t="str">
        <f>IF(OR(D30="",AND(D30&lt;F30,N30&lt;=D30,D30&lt;=P30,N30&lt;=F30,F30&lt;=P30),J30="宿直"),"",IF(D30&lt;F30,IF(AND(D30&lt;P30,P30&lt;F30),P30,D30),IF(D30&lt;P30,P30,D30)))</f>
        <v/>
      </c>
      <c r="AA30" s="468" t="s">
        <v>577</v>
      </c>
      <c r="AB30" s="471" t="str">
        <f t="shared" si="8"/>
        <v/>
      </c>
      <c r="AC30" s="469" t="s">
        <v>591</v>
      </c>
      <c r="AD30" s="473"/>
      <c r="AE30" s="334" t="s">
        <v>592</v>
      </c>
      <c r="AF30" s="470">
        <f t="shared" si="9"/>
        <v>0</v>
      </c>
      <c r="AH30" s="471" t="str">
        <f t="shared" si="10"/>
        <v/>
      </c>
      <c r="AI30" s="468" t="s">
        <v>577</v>
      </c>
      <c r="AJ30" s="471" t="str">
        <f t="shared" si="0"/>
        <v/>
      </c>
      <c r="AK30" s="469" t="s">
        <v>591</v>
      </c>
      <c r="AL30" s="473"/>
      <c r="AM30" s="334" t="s">
        <v>592</v>
      </c>
      <c r="AN30" s="470">
        <f t="shared" si="11"/>
        <v>0</v>
      </c>
      <c r="AP30" s="470">
        <f t="shared" si="12"/>
        <v>0</v>
      </c>
      <c r="AQ30" s="470">
        <f t="shared" si="13"/>
        <v>0</v>
      </c>
    </row>
    <row r="31" spans="2:44" ht="16.5" customHeight="1">
      <c r="B31" s="465"/>
      <c r="C31" s="466" t="s">
        <v>590</v>
      </c>
      <c r="D31" s="467"/>
      <c r="E31" s="468" t="s">
        <v>577</v>
      </c>
      <c r="F31" s="467"/>
      <c r="G31" s="469" t="s">
        <v>591</v>
      </c>
      <c r="H31" s="467"/>
      <c r="I31" s="334" t="s">
        <v>592</v>
      </c>
      <c r="J31" s="465"/>
      <c r="L31" s="470">
        <f t="shared" si="14"/>
        <v>0</v>
      </c>
      <c r="N31" s="471" t="str">
        <f t="shared" si="1"/>
        <v/>
      </c>
      <c r="O31" s="468" t="s">
        <v>577</v>
      </c>
      <c r="P31" s="471" t="str">
        <f t="shared" si="2"/>
        <v/>
      </c>
      <c r="R31" s="471" t="str">
        <f t="shared" si="3"/>
        <v/>
      </c>
      <c r="S31" s="468" t="s">
        <v>577</v>
      </c>
      <c r="T31" s="471" t="str">
        <f t="shared" si="4"/>
        <v/>
      </c>
      <c r="U31" s="469" t="s">
        <v>591</v>
      </c>
      <c r="V31" s="472" t="str">
        <f t="shared" si="5"/>
        <v/>
      </c>
      <c r="W31" s="334" t="s">
        <v>592</v>
      </c>
      <c r="X31" s="470">
        <f t="shared" si="6"/>
        <v>0</v>
      </c>
      <c r="Z31" s="471" t="str">
        <f t="shared" si="7"/>
        <v/>
      </c>
      <c r="AA31" s="468" t="s">
        <v>577</v>
      </c>
      <c r="AB31" s="471" t="str">
        <f t="shared" si="8"/>
        <v/>
      </c>
      <c r="AC31" s="469" t="s">
        <v>591</v>
      </c>
      <c r="AD31" s="473"/>
      <c r="AE31" s="334" t="s">
        <v>592</v>
      </c>
      <c r="AF31" s="470">
        <f t="shared" si="9"/>
        <v>0</v>
      </c>
      <c r="AH31" s="471" t="str">
        <f t="shared" si="10"/>
        <v/>
      </c>
      <c r="AI31" s="468" t="s">
        <v>577</v>
      </c>
      <c r="AJ31" s="471" t="str">
        <f t="shared" si="0"/>
        <v/>
      </c>
      <c r="AK31" s="469" t="s">
        <v>591</v>
      </c>
      <c r="AL31" s="473"/>
      <c r="AM31" s="334" t="s">
        <v>592</v>
      </c>
      <c r="AN31" s="470">
        <f t="shared" si="11"/>
        <v>0</v>
      </c>
      <c r="AP31" s="470">
        <f t="shared" si="12"/>
        <v>0</v>
      </c>
      <c r="AQ31" s="470">
        <f t="shared" si="13"/>
        <v>0</v>
      </c>
    </row>
    <row r="32" spans="2:44" ht="16.5" customHeight="1">
      <c r="B32" s="465"/>
      <c r="C32" s="466" t="s">
        <v>590</v>
      </c>
      <c r="D32" s="467"/>
      <c r="E32" s="468" t="s">
        <v>577</v>
      </c>
      <c r="F32" s="467"/>
      <c r="G32" s="469" t="s">
        <v>591</v>
      </c>
      <c r="H32" s="467"/>
      <c r="I32" s="334" t="s">
        <v>592</v>
      </c>
      <c r="J32" s="465"/>
      <c r="L32" s="470">
        <f t="shared" si="14"/>
        <v>0</v>
      </c>
      <c r="N32" s="471" t="str">
        <f t="shared" si="1"/>
        <v/>
      </c>
      <c r="O32" s="468" t="s">
        <v>577</v>
      </c>
      <c r="P32" s="471" t="str">
        <f t="shared" si="2"/>
        <v/>
      </c>
      <c r="R32" s="471" t="str">
        <f t="shared" si="3"/>
        <v/>
      </c>
      <c r="S32" s="468" t="s">
        <v>577</v>
      </c>
      <c r="T32" s="471" t="str">
        <f t="shared" si="4"/>
        <v/>
      </c>
      <c r="U32" s="469" t="s">
        <v>591</v>
      </c>
      <c r="V32" s="472" t="str">
        <f t="shared" si="5"/>
        <v/>
      </c>
      <c r="W32" s="334" t="s">
        <v>592</v>
      </c>
      <c r="X32" s="470">
        <f t="shared" si="6"/>
        <v>0</v>
      </c>
      <c r="Z32" s="471" t="str">
        <f t="shared" si="7"/>
        <v/>
      </c>
      <c r="AA32" s="468" t="s">
        <v>577</v>
      </c>
      <c r="AB32" s="471" t="str">
        <f t="shared" si="8"/>
        <v/>
      </c>
      <c r="AC32" s="469" t="s">
        <v>591</v>
      </c>
      <c r="AD32" s="473"/>
      <c r="AE32" s="334" t="s">
        <v>592</v>
      </c>
      <c r="AF32" s="470">
        <f t="shared" si="9"/>
        <v>0</v>
      </c>
      <c r="AH32" s="471" t="str">
        <f t="shared" si="10"/>
        <v/>
      </c>
      <c r="AI32" s="468" t="s">
        <v>577</v>
      </c>
      <c r="AJ32" s="471" t="str">
        <f t="shared" si="0"/>
        <v/>
      </c>
      <c r="AK32" s="469" t="s">
        <v>591</v>
      </c>
      <c r="AL32" s="473"/>
      <c r="AM32" s="334" t="s">
        <v>592</v>
      </c>
      <c r="AN32" s="470">
        <f t="shared" si="11"/>
        <v>0</v>
      </c>
      <c r="AP32" s="470">
        <f t="shared" si="12"/>
        <v>0</v>
      </c>
      <c r="AQ32" s="470">
        <f t="shared" si="13"/>
        <v>0</v>
      </c>
    </row>
    <row r="33" spans="2:43" ht="16.5" customHeight="1">
      <c r="B33" s="465"/>
      <c r="C33" s="466" t="s">
        <v>590</v>
      </c>
      <c r="D33" s="467"/>
      <c r="E33" s="468" t="s">
        <v>577</v>
      </c>
      <c r="F33" s="467"/>
      <c r="G33" s="469" t="s">
        <v>591</v>
      </c>
      <c r="H33" s="467"/>
      <c r="I33" s="334" t="s">
        <v>592</v>
      </c>
      <c r="J33" s="465"/>
      <c r="L33" s="470">
        <f t="shared" si="14"/>
        <v>0</v>
      </c>
      <c r="N33" s="471" t="str">
        <f t="shared" si="1"/>
        <v/>
      </c>
      <c r="O33" s="468" t="s">
        <v>577</v>
      </c>
      <c r="P33" s="471" t="str">
        <f t="shared" si="2"/>
        <v/>
      </c>
      <c r="R33" s="471" t="str">
        <f t="shared" si="3"/>
        <v/>
      </c>
      <c r="S33" s="468" t="s">
        <v>577</v>
      </c>
      <c r="T33" s="471" t="str">
        <f t="shared" si="4"/>
        <v/>
      </c>
      <c r="U33" s="469" t="s">
        <v>591</v>
      </c>
      <c r="V33" s="472" t="str">
        <f t="shared" si="5"/>
        <v/>
      </c>
      <c r="W33" s="334" t="s">
        <v>592</v>
      </c>
      <c r="X33" s="470">
        <f t="shared" si="6"/>
        <v>0</v>
      </c>
      <c r="Z33" s="471" t="str">
        <f t="shared" si="7"/>
        <v/>
      </c>
      <c r="AA33" s="468" t="s">
        <v>577</v>
      </c>
      <c r="AB33" s="471" t="str">
        <f t="shared" si="8"/>
        <v/>
      </c>
      <c r="AC33" s="469" t="s">
        <v>591</v>
      </c>
      <c r="AD33" s="473"/>
      <c r="AE33" s="334" t="s">
        <v>592</v>
      </c>
      <c r="AF33" s="470">
        <f t="shared" si="9"/>
        <v>0</v>
      </c>
      <c r="AH33" s="471" t="str">
        <f t="shared" si="10"/>
        <v/>
      </c>
      <c r="AI33" s="468" t="s">
        <v>577</v>
      </c>
      <c r="AJ33" s="471" t="str">
        <f t="shared" si="0"/>
        <v/>
      </c>
      <c r="AK33" s="469" t="s">
        <v>591</v>
      </c>
      <c r="AL33" s="473"/>
      <c r="AM33" s="334" t="s">
        <v>592</v>
      </c>
      <c r="AN33" s="470">
        <f t="shared" si="11"/>
        <v>0</v>
      </c>
      <c r="AP33" s="470">
        <f t="shared" si="12"/>
        <v>0</v>
      </c>
      <c r="AQ33" s="470">
        <f t="shared" si="13"/>
        <v>0</v>
      </c>
    </row>
    <row r="34" spans="2:43" ht="16.5" customHeight="1">
      <c r="B34" s="465"/>
      <c r="C34" s="466" t="s">
        <v>590</v>
      </c>
      <c r="D34" s="467"/>
      <c r="E34" s="468" t="s">
        <v>577</v>
      </c>
      <c r="F34" s="467"/>
      <c r="G34" s="469" t="s">
        <v>591</v>
      </c>
      <c r="H34" s="467"/>
      <c r="I34" s="334" t="s">
        <v>592</v>
      </c>
      <c r="J34" s="465"/>
      <c r="L34" s="470">
        <f t="shared" si="14"/>
        <v>0</v>
      </c>
      <c r="N34" s="471" t="str">
        <f t="shared" si="1"/>
        <v/>
      </c>
      <c r="O34" s="468" t="s">
        <v>577</v>
      </c>
      <c r="P34" s="471" t="str">
        <f t="shared" si="2"/>
        <v/>
      </c>
      <c r="R34" s="471" t="str">
        <f t="shared" si="3"/>
        <v/>
      </c>
      <c r="S34" s="468" t="s">
        <v>577</v>
      </c>
      <c r="T34" s="471" t="str">
        <f t="shared" si="4"/>
        <v/>
      </c>
      <c r="U34" s="469" t="s">
        <v>591</v>
      </c>
      <c r="V34" s="472" t="str">
        <f t="shared" si="5"/>
        <v/>
      </c>
      <c r="W34" s="334" t="s">
        <v>592</v>
      </c>
      <c r="X34" s="470">
        <f t="shared" si="6"/>
        <v>0</v>
      </c>
      <c r="Z34" s="471" t="str">
        <f t="shared" si="7"/>
        <v/>
      </c>
      <c r="AA34" s="468" t="s">
        <v>577</v>
      </c>
      <c r="AB34" s="471" t="str">
        <f t="shared" si="8"/>
        <v/>
      </c>
      <c r="AC34" s="469" t="s">
        <v>591</v>
      </c>
      <c r="AD34" s="473"/>
      <c r="AE34" s="334" t="s">
        <v>592</v>
      </c>
      <c r="AF34" s="470">
        <f t="shared" si="9"/>
        <v>0</v>
      </c>
      <c r="AH34" s="471" t="str">
        <f t="shared" si="10"/>
        <v/>
      </c>
      <c r="AI34" s="468" t="s">
        <v>577</v>
      </c>
      <c r="AJ34" s="471" t="str">
        <f t="shared" si="0"/>
        <v/>
      </c>
      <c r="AK34" s="469" t="s">
        <v>591</v>
      </c>
      <c r="AL34" s="473"/>
      <c r="AM34" s="334" t="s">
        <v>592</v>
      </c>
      <c r="AN34" s="470">
        <f t="shared" si="11"/>
        <v>0</v>
      </c>
      <c r="AP34" s="470">
        <f t="shared" si="12"/>
        <v>0</v>
      </c>
      <c r="AQ34" s="470">
        <f t="shared" si="13"/>
        <v>0</v>
      </c>
    </row>
    <row r="35" spans="2:43" ht="16.5" customHeight="1">
      <c r="B35" s="465"/>
      <c r="C35" s="466" t="s">
        <v>590</v>
      </c>
      <c r="D35" s="467"/>
      <c r="E35" s="468" t="s">
        <v>577</v>
      </c>
      <c r="F35" s="467"/>
      <c r="G35" s="469" t="s">
        <v>591</v>
      </c>
      <c r="H35" s="467"/>
      <c r="I35" s="334" t="s">
        <v>592</v>
      </c>
      <c r="J35" s="465"/>
      <c r="L35" s="470">
        <f t="shared" si="14"/>
        <v>0</v>
      </c>
      <c r="N35" s="471" t="str">
        <f t="shared" si="1"/>
        <v/>
      </c>
      <c r="O35" s="468" t="s">
        <v>577</v>
      </c>
      <c r="P35" s="471" t="str">
        <f t="shared" si="2"/>
        <v/>
      </c>
      <c r="R35" s="471" t="str">
        <f t="shared" si="3"/>
        <v/>
      </c>
      <c r="S35" s="468" t="s">
        <v>577</v>
      </c>
      <c r="T35" s="471" t="str">
        <f t="shared" si="4"/>
        <v/>
      </c>
      <c r="U35" s="469" t="s">
        <v>591</v>
      </c>
      <c r="V35" s="472" t="str">
        <f t="shared" si="5"/>
        <v/>
      </c>
      <c r="W35" s="334" t="s">
        <v>592</v>
      </c>
      <c r="X35" s="470">
        <f t="shared" si="6"/>
        <v>0</v>
      </c>
      <c r="Z35" s="471" t="str">
        <f t="shared" si="7"/>
        <v/>
      </c>
      <c r="AA35" s="468" t="s">
        <v>577</v>
      </c>
      <c r="AB35" s="471" t="str">
        <f t="shared" si="8"/>
        <v/>
      </c>
      <c r="AC35" s="469" t="s">
        <v>591</v>
      </c>
      <c r="AD35" s="473"/>
      <c r="AE35" s="334" t="s">
        <v>592</v>
      </c>
      <c r="AF35" s="470">
        <f t="shared" si="9"/>
        <v>0</v>
      </c>
      <c r="AH35" s="471" t="str">
        <f t="shared" si="10"/>
        <v/>
      </c>
      <c r="AI35" s="468" t="s">
        <v>577</v>
      </c>
      <c r="AJ35" s="471" t="str">
        <f t="shared" si="0"/>
        <v/>
      </c>
      <c r="AK35" s="469" t="s">
        <v>591</v>
      </c>
      <c r="AL35" s="473"/>
      <c r="AM35" s="334" t="s">
        <v>592</v>
      </c>
      <c r="AN35" s="470">
        <f t="shared" si="11"/>
        <v>0</v>
      </c>
      <c r="AP35" s="470">
        <f t="shared" si="12"/>
        <v>0</v>
      </c>
      <c r="AQ35" s="470">
        <f t="shared" si="13"/>
        <v>0</v>
      </c>
    </row>
    <row r="36" spans="2:43" ht="16.5" customHeight="1">
      <c r="B36" s="465"/>
      <c r="C36" s="466" t="s">
        <v>590</v>
      </c>
      <c r="D36" s="467"/>
      <c r="E36" s="468" t="s">
        <v>577</v>
      </c>
      <c r="F36" s="467"/>
      <c r="G36" s="469" t="s">
        <v>591</v>
      </c>
      <c r="H36" s="467"/>
      <c r="I36" s="334" t="s">
        <v>592</v>
      </c>
      <c r="J36" s="465"/>
      <c r="L36" s="470">
        <f t="shared" si="14"/>
        <v>0</v>
      </c>
      <c r="N36" s="471" t="str">
        <f t="shared" si="1"/>
        <v/>
      </c>
      <c r="O36" s="468" t="s">
        <v>577</v>
      </c>
      <c r="P36" s="471" t="str">
        <f t="shared" si="2"/>
        <v/>
      </c>
      <c r="R36" s="471" t="str">
        <f t="shared" si="3"/>
        <v/>
      </c>
      <c r="S36" s="468" t="s">
        <v>577</v>
      </c>
      <c r="T36" s="471" t="str">
        <f t="shared" si="4"/>
        <v/>
      </c>
      <c r="U36" s="469" t="s">
        <v>591</v>
      </c>
      <c r="V36" s="472" t="str">
        <f t="shared" si="5"/>
        <v/>
      </c>
      <c r="W36" s="334" t="s">
        <v>592</v>
      </c>
      <c r="X36" s="470">
        <f t="shared" si="6"/>
        <v>0</v>
      </c>
      <c r="Z36" s="471" t="str">
        <f t="shared" si="7"/>
        <v/>
      </c>
      <c r="AA36" s="468" t="s">
        <v>577</v>
      </c>
      <c r="AB36" s="471" t="str">
        <f t="shared" si="8"/>
        <v/>
      </c>
      <c r="AC36" s="469" t="s">
        <v>591</v>
      </c>
      <c r="AD36" s="473"/>
      <c r="AE36" s="334" t="s">
        <v>592</v>
      </c>
      <c r="AF36" s="470">
        <f t="shared" si="9"/>
        <v>0</v>
      </c>
      <c r="AH36" s="471" t="str">
        <f t="shared" si="10"/>
        <v/>
      </c>
      <c r="AI36" s="468" t="s">
        <v>577</v>
      </c>
      <c r="AJ36" s="471" t="str">
        <f t="shared" si="0"/>
        <v/>
      </c>
      <c r="AK36" s="469" t="s">
        <v>591</v>
      </c>
      <c r="AL36" s="473"/>
      <c r="AM36" s="334" t="s">
        <v>592</v>
      </c>
      <c r="AN36" s="470">
        <f t="shared" si="11"/>
        <v>0</v>
      </c>
      <c r="AP36" s="470">
        <f t="shared" si="12"/>
        <v>0</v>
      </c>
      <c r="AQ36" s="470">
        <f t="shared" si="13"/>
        <v>0</v>
      </c>
    </row>
    <row r="37" spans="2:43" s="480" customFormat="1" ht="16.5" customHeight="1">
      <c r="B37" s="465"/>
      <c r="C37" s="476" t="s">
        <v>590</v>
      </c>
      <c r="D37" s="467"/>
      <c r="E37" s="477" t="s">
        <v>577</v>
      </c>
      <c r="F37" s="467"/>
      <c r="G37" s="478" t="s">
        <v>591</v>
      </c>
      <c r="H37" s="467"/>
      <c r="I37" s="479" t="s">
        <v>592</v>
      </c>
      <c r="J37" s="465"/>
      <c r="L37" s="470">
        <f t="shared" si="14"/>
        <v>0</v>
      </c>
      <c r="N37" s="471" t="str">
        <f t="shared" si="1"/>
        <v/>
      </c>
      <c r="O37" s="477" t="s">
        <v>577</v>
      </c>
      <c r="P37" s="471" t="str">
        <f t="shared" si="2"/>
        <v/>
      </c>
      <c r="R37" s="471" t="str">
        <f t="shared" si="3"/>
        <v/>
      </c>
      <c r="S37" s="477" t="s">
        <v>577</v>
      </c>
      <c r="T37" s="471" t="str">
        <f t="shared" si="4"/>
        <v/>
      </c>
      <c r="U37" s="478" t="s">
        <v>591</v>
      </c>
      <c r="V37" s="472" t="str">
        <f t="shared" si="5"/>
        <v/>
      </c>
      <c r="W37" s="479" t="s">
        <v>592</v>
      </c>
      <c r="X37" s="470">
        <f t="shared" si="6"/>
        <v>0</v>
      </c>
      <c r="Z37" s="471" t="str">
        <f t="shared" si="7"/>
        <v/>
      </c>
      <c r="AA37" s="477" t="s">
        <v>577</v>
      </c>
      <c r="AB37" s="471" t="str">
        <f t="shared" si="8"/>
        <v/>
      </c>
      <c r="AC37" s="478" t="s">
        <v>591</v>
      </c>
      <c r="AD37" s="473"/>
      <c r="AE37" s="479" t="s">
        <v>592</v>
      </c>
      <c r="AF37" s="470">
        <f t="shared" si="9"/>
        <v>0</v>
      </c>
      <c r="AH37" s="471" t="str">
        <f t="shared" si="10"/>
        <v/>
      </c>
      <c r="AI37" s="477" t="s">
        <v>577</v>
      </c>
      <c r="AJ37" s="471" t="str">
        <f t="shared" si="0"/>
        <v/>
      </c>
      <c r="AK37" s="478" t="s">
        <v>591</v>
      </c>
      <c r="AL37" s="473"/>
      <c r="AM37" s="479" t="s">
        <v>592</v>
      </c>
      <c r="AN37" s="470">
        <f t="shared" si="11"/>
        <v>0</v>
      </c>
      <c r="AP37" s="470">
        <f t="shared" si="12"/>
        <v>0</v>
      </c>
      <c r="AQ37" s="470">
        <f t="shared" si="13"/>
        <v>0</v>
      </c>
    </row>
    <row r="38" spans="2:43" s="480" customFormat="1" ht="16.5" customHeight="1">
      <c r="B38" s="465"/>
      <c r="C38" s="476" t="s">
        <v>590</v>
      </c>
      <c r="D38" s="467"/>
      <c r="E38" s="477" t="s">
        <v>577</v>
      </c>
      <c r="F38" s="467"/>
      <c r="G38" s="478" t="s">
        <v>591</v>
      </c>
      <c r="H38" s="467"/>
      <c r="I38" s="479" t="s">
        <v>592</v>
      </c>
      <c r="J38" s="465"/>
      <c r="L38" s="470">
        <f t="shared" si="14"/>
        <v>0</v>
      </c>
      <c r="N38" s="471" t="str">
        <f t="shared" si="1"/>
        <v/>
      </c>
      <c r="O38" s="477" t="s">
        <v>577</v>
      </c>
      <c r="P38" s="471" t="str">
        <f t="shared" si="2"/>
        <v/>
      </c>
      <c r="R38" s="471" t="str">
        <f t="shared" si="3"/>
        <v/>
      </c>
      <c r="S38" s="477" t="s">
        <v>577</v>
      </c>
      <c r="T38" s="471" t="str">
        <f t="shared" si="4"/>
        <v/>
      </c>
      <c r="U38" s="478" t="s">
        <v>591</v>
      </c>
      <c r="V38" s="472" t="str">
        <f t="shared" si="5"/>
        <v/>
      </c>
      <c r="W38" s="479" t="s">
        <v>592</v>
      </c>
      <c r="X38" s="470">
        <f t="shared" si="6"/>
        <v>0</v>
      </c>
      <c r="Z38" s="471" t="str">
        <f t="shared" si="7"/>
        <v/>
      </c>
      <c r="AA38" s="477" t="s">
        <v>577</v>
      </c>
      <c r="AB38" s="471" t="str">
        <f t="shared" si="8"/>
        <v/>
      </c>
      <c r="AC38" s="478" t="s">
        <v>591</v>
      </c>
      <c r="AD38" s="473"/>
      <c r="AE38" s="479" t="s">
        <v>592</v>
      </c>
      <c r="AF38" s="470">
        <f t="shared" si="9"/>
        <v>0</v>
      </c>
      <c r="AH38" s="471" t="str">
        <f t="shared" si="10"/>
        <v/>
      </c>
      <c r="AI38" s="477" t="s">
        <v>577</v>
      </c>
      <c r="AJ38" s="471" t="str">
        <f t="shared" si="0"/>
        <v/>
      </c>
      <c r="AK38" s="478" t="s">
        <v>591</v>
      </c>
      <c r="AL38" s="473"/>
      <c r="AM38" s="479" t="s">
        <v>592</v>
      </c>
      <c r="AN38" s="470">
        <f t="shared" si="11"/>
        <v>0</v>
      </c>
      <c r="AP38" s="470">
        <f t="shared" si="12"/>
        <v>0</v>
      </c>
      <c r="AQ38" s="470">
        <f t="shared" si="13"/>
        <v>0</v>
      </c>
    </row>
    <row r="39" spans="2:43" s="480" customFormat="1" ht="16.5" customHeight="1">
      <c r="B39" s="465"/>
      <c r="C39" s="476" t="s">
        <v>590</v>
      </c>
      <c r="D39" s="467"/>
      <c r="E39" s="477" t="s">
        <v>577</v>
      </c>
      <c r="F39" s="467"/>
      <c r="G39" s="478" t="s">
        <v>591</v>
      </c>
      <c r="H39" s="467"/>
      <c r="I39" s="479" t="s">
        <v>592</v>
      </c>
      <c r="J39" s="465"/>
      <c r="L39" s="470">
        <f t="shared" si="14"/>
        <v>0</v>
      </c>
      <c r="N39" s="471" t="str">
        <f t="shared" si="1"/>
        <v/>
      </c>
      <c r="O39" s="477" t="s">
        <v>577</v>
      </c>
      <c r="P39" s="471" t="str">
        <f t="shared" si="2"/>
        <v/>
      </c>
      <c r="R39" s="471" t="str">
        <f t="shared" si="3"/>
        <v/>
      </c>
      <c r="S39" s="477" t="s">
        <v>577</v>
      </c>
      <c r="T39" s="471" t="str">
        <f t="shared" si="4"/>
        <v/>
      </c>
      <c r="U39" s="478" t="s">
        <v>591</v>
      </c>
      <c r="V39" s="472" t="str">
        <f t="shared" si="5"/>
        <v/>
      </c>
      <c r="W39" s="479" t="s">
        <v>592</v>
      </c>
      <c r="X39" s="470">
        <f t="shared" si="6"/>
        <v>0</v>
      </c>
      <c r="Z39" s="471" t="str">
        <f t="shared" si="7"/>
        <v/>
      </c>
      <c r="AA39" s="477" t="s">
        <v>577</v>
      </c>
      <c r="AB39" s="471" t="str">
        <f t="shared" si="8"/>
        <v/>
      </c>
      <c r="AC39" s="478" t="s">
        <v>591</v>
      </c>
      <c r="AD39" s="473"/>
      <c r="AE39" s="479" t="s">
        <v>592</v>
      </c>
      <c r="AF39" s="470">
        <f t="shared" si="9"/>
        <v>0</v>
      </c>
      <c r="AH39" s="471" t="str">
        <f t="shared" si="10"/>
        <v/>
      </c>
      <c r="AI39" s="477" t="s">
        <v>577</v>
      </c>
      <c r="AJ39" s="471" t="str">
        <f t="shared" si="0"/>
        <v/>
      </c>
      <c r="AK39" s="478" t="s">
        <v>591</v>
      </c>
      <c r="AL39" s="473"/>
      <c r="AM39" s="479" t="s">
        <v>592</v>
      </c>
      <c r="AN39" s="470">
        <f t="shared" si="11"/>
        <v>0</v>
      </c>
      <c r="AP39" s="470">
        <f t="shared" si="12"/>
        <v>0</v>
      </c>
      <c r="AQ39" s="470">
        <f t="shared" si="13"/>
        <v>0</v>
      </c>
    </row>
    <row r="40" spans="2:43" s="480" customFormat="1" ht="16.5" customHeight="1">
      <c r="B40" s="465"/>
      <c r="C40" s="476" t="s">
        <v>590</v>
      </c>
      <c r="D40" s="467"/>
      <c r="E40" s="477" t="s">
        <v>577</v>
      </c>
      <c r="F40" s="467"/>
      <c r="G40" s="478" t="s">
        <v>591</v>
      </c>
      <c r="H40" s="467"/>
      <c r="I40" s="479" t="s">
        <v>592</v>
      </c>
      <c r="J40" s="465"/>
      <c r="L40" s="470">
        <f>IF(OR(D40="",F40=""),0,(IF(D40&gt;F40,1,0)-D40+F40-H40)*24)</f>
        <v>0</v>
      </c>
      <c r="N40" s="471" t="str">
        <f t="shared" si="1"/>
        <v/>
      </c>
      <c r="O40" s="477" t="s">
        <v>577</v>
      </c>
      <c r="P40" s="471" t="str">
        <f t="shared" si="2"/>
        <v/>
      </c>
      <c r="R40" s="471" t="str">
        <f>IF(OR(D40="",D40&lt;N40,P40&lt;=D40),"",D40)</f>
        <v/>
      </c>
      <c r="S40" s="477" t="s">
        <v>577</v>
      </c>
      <c r="T40" s="471" t="str">
        <f>IF(R40="","",IF(D40&lt;F40,IF(F40&lt;=P40,F40,P40),P40))</f>
        <v/>
      </c>
      <c r="U40" s="478" t="s">
        <v>591</v>
      </c>
      <c r="V40" s="472" t="str">
        <f t="shared" si="5"/>
        <v/>
      </c>
      <c r="W40" s="479" t="s">
        <v>592</v>
      </c>
      <c r="X40" s="470">
        <f t="shared" si="6"/>
        <v>0</v>
      </c>
      <c r="Z40" s="471" t="str">
        <f>IF(OR(D40="",AND(D40&lt;F40,N40&lt;=D40,D40&lt;=P40,N40&lt;=F40,F40&lt;=P40),J40="宿直"),"",IF(D40&lt;F40,IF(AND(D40&lt;P40,P40&lt;F40),P40,D40),IF(D40&lt;P40,P40,D40)))</f>
        <v/>
      </c>
      <c r="AA40" s="477" t="s">
        <v>577</v>
      </c>
      <c r="AB40" s="471" t="str">
        <f>IF(Z40="","",IF(D40&lt;F40,IF(P40&lt;F40,F40,IF(F40&lt;N40,F40,N40)),IF(F40&lt;N40,F40,N40)))</f>
        <v/>
      </c>
      <c r="AC40" s="478" t="s">
        <v>591</v>
      </c>
      <c r="AD40" s="473"/>
      <c r="AE40" s="479" t="s">
        <v>592</v>
      </c>
      <c r="AF40" s="470">
        <f>IF(Z40="",0,(IF(Z40&gt;AB40,1,0)-Z40+AB40-AD40)*24)</f>
        <v>0</v>
      </c>
      <c r="AH40" s="471" t="str">
        <f>IF(OR(AND(D40&lt;F40,D40&lt;N40),AND(D40&gt;F40,F40&gt;N40)),N40,"")</f>
        <v/>
      </c>
      <c r="AI40" s="477" t="s">
        <v>577</v>
      </c>
      <c r="AJ40" s="471" t="str">
        <f>IF(AH40="","",F40)</f>
        <v/>
      </c>
      <c r="AK40" s="478" t="s">
        <v>591</v>
      </c>
      <c r="AL40" s="473"/>
      <c r="AM40" s="479" t="s">
        <v>592</v>
      </c>
      <c r="AN40" s="470">
        <f>IF(AH40="",0,(IF(AH40&gt;AJ40,1,0)-AH40+AJ40-AL40)*24)</f>
        <v>0</v>
      </c>
      <c r="AP40" s="470">
        <f>X40+AN40</f>
        <v>0</v>
      </c>
      <c r="AQ40" s="470">
        <f>IF(X40&lt;6,X40,IF(X40&lt;8,X40+0.75,X40+1))+IF(AN40&lt;6,AN40,IF(AN40&lt;8,AN40+0.75,AN40+1))</f>
        <v>0</v>
      </c>
    </row>
    <row r="41" spans="2:43" s="480" customFormat="1" ht="16.5" customHeight="1">
      <c r="B41" s="465"/>
      <c r="C41" s="476" t="s">
        <v>590</v>
      </c>
      <c r="D41" s="467"/>
      <c r="E41" s="477" t="s">
        <v>577</v>
      </c>
      <c r="F41" s="467"/>
      <c r="G41" s="478" t="s">
        <v>591</v>
      </c>
      <c r="H41" s="467"/>
      <c r="I41" s="479" t="s">
        <v>592</v>
      </c>
      <c r="J41" s="465"/>
      <c r="L41" s="470">
        <f>IF(OR(D41="",F41=""),0,(IF(D41&gt;F41,1,0)-D41+F41-H41)*24)</f>
        <v>0</v>
      </c>
      <c r="N41" s="471" t="str">
        <f t="shared" si="1"/>
        <v/>
      </c>
      <c r="O41" s="477" t="s">
        <v>577</v>
      </c>
      <c r="P41" s="471" t="str">
        <f t="shared" si="2"/>
        <v/>
      </c>
      <c r="R41" s="471" t="str">
        <f>IF(OR(D41="",D41&lt;N41,P41&lt;=D41),"",D41)</f>
        <v/>
      </c>
      <c r="S41" s="477" t="s">
        <v>577</v>
      </c>
      <c r="T41" s="471" t="str">
        <f>IF(R41="","",IF(D41&lt;F41,IF(F41&lt;=P41,F41,P41),P41))</f>
        <v/>
      </c>
      <c r="U41" s="478" t="s">
        <v>591</v>
      </c>
      <c r="V41" s="472" t="str">
        <f t="shared" si="5"/>
        <v/>
      </c>
      <c r="W41" s="479" t="s">
        <v>592</v>
      </c>
      <c r="X41" s="470">
        <f t="shared" si="6"/>
        <v>0</v>
      </c>
      <c r="Z41" s="471" t="str">
        <f>IF(OR(D41="",AND(D41&lt;F41,N41&lt;=D41,D41&lt;=P41,N41&lt;=F41,F41&lt;=P41),J41="宿直"),"",IF(D41&lt;F41,IF(AND(D41&lt;P41,P41&lt;F41),P41,D41),IF(D41&lt;P41,P41,D41)))</f>
        <v/>
      </c>
      <c r="AA41" s="477" t="s">
        <v>577</v>
      </c>
      <c r="AB41" s="471" t="str">
        <f>IF(Z41="","",IF(D41&lt;F41,IF(P41&lt;F41,F41,IF(F41&lt;N41,F41,N41)),IF(F41&lt;N41,F41,N41)))</f>
        <v/>
      </c>
      <c r="AC41" s="478" t="s">
        <v>591</v>
      </c>
      <c r="AD41" s="473"/>
      <c r="AE41" s="479" t="s">
        <v>592</v>
      </c>
      <c r="AF41" s="470">
        <f>IF(Z41="",0,(IF(Z41&gt;AB41,1,0)-Z41+AB41-AD41)*24)</f>
        <v>0</v>
      </c>
      <c r="AH41" s="471" t="str">
        <f>IF(OR(AND(D41&lt;F41,D41&lt;N41),AND(D41&gt;F41,F41&gt;N41)),N41,"")</f>
        <v/>
      </c>
      <c r="AI41" s="477" t="s">
        <v>577</v>
      </c>
      <c r="AJ41" s="471" t="str">
        <f>IF(AH41="","",F41)</f>
        <v/>
      </c>
      <c r="AK41" s="478" t="s">
        <v>591</v>
      </c>
      <c r="AL41" s="473"/>
      <c r="AM41" s="479" t="s">
        <v>592</v>
      </c>
      <c r="AN41" s="470">
        <f>IF(AH41="",0,(IF(AH41&gt;AJ41,1,0)-AH41+AJ41-AL41)*24)</f>
        <v>0</v>
      </c>
      <c r="AP41" s="470">
        <f>X41+AN41</f>
        <v>0</v>
      </c>
      <c r="AQ41" s="470">
        <f>IF(X41&lt;6,X41,IF(X41&lt;8,X41+0.75,X41+1))+IF(AN41&lt;6,AN41,IF(AN41&lt;8,AN41+0.75,AN41+1))</f>
        <v>0</v>
      </c>
    </row>
    <row r="42" spans="2:43" s="480" customFormat="1" ht="16.5" customHeight="1">
      <c r="B42" s="465"/>
      <c r="C42" s="476" t="s">
        <v>590</v>
      </c>
      <c r="D42" s="467"/>
      <c r="E42" s="477" t="s">
        <v>577</v>
      </c>
      <c r="F42" s="467"/>
      <c r="G42" s="478" t="s">
        <v>591</v>
      </c>
      <c r="H42" s="467"/>
      <c r="I42" s="479" t="s">
        <v>592</v>
      </c>
      <c r="J42" s="465"/>
      <c r="L42" s="470">
        <f>IF(OR(D42="",F42=""),0,(IF(D42&gt;F42,1,0)-D42+F42-H42)*24)</f>
        <v>0</v>
      </c>
      <c r="N42" s="471" t="str">
        <f t="shared" si="1"/>
        <v/>
      </c>
      <c r="O42" s="477" t="s">
        <v>577</v>
      </c>
      <c r="P42" s="471" t="str">
        <f t="shared" si="2"/>
        <v/>
      </c>
      <c r="R42" s="471" t="str">
        <f>IF(OR(D42="",D42&lt;N42,P42&lt;=D42),"",D42)</f>
        <v/>
      </c>
      <c r="S42" s="477" t="s">
        <v>577</v>
      </c>
      <c r="T42" s="471" t="str">
        <f>IF(R42="","",IF(D42&lt;F42,IF(F42&lt;=P42,F42,P42),P42))</f>
        <v/>
      </c>
      <c r="U42" s="478" t="s">
        <v>591</v>
      </c>
      <c r="V42" s="472" t="str">
        <f t="shared" si="5"/>
        <v/>
      </c>
      <c r="W42" s="479" t="s">
        <v>592</v>
      </c>
      <c r="X42" s="470">
        <f t="shared" si="6"/>
        <v>0</v>
      </c>
      <c r="Z42" s="471" t="str">
        <f>IF(OR(D42="",AND(D42&lt;F42,N42&lt;=D42,D42&lt;=P42,N42&lt;=F42,F42&lt;=P42),J42="宿直"),"",IF(D42&lt;F42,IF(AND(D42&lt;P42,P42&lt;F42),P42,D42),IF(D42&lt;P42,P42,D42)))</f>
        <v/>
      </c>
      <c r="AA42" s="477" t="s">
        <v>577</v>
      </c>
      <c r="AB42" s="471" t="str">
        <f>IF(Z42="","",IF(D42&lt;F42,IF(P42&lt;F42,F42,IF(F42&lt;N42,F42,N42)),IF(F42&lt;N42,F42,N42)))</f>
        <v/>
      </c>
      <c r="AC42" s="478" t="s">
        <v>591</v>
      </c>
      <c r="AD42" s="473"/>
      <c r="AE42" s="479" t="s">
        <v>592</v>
      </c>
      <c r="AF42" s="470">
        <f>IF(Z42="",0,(IF(Z42&gt;AB42,1,0)-Z42+AB42-AD42)*24)</f>
        <v>0</v>
      </c>
      <c r="AH42" s="471" t="str">
        <f>IF(OR(AND(D42&lt;F42,D42&lt;N42),AND(D42&gt;F42,F42&gt;N42)),N42,"")</f>
        <v/>
      </c>
      <c r="AI42" s="477" t="s">
        <v>577</v>
      </c>
      <c r="AJ42" s="471" t="str">
        <f>IF(AH42="","",F42)</f>
        <v/>
      </c>
      <c r="AK42" s="478" t="s">
        <v>591</v>
      </c>
      <c r="AL42" s="473"/>
      <c r="AM42" s="479" t="s">
        <v>592</v>
      </c>
      <c r="AN42" s="470">
        <f>IF(AH42="",0,(IF(AH42&gt;AJ42,1,0)-AH42+AJ42-AL42)*24)</f>
        <v>0</v>
      </c>
      <c r="AP42" s="470">
        <f>X42+AN42</f>
        <v>0</v>
      </c>
      <c r="AQ42" s="470">
        <f>IF(X42&lt;6,X42,IF(X42&lt;8,X42+0.75,X42+1))+IF(AN42&lt;6,AN42,IF(AN42&lt;8,AN42+0.75,AN42+1))</f>
        <v>0</v>
      </c>
    </row>
    <row r="43" spans="2:43" s="480" customFormat="1" ht="16.5" customHeight="1">
      <c r="B43" s="465"/>
      <c r="C43" s="476" t="s">
        <v>590</v>
      </c>
      <c r="D43" s="467"/>
      <c r="E43" s="477" t="s">
        <v>577</v>
      </c>
      <c r="F43" s="467"/>
      <c r="G43" s="478" t="s">
        <v>591</v>
      </c>
      <c r="H43" s="467"/>
      <c r="I43" s="479" t="s">
        <v>592</v>
      </c>
      <c r="J43" s="465"/>
      <c r="L43" s="470">
        <f t="shared" si="14"/>
        <v>0</v>
      </c>
      <c r="N43" s="471" t="str">
        <f t="shared" si="1"/>
        <v/>
      </c>
      <c r="O43" s="477" t="s">
        <v>577</v>
      </c>
      <c r="P43" s="471" t="str">
        <f t="shared" si="2"/>
        <v/>
      </c>
      <c r="R43" s="471" t="str">
        <f t="shared" si="3"/>
        <v/>
      </c>
      <c r="S43" s="477" t="s">
        <v>577</v>
      </c>
      <c r="T43" s="471" t="str">
        <f t="shared" si="4"/>
        <v/>
      </c>
      <c r="U43" s="478" t="s">
        <v>591</v>
      </c>
      <c r="V43" s="472" t="str">
        <f t="shared" si="5"/>
        <v/>
      </c>
      <c r="W43" s="479" t="s">
        <v>592</v>
      </c>
      <c r="X43" s="470">
        <f t="shared" si="6"/>
        <v>0</v>
      </c>
      <c r="Z43" s="471" t="str">
        <f t="shared" si="7"/>
        <v/>
      </c>
      <c r="AA43" s="477" t="s">
        <v>577</v>
      </c>
      <c r="AB43" s="471" t="str">
        <f t="shared" si="8"/>
        <v/>
      </c>
      <c r="AC43" s="478" t="s">
        <v>591</v>
      </c>
      <c r="AD43" s="473"/>
      <c r="AE43" s="479" t="s">
        <v>592</v>
      </c>
      <c r="AF43" s="470">
        <f t="shared" si="9"/>
        <v>0</v>
      </c>
      <c r="AH43" s="471" t="str">
        <f t="shared" si="10"/>
        <v/>
      </c>
      <c r="AI43" s="477" t="s">
        <v>577</v>
      </c>
      <c r="AJ43" s="471" t="str">
        <f t="shared" si="0"/>
        <v/>
      </c>
      <c r="AK43" s="478" t="s">
        <v>591</v>
      </c>
      <c r="AL43" s="473"/>
      <c r="AM43" s="479" t="s">
        <v>592</v>
      </c>
      <c r="AN43" s="470">
        <f t="shared" si="11"/>
        <v>0</v>
      </c>
      <c r="AP43" s="470">
        <f t="shared" si="12"/>
        <v>0</v>
      </c>
      <c r="AQ43" s="470">
        <f t="shared" si="13"/>
        <v>0</v>
      </c>
    </row>
    <row r="44" spans="2:43" s="480" customFormat="1" ht="16.5" customHeight="1">
      <c r="B44" s="465"/>
      <c r="C44" s="476" t="s">
        <v>590</v>
      </c>
      <c r="D44" s="467"/>
      <c r="E44" s="477" t="s">
        <v>577</v>
      </c>
      <c r="F44" s="467"/>
      <c r="G44" s="478" t="s">
        <v>591</v>
      </c>
      <c r="H44" s="467"/>
      <c r="I44" s="479" t="s">
        <v>592</v>
      </c>
      <c r="J44" s="465"/>
      <c r="L44" s="470">
        <f t="shared" si="14"/>
        <v>0</v>
      </c>
      <c r="N44" s="471" t="str">
        <f t="shared" si="1"/>
        <v/>
      </c>
      <c r="O44" s="477" t="s">
        <v>577</v>
      </c>
      <c r="P44" s="471" t="str">
        <f t="shared" si="2"/>
        <v/>
      </c>
      <c r="R44" s="471" t="str">
        <f t="shared" si="3"/>
        <v/>
      </c>
      <c r="S44" s="477" t="s">
        <v>577</v>
      </c>
      <c r="T44" s="471" t="str">
        <f t="shared" si="4"/>
        <v/>
      </c>
      <c r="U44" s="478" t="s">
        <v>591</v>
      </c>
      <c r="V44" s="472" t="str">
        <f t="shared" si="5"/>
        <v/>
      </c>
      <c r="W44" s="479" t="s">
        <v>592</v>
      </c>
      <c r="X44" s="470">
        <f t="shared" si="6"/>
        <v>0</v>
      </c>
      <c r="Z44" s="471" t="str">
        <f t="shared" si="7"/>
        <v/>
      </c>
      <c r="AA44" s="477" t="s">
        <v>577</v>
      </c>
      <c r="AB44" s="471" t="str">
        <f t="shared" si="8"/>
        <v/>
      </c>
      <c r="AC44" s="478" t="s">
        <v>591</v>
      </c>
      <c r="AD44" s="473"/>
      <c r="AE44" s="479" t="s">
        <v>592</v>
      </c>
      <c r="AF44" s="470">
        <f t="shared" si="9"/>
        <v>0</v>
      </c>
      <c r="AH44" s="471" t="str">
        <f t="shared" si="10"/>
        <v/>
      </c>
      <c r="AI44" s="477" t="s">
        <v>577</v>
      </c>
      <c r="AJ44" s="471" t="str">
        <f t="shared" si="0"/>
        <v/>
      </c>
      <c r="AK44" s="478" t="s">
        <v>591</v>
      </c>
      <c r="AL44" s="473"/>
      <c r="AM44" s="479" t="s">
        <v>592</v>
      </c>
      <c r="AN44" s="470">
        <f t="shared" si="11"/>
        <v>0</v>
      </c>
      <c r="AP44" s="470">
        <f t="shared" si="12"/>
        <v>0</v>
      </c>
      <c r="AQ44" s="470">
        <f t="shared" si="13"/>
        <v>0</v>
      </c>
    </row>
    <row r="45" spans="2:43" s="480" customFormat="1" ht="16.5" customHeight="1">
      <c r="B45" s="465"/>
      <c r="C45" s="476" t="s">
        <v>590</v>
      </c>
      <c r="D45" s="467"/>
      <c r="E45" s="477" t="s">
        <v>577</v>
      </c>
      <c r="F45" s="467"/>
      <c r="G45" s="478" t="s">
        <v>591</v>
      </c>
      <c r="H45" s="467"/>
      <c r="I45" s="479" t="s">
        <v>592</v>
      </c>
      <c r="J45" s="465"/>
      <c r="L45" s="470">
        <f t="shared" si="14"/>
        <v>0</v>
      </c>
      <c r="N45" s="471" t="str">
        <f t="shared" si="1"/>
        <v/>
      </c>
      <c r="O45" s="477" t="s">
        <v>577</v>
      </c>
      <c r="P45" s="471" t="str">
        <f t="shared" si="2"/>
        <v/>
      </c>
      <c r="R45" s="471" t="str">
        <f t="shared" si="3"/>
        <v/>
      </c>
      <c r="S45" s="477" t="s">
        <v>577</v>
      </c>
      <c r="T45" s="471" t="str">
        <f t="shared" si="4"/>
        <v/>
      </c>
      <c r="U45" s="478" t="s">
        <v>591</v>
      </c>
      <c r="V45" s="472" t="str">
        <f t="shared" si="5"/>
        <v/>
      </c>
      <c r="W45" s="479" t="s">
        <v>592</v>
      </c>
      <c r="X45" s="470">
        <f t="shared" si="6"/>
        <v>0</v>
      </c>
      <c r="Z45" s="471" t="str">
        <f t="shared" si="7"/>
        <v/>
      </c>
      <c r="AA45" s="477" t="s">
        <v>577</v>
      </c>
      <c r="AB45" s="471" t="str">
        <f t="shared" si="8"/>
        <v/>
      </c>
      <c r="AC45" s="478" t="s">
        <v>591</v>
      </c>
      <c r="AD45" s="473"/>
      <c r="AE45" s="479" t="s">
        <v>592</v>
      </c>
      <c r="AF45" s="470">
        <f t="shared" si="9"/>
        <v>0</v>
      </c>
      <c r="AH45" s="471" t="str">
        <f t="shared" si="10"/>
        <v/>
      </c>
      <c r="AI45" s="477" t="s">
        <v>577</v>
      </c>
      <c r="AJ45" s="471" t="str">
        <f t="shared" si="0"/>
        <v/>
      </c>
      <c r="AK45" s="478" t="s">
        <v>591</v>
      </c>
      <c r="AL45" s="473"/>
      <c r="AM45" s="479" t="s">
        <v>592</v>
      </c>
      <c r="AN45" s="470">
        <f t="shared" si="11"/>
        <v>0</v>
      </c>
      <c r="AP45" s="470">
        <f t="shared" si="12"/>
        <v>0</v>
      </c>
      <c r="AQ45" s="470">
        <f t="shared" si="13"/>
        <v>0</v>
      </c>
    </row>
    <row r="46" spans="2:43" s="480" customFormat="1" ht="16.5" customHeight="1">
      <c r="B46" s="465"/>
      <c r="C46" s="476" t="s">
        <v>590</v>
      </c>
      <c r="D46" s="467"/>
      <c r="E46" s="477" t="s">
        <v>577</v>
      </c>
      <c r="F46" s="467"/>
      <c r="G46" s="478" t="s">
        <v>591</v>
      </c>
      <c r="H46" s="467"/>
      <c r="I46" s="479" t="s">
        <v>592</v>
      </c>
      <c r="J46" s="465"/>
      <c r="L46" s="470">
        <f t="shared" si="14"/>
        <v>0</v>
      </c>
      <c r="N46" s="471" t="str">
        <f t="shared" si="1"/>
        <v/>
      </c>
      <c r="O46" s="477" t="s">
        <v>577</v>
      </c>
      <c r="P46" s="471" t="str">
        <f t="shared" si="2"/>
        <v/>
      </c>
      <c r="R46" s="471" t="str">
        <f t="shared" si="3"/>
        <v/>
      </c>
      <c r="S46" s="477" t="s">
        <v>577</v>
      </c>
      <c r="T46" s="471" t="str">
        <f t="shared" si="4"/>
        <v/>
      </c>
      <c r="U46" s="478" t="s">
        <v>591</v>
      </c>
      <c r="V46" s="472" t="str">
        <f t="shared" si="5"/>
        <v/>
      </c>
      <c r="W46" s="479" t="s">
        <v>592</v>
      </c>
      <c r="X46" s="470">
        <f t="shared" si="6"/>
        <v>0</v>
      </c>
      <c r="Z46" s="471" t="str">
        <f t="shared" si="7"/>
        <v/>
      </c>
      <c r="AA46" s="477" t="s">
        <v>577</v>
      </c>
      <c r="AB46" s="471" t="str">
        <f t="shared" si="8"/>
        <v/>
      </c>
      <c r="AC46" s="478" t="s">
        <v>591</v>
      </c>
      <c r="AD46" s="473"/>
      <c r="AE46" s="479" t="s">
        <v>592</v>
      </c>
      <c r="AF46" s="470">
        <f t="shared" si="9"/>
        <v>0</v>
      </c>
      <c r="AH46" s="471" t="str">
        <f t="shared" si="10"/>
        <v/>
      </c>
      <c r="AI46" s="477" t="s">
        <v>577</v>
      </c>
      <c r="AJ46" s="471" t="str">
        <f t="shared" si="0"/>
        <v/>
      </c>
      <c r="AK46" s="478" t="s">
        <v>591</v>
      </c>
      <c r="AL46" s="473"/>
      <c r="AM46" s="479" t="s">
        <v>592</v>
      </c>
      <c r="AN46" s="470">
        <f t="shared" si="11"/>
        <v>0</v>
      </c>
      <c r="AP46" s="470">
        <f t="shared" si="12"/>
        <v>0</v>
      </c>
      <c r="AQ46" s="470">
        <f t="shared" si="13"/>
        <v>0</v>
      </c>
    </row>
    <row r="47" spans="2:43" s="480" customFormat="1" ht="16.5" customHeight="1">
      <c r="B47" s="465"/>
      <c r="C47" s="476" t="s">
        <v>590</v>
      </c>
      <c r="D47" s="467"/>
      <c r="E47" s="477" t="s">
        <v>577</v>
      </c>
      <c r="F47" s="467"/>
      <c r="G47" s="478" t="s">
        <v>591</v>
      </c>
      <c r="H47" s="467"/>
      <c r="I47" s="479" t="s">
        <v>592</v>
      </c>
      <c r="J47" s="465"/>
      <c r="L47" s="470">
        <f t="shared" si="14"/>
        <v>0</v>
      </c>
      <c r="N47" s="471" t="str">
        <f t="shared" si="1"/>
        <v/>
      </c>
      <c r="O47" s="477" t="s">
        <v>577</v>
      </c>
      <c r="P47" s="471" t="str">
        <f t="shared" si="2"/>
        <v/>
      </c>
      <c r="R47" s="471" t="str">
        <f t="shared" si="3"/>
        <v/>
      </c>
      <c r="S47" s="477" t="s">
        <v>577</v>
      </c>
      <c r="T47" s="471" t="str">
        <f t="shared" si="4"/>
        <v/>
      </c>
      <c r="U47" s="478" t="s">
        <v>591</v>
      </c>
      <c r="V47" s="472" t="str">
        <f t="shared" si="5"/>
        <v/>
      </c>
      <c r="W47" s="479" t="s">
        <v>592</v>
      </c>
      <c r="X47" s="470">
        <f t="shared" si="6"/>
        <v>0</v>
      </c>
      <c r="Z47" s="471" t="str">
        <f t="shared" si="7"/>
        <v/>
      </c>
      <c r="AA47" s="477" t="s">
        <v>577</v>
      </c>
      <c r="AB47" s="471" t="str">
        <f t="shared" si="8"/>
        <v/>
      </c>
      <c r="AC47" s="478" t="s">
        <v>591</v>
      </c>
      <c r="AD47" s="473"/>
      <c r="AE47" s="479" t="s">
        <v>592</v>
      </c>
      <c r="AF47" s="470">
        <f t="shared" si="9"/>
        <v>0</v>
      </c>
      <c r="AH47" s="471" t="str">
        <f t="shared" si="10"/>
        <v/>
      </c>
      <c r="AI47" s="477" t="s">
        <v>577</v>
      </c>
      <c r="AJ47" s="471" t="str">
        <f t="shared" si="0"/>
        <v/>
      </c>
      <c r="AK47" s="478" t="s">
        <v>591</v>
      </c>
      <c r="AL47" s="473"/>
      <c r="AM47" s="479" t="s">
        <v>592</v>
      </c>
      <c r="AN47" s="470">
        <f t="shared" si="11"/>
        <v>0</v>
      </c>
      <c r="AP47" s="470">
        <f t="shared" si="12"/>
        <v>0</v>
      </c>
      <c r="AQ47" s="470">
        <f t="shared" si="13"/>
        <v>0</v>
      </c>
    </row>
    <row r="48" spans="2:43" s="480" customFormat="1" ht="16.5" customHeight="1">
      <c r="B48" s="465"/>
      <c r="C48" s="476" t="s">
        <v>590</v>
      </c>
      <c r="D48" s="467"/>
      <c r="E48" s="477" t="s">
        <v>577</v>
      </c>
      <c r="F48" s="467"/>
      <c r="G48" s="478" t="s">
        <v>591</v>
      </c>
      <c r="H48" s="467"/>
      <c r="I48" s="479" t="s">
        <v>592</v>
      </c>
      <c r="J48" s="465"/>
      <c r="L48" s="470">
        <f t="shared" si="14"/>
        <v>0</v>
      </c>
      <c r="N48" s="471" t="str">
        <f t="shared" si="1"/>
        <v/>
      </c>
      <c r="O48" s="477" t="s">
        <v>577</v>
      </c>
      <c r="P48" s="471" t="str">
        <f t="shared" si="2"/>
        <v/>
      </c>
      <c r="R48" s="471" t="str">
        <f t="shared" si="3"/>
        <v/>
      </c>
      <c r="S48" s="477" t="s">
        <v>577</v>
      </c>
      <c r="T48" s="471" t="str">
        <f t="shared" si="4"/>
        <v/>
      </c>
      <c r="U48" s="478" t="s">
        <v>591</v>
      </c>
      <c r="V48" s="472" t="str">
        <f t="shared" si="5"/>
        <v/>
      </c>
      <c r="W48" s="479" t="s">
        <v>592</v>
      </c>
      <c r="X48" s="470">
        <f t="shared" si="6"/>
        <v>0</v>
      </c>
      <c r="Z48" s="471" t="str">
        <f t="shared" si="7"/>
        <v/>
      </c>
      <c r="AA48" s="477" t="s">
        <v>577</v>
      </c>
      <c r="AB48" s="471" t="str">
        <f t="shared" si="8"/>
        <v/>
      </c>
      <c r="AC48" s="478" t="s">
        <v>591</v>
      </c>
      <c r="AD48" s="473"/>
      <c r="AE48" s="479" t="s">
        <v>592</v>
      </c>
      <c r="AF48" s="470">
        <f t="shared" si="9"/>
        <v>0</v>
      </c>
      <c r="AH48" s="471" t="str">
        <f t="shared" si="10"/>
        <v/>
      </c>
      <c r="AI48" s="477" t="s">
        <v>577</v>
      </c>
      <c r="AJ48" s="471" t="str">
        <f t="shared" si="0"/>
        <v/>
      </c>
      <c r="AK48" s="478" t="s">
        <v>591</v>
      </c>
      <c r="AL48" s="473"/>
      <c r="AM48" s="479" t="s">
        <v>592</v>
      </c>
      <c r="AN48" s="470">
        <f t="shared" si="11"/>
        <v>0</v>
      </c>
      <c r="AP48" s="470">
        <f t="shared" si="12"/>
        <v>0</v>
      </c>
      <c r="AQ48" s="470">
        <f t="shared" si="13"/>
        <v>0</v>
      </c>
    </row>
    <row r="49" spans="2:43" s="480" customFormat="1" ht="16.5" customHeight="1">
      <c r="B49" s="465"/>
      <c r="C49" s="476" t="s">
        <v>590</v>
      </c>
      <c r="D49" s="467"/>
      <c r="E49" s="477" t="s">
        <v>577</v>
      </c>
      <c r="F49" s="467"/>
      <c r="G49" s="478" t="s">
        <v>591</v>
      </c>
      <c r="H49" s="467"/>
      <c r="I49" s="479" t="s">
        <v>592</v>
      </c>
      <c r="J49" s="465"/>
      <c r="L49" s="470">
        <f t="shared" si="14"/>
        <v>0</v>
      </c>
      <c r="N49" s="471" t="str">
        <f t="shared" si="1"/>
        <v/>
      </c>
      <c r="O49" s="477" t="s">
        <v>577</v>
      </c>
      <c r="P49" s="471" t="str">
        <f t="shared" si="2"/>
        <v/>
      </c>
      <c r="R49" s="471" t="str">
        <f t="shared" si="3"/>
        <v/>
      </c>
      <c r="S49" s="477" t="s">
        <v>577</v>
      </c>
      <c r="T49" s="471" t="str">
        <f t="shared" si="4"/>
        <v/>
      </c>
      <c r="U49" s="478" t="s">
        <v>591</v>
      </c>
      <c r="V49" s="472" t="str">
        <f t="shared" si="5"/>
        <v/>
      </c>
      <c r="W49" s="479" t="s">
        <v>592</v>
      </c>
      <c r="X49" s="470">
        <f t="shared" si="6"/>
        <v>0</v>
      </c>
      <c r="Z49" s="471" t="str">
        <f t="shared" si="7"/>
        <v/>
      </c>
      <c r="AA49" s="477" t="s">
        <v>577</v>
      </c>
      <c r="AB49" s="471" t="str">
        <f t="shared" si="8"/>
        <v/>
      </c>
      <c r="AC49" s="478" t="s">
        <v>591</v>
      </c>
      <c r="AD49" s="473"/>
      <c r="AE49" s="479" t="s">
        <v>592</v>
      </c>
      <c r="AF49" s="470">
        <f t="shared" si="9"/>
        <v>0</v>
      </c>
      <c r="AH49" s="471" t="str">
        <f t="shared" si="10"/>
        <v/>
      </c>
      <c r="AI49" s="477" t="s">
        <v>577</v>
      </c>
      <c r="AJ49" s="471" t="str">
        <f t="shared" si="0"/>
        <v/>
      </c>
      <c r="AK49" s="478" t="s">
        <v>591</v>
      </c>
      <c r="AL49" s="473"/>
      <c r="AM49" s="479" t="s">
        <v>592</v>
      </c>
      <c r="AN49" s="470">
        <f t="shared" si="11"/>
        <v>0</v>
      </c>
      <c r="AP49" s="470">
        <f t="shared" si="12"/>
        <v>0</v>
      </c>
      <c r="AQ49" s="470">
        <f t="shared" si="13"/>
        <v>0</v>
      </c>
    </row>
    <row r="50" spans="2:43" s="480" customFormat="1" ht="16.5" customHeight="1">
      <c r="B50" s="465"/>
      <c r="C50" s="476" t="s">
        <v>590</v>
      </c>
      <c r="D50" s="467"/>
      <c r="E50" s="477" t="s">
        <v>577</v>
      </c>
      <c r="F50" s="467"/>
      <c r="G50" s="478" t="s">
        <v>591</v>
      </c>
      <c r="H50" s="467"/>
      <c r="I50" s="479" t="s">
        <v>592</v>
      </c>
      <c r="J50" s="465"/>
      <c r="L50" s="470">
        <f t="shared" si="14"/>
        <v>0</v>
      </c>
      <c r="N50" s="471" t="str">
        <f t="shared" si="1"/>
        <v/>
      </c>
      <c r="O50" s="477" t="s">
        <v>577</v>
      </c>
      <c r="P50" s="471" t="str">
        <f t="shared" si="2"/>
        <v/>
      </c>
      <c r="R50" s="471" t="str">
        <f t="shared" si="3"/>
        <v/>
      </c>
      <c r="S50" s="477" t="s">
        <v>577</v>
      </c>
      <c r="T50" s="471" t="str">
        <f t="shared" si="4"/>
        <v/>
      </c>
      <c r="U50" s="478" t="s">
        <v>591</v>
      </c>
      <c r="V50" s="472" t="str">
        <f t="shared" si="5"/>
        <v/>
      </c>
      <c r="W50" s="479" t="s">
        <v>592</v>
      </c>
      <c r="X50" s="470">
        <f t="shared" si="6"/>
        <v>0</v>
      </c>
      <c r="Z50" s="471" t="str">
        <f t="shared" si="7"/>
        <v/>
      </c>
      <c r="AA50" s="477" t="s">
        <v>577</v>
      </c>
      <c r="AB50" s="471" t="str">
        <f t="shared" si="8"/>
        <v/>
      </c>
      <c r="AC50" s="478" t="s">
        <v>591</v>
      </c>
      <c r="AD50" s="473"/>
      <c r="AE50" s="479" t="s">
        <v>592</v>
      </c>
      <c r="AF50" s="470">
        <f t="shared" si="9"/>
        <v>0</v>
      </c>
      <c r="AH50" s="471" t="str">
        <f t="shared" si="10"/>
        <v/>
      </c>
      <c r="AI50" s="477" t="s">
        <v>577</v>
      </c>
      <c r="AJ50" s="471" t="str">
        <f t="shared" si="0"/>
        <v/>
      </c>
      <c r="AK50" s="478" t="s">
        <v>591</v>
      </c>
      <c r="AL50" s="473"/>
      <c r="AM50" s="479" t="s">
        <v>592</v>
      </c>
      <c r="AN50" s="470">
        <f t="shared" si="11"/>
        <v>0</v>
      </c>
      <c r="AP50" s="470">
        <f t="shared" si="12"/>
        <v>0</v>
      </c>
      <c r="AQ50" s="470">
        <f t="shared" si="13"/>
        <v>0</v>
      </c>
    </row>
    <row r="51" spans="2:43" s="480" customFormat="1" ht="16.5" customHeight="1">
      <c r="B51" s="465"/>
      <c r="C51" s="476" t="s">
        <v>590</v>
      </c>
      <c r="D51" s="481"/>
      <c r="E51" s="477" t="s">
        <v>577</v>
      </c>
      <c r="F51" s="481"/>
      <c r="G51" s="478" t="s">
        <v>591</v>
      </c>
      <c r="H51" s="481"/>
      <c r="I51" s="479" t="s">
        <v>592</v>
      </c>
      <c r="J51" s="465"/>
      <c r="L51" s="470">
        <f t="shared" si="14"/>
        <v>0</v>
      </c>
      <c r="N51" s="471" t="str">
        <f t="shared" si="1"/>
        <v/>
      </c>
      <c r="O51" s="477" t="s">
        <v>577</v>
      </c>
      <c r="P51" s="471" t="str">
        <f t="shared" si="2"/>
        <v/>
      </c>
      <c r="R51" s="471" t="str">
        <f t="shared" si="3"/>
        <v/>
      </c>
      <c r="S51" s="477" t="s">
        <v>577</v>
      </c>
      <c r="T51" s="471" t="str">
        <f t="shared" si="4"/>
        <v/>
      </c>
      <c r="U51" s="478" t="s">
        <v>591</v>
      </c>
      <c r="V51" s="472" t="str">
        <f t="shared" si="5"/>
        <v/>
      </c>
      <c r="W51" s="479" t="s">
        <v>592</v>
      </c>
      <c r="X51" s="470">
        <f t="shared" si="6"/>
        <v>0</v>
      </c>
      <c r="Z51" s="471" t="str">
        <f t="shared" si="7"/>
        <v/>
      </c>
      <c r="AA51" s="477" t="s">
        <v>577</v>
      </c>
      <c r="AB51" s="471" t="str">
        <f t="shared" si="8"/>
        <v/>
      </c>
      <c r="AC51" s="478" t="s">
        <v>591</v>
      </c>
      <c r="AD51" s="482"/>
      <c r="AE51" s="479" t="s">
        <v>592</v>
      </c>
      <c r="AF51" s="470">
        <f t="shared" si="9"/>
        <v>0</v>
      </c>
      <c r="AH51" s="471" t="str">
        <f t="shared" si="10"/>
        <v/>
      </c>
      <c r="AI51" s="477" t="s">
        <v>577</v>
      </c>
      <c r="AJ51" s="471" t="str">
        <f t="shared" si="0"/>
        <v/>
      </c>
      <c r="AK51" s="478" t="s">
        <v>591</v>
      </c>
      <c r="AL51" s="473"/>
      <c r="AM51" s="479" t="s">
        <v>592</v>
      </c>
      <c r="AN51" s="470">
        <f t="shared" si="11"/>
        <v>0</v>
      </c>
      <c r="AP51" s="470">
        <f t="shared" si="12"/>
        <v>0</v>
      </c>
      <c r="AQ51" s="470">
        <f t="shared" si="13"/>
        <v>0</v>
      </c>
    </row>
    <row r="52" spans="2:43" s="480" customFormat="1" ht="16.5" customHeight="1">
      <c r="B52" s="465"/>
      <c r="C52" s="476" t="s">
        <v>590</v>
      </c>
      <c r="D52" s="467"/>
      <c r="E52" s="477" t="s">
        <v>577</v>
      </c>
      <c r="F52" s="467"/>
      <c r="G52" s="478" t="s">
        <v>591</v>
      </c>
      <c r="H52" s="467"/>
      <c r="I52" s="479" t="s">
        <v>592</v>
      </c>
      <c r="J52" s="465"/>
      <c r="L52" s="470">
        <f t="shared" si="14"/>
        <v>0</v>
      </c>
      <c r="N52" s="471" t="str">
        <f t="shared" si="1"/>
        <v/>
      </c>
      <c r="O52" s="477" t="s">
        <v>577</v>
      </c>
      <c r="P52" s="471" t="str">
        <f t="shared" si="2"/>
        <v/>
      </c>
      <c r="R52" s="471" t="str">
        <f t="shared" si="3"/>
        <v/>
      </c>
      <c r="S52" s="477" t="s">
        <v>577</v>
      </c>
      <c r="T52" s="471" t="str">
        <f t="shared" si="4"/>
        <v/>
      </c>
      <c r="U52" s="478" t="s">
        <v>591</v>
      </c>
      <c r="V52" s="472" t="str">
        <f t="shared" si="5"/>
        <v/>
      </c>
      <c r="W52" s="479" t="s">
        <v>592</v>
      </c>
      <c r="X52" s="470">
        <f t="shared" si="6"/>
        <v>0</v>
      </c>
      <c r="Z52" s="471" t="str">
        <f t="shared" si="7"/>
        <v/>
      </c>
      <c r="AA52" s="477" t="s">
        <v>577</v>
      </c>
      <c r="AB52" s="471" t="str">
        <f t="shared" si="8"/>
        <v/>
      </c>
      <c r="AC52" s="478" t="s">
        <v>591</v>
      </c>
      <c r="AD52" s="473"/>
      <c r="AE52" s="479" t="s">
        <v>592</v>
      </c>
      <c r="AF52" s="470">
        <f t="shared" si="9"/>
        <v>0</v>
      </c>
      <c r="AH52" s="471" t="str">
        <f t="shared" si="10"/>
        <v/>
      </c>
      <c r="AI52" s="477" t="s">
        <v>577</v>
      </c>
      <c r="AJ52" s="471" t="str">
        <f t="shared" si="0"/>
        <v/>
      </c>
      <c r="AK52" s="478" t="s">
        <v>591</v>
      </c>
      <c r="AL52" s="473"/>
      <c r="AM52" s="479" t="s">
        <v>592</v>
      </c>
      <c r="AN52" s="470">
        <f t="shared" si="11"/>
        <v>0</v>
      </c>
      <c r="AP52" s="470">
        <f t="shared" si="12"/>
        <v>0</v>
      </c>
      <c r="AQ52" s="470">
        <f t="shared" si="13"/>
        <v>0</v>
      </c>
    </row>
    <row r="53" spans="2:43" s="480" customFormat="1" ht="16.5" customHeight="1">
      <c r="B53" s="465"/>
      <c r="C53" s="476" t="s">
        <v>590</v>
      </c>
      <c r="D53" s="467"/>
      <c r="E53" s="477" t="s">
        <v>577</v>
      </c>
      <c r="F53" s="467"/>
      <c r="G53" s="478" t="s">
        <v>591</v>
      </c>
      <c r="H53" s="467"/>
      <c r="I53" s="479" t="s">
        <v>592</v>
      </c>
      <c r="J53" s="465"/>
      <c r="L53" s="470">
        <f t="shared" si="14"/>
        <v>0</v>
      </c>
      <c r="N53" s="471" t="str">
        <f t="shared" si="1"/>
        <v/>
      </c>
      <c r="O53" s="477" t="s">
        <v>577</v>
      </c>
      <c r="P53" s="471" t="str">
        <f t="shared" si="2"/>
        <v/>
      </c>
      <c r="R53" s="471" t="str">
        <f t="shared" si="3"/>
        <v/>
      </c>
      <c r="S53" s="477" t="s">
        <v>577</v>
      </c>
      <c r="T53" s="471" t="str">
        <f t="shared" si="4"/>
        <v/>
      </c>
      <c r="U53" s="478" t="s">
        <v>591</v>
      </c>
      <c r="V53" s="472" t="str">
        <f t="shared" si="5"/>
        <v/>
      </c>
      <c r="W53" s="479" t="s">
        <v>592</v>
      </c>
      <c r="X53" s="470">
        <f t="shared" si="6"/>
        <v>0</v>
      </c>
      <c r="Z53" s="471" t="str">
        <f t="shared" si="7"/>
        <v/>
      </c>
      <c r="AA53" s="477" t="s">
        <v>577</v>
      </c>
      <c r="AB53" s="471" t="str">
        <f t="shared" si="8"/>
        <v/>
      </c>
      <c r="AC53" s="478" t="s">
        <v>591</v>
      </c>
      <c r="AD53" s="473"/>
      <c r="AE53" s="479" t="s">
        <v>592</v>
      </c>
      <c r="AF53" s="470">
        <f t="shared" si="9"/>
        <v>0</v>
      </c>
      <c r="AH53" s="471" t="str">
        <f t="shared" si="10"/>
        <v/>
      </c>
      <c r="AI53" s="477" t="s">
        <v>577</v>
      </c>
      <c r="AJ53" s="471" t="str">
        <f t="shared" si="0"/>
        <v/>
      </c>
      <c r="AK53" s="478" t="s">
        <v>591</v>
      </c>
      <c r="AL53" s="473"/>
      <c r="AM53" s="479" t="s">
        <v>592</v>
      </c>
      <c r="AN53" s="470">
        <f t="shared" si="11"/>
        <v>0</v>
      </c>
      <c r="AP53" s="470">
        <f t="shared" si="12"/>
        <v>0</v>
      </c>
      <c r="AQ53" s="470">
        <f t="shared" si="13"/>
        <v>0</v>
      </c>
    </row>
    <row r="54" spans="2:43" s="480" customFormat="1" ht="16.5" customHeight="1">
      <c r="B54" s="465"/>
      <c r="C54" s="476" t="s">
        <v>590</v>
      </c>
      <c r="D54" s="481"/>
      <c r="E54" s="477" t="s">
        <v>577</v>
      </c>
      <c r="F54" s="481"/>
      <c r="G54" s="478" t="s">
        <v>591</v>
      </c>
      <c r="H54" s="481"/>
      <c r="I54" s="479" t="s">
        <v>592</v>
      </c>
      <c r="J54" s="465"/>
      <c r="L54" s="470">
        <f t="shared" si="14"/>
        <v>0</v>
      </c>
      <c r="N54" s="471" t="str">
        <f t="shared" si="1"/>
        <v/>
      </c>
      <c r="O54" s="477" t="s">
        <v>577</v>
      </c>
      <c r="P54" s="471" t="str">
        <f t="shared" si="2"/>
        <v/>
      </c>
      <c r="R54" s="471" t="str">
        <f t="shared" si="3"/>
        <v/>
      </c>
      <c r="S54" s="477" t="s">
        <v>577</v>
      </c>
      <c r="T54" s="471" t="str">
        <f t="shared" si="4"/>
        <v/>
      </c>
      <c r="U54" s="478" t="s">
        <v>591</v>
      </c>
      <c r="V54" s="472" t="str">
        <f t="shared" si="5"/>
        <v/>
      </c>
      <c r="W54" s="479" t="s">
        <v>592</v>
      </c>
      <c r="X54" s="470">
        <f t="shared" si="6"/>
        <v>0</v>
      </c>
      <c r="Z54" s="471" t="str">
        <f t="shared" si="7"/>
        <v/>
      </c>
      <c r="AA54" s="477" t="s">
        <v>577</v>
      </c>
      <c r="AB54" s="471" t="str">
        <f t="shared" si="8"/>
        <v/>
      </c>
      <c r="AC54" s="478" t="s">
        <v>591</v>
      </c>
      <c r="AD54" s="482"/>
      <c r="AE54" s="479" t="s">
        <v>592</v>
      </c>
      <c r="AF54" s="470">
        <f t="shared" si="9"/>
        <v>0</v>
      </c>
      <c r="AH54" s="471" t="str">
        <f t="shared" si="10"/>
        <v/>
      </c>
      <c r="AI54" s="477" t="s">
        <v>577</v>
      </c>
      <c r="AJ54" s="471" t="str">
        <f t="shared" si="0"/>
        <v/>
      </c>
      <c r="AK54" s="478" t="s">
        <v>591</v>
      </c>
      <c r="AL54" s="473"/>
      <c r="AM54" s="479" t="s">
        <v>592</v>
      </c>
      <c r="AN54" s="470">
        <f t="shared" si="11"/>
        <v>0</v>
      </c>
      <c r="AP54" s="470">
        <f t="shared" si="12"/>
        <v>0</v>
      </c>
      <c r="AQ54" s="470">
        <f t="shared" si="13"/>
        <v>0</v>
      </c>
    </row>
    <row r="55" spans="2:43" ht="16.5" customHeight="1">
      <c r="B55" s="483" t="s">
        <v>593</v>
      </c>
      <c r="C55" s="466" t="s">
        <v>590</v>
      </c>
      <c r="D55" s="484"/>
      <c r="E55" s="485"/>
      <c r="F55" s="485"/>
      <c r="G55" s="485"/>
      <c r="H55" s="485"/>
      <c r="I55" s="485"/>
      <c r="J55" s="485"/>
      <c r="K55" s="485"/>
      <c r="L55" s="486" t="s">
        <v>594</v>
      </c>
      <c r="N55" s="484"/>
      <c r="O55" s="485"/>
      <c r="P55" s="487"/>
      <c r="R55" s="488"/>
      <c r="S55" s="489"/>
      <c r="T55" s="489"/>
      <c r="U55" s="489"/>
      <c r="V55" s="489"/>
      <c r="W55" s="489"/>
      <c r="X55" s="486" t="s">
        <v>594</v>
      </c>
      <c r="Z55" s="484"/>
      <c r="AA55" s="485"/>
      <c r="AB55" s="485"/>
      <c r="AC55" s="485"/>
      <c r="AD55" s="485"/>
      <c r="AE55" s="485"/>
      <c r="AF55" s="486" t="s">
        <v>594</v>
      </c>
      <c r="AH55" s="484"/>
      <c r="AI55" s="485"/>
      <c r="AJ55" s="485"/>
      <c r="AK55" s="485"/>
      <c r="AL55" s="485"/>
      <c r="AM55" s="485"/>
      <c r="AN55" s="486" t="s">
        <v>594</v>
      </c>
      <c r="AP55" s="486" t="s">
        <v>594</v>
      </c>
      <c r="AQ55" s="470"/>
    </row>
    <row r="56" spans="2:43" ht="8.1" customHeight="1"/>
    <row r="57" spans="2:43" ht="15" customHeight="1">
      <c r="B57" s="490" t="s">
        <v>595</v>
      </c>
      <c r="C57" s="491"/>
    </row>
    <row r="58" spans="2:43" ht="15" customHeight="1">
      <c r="B58" s="492" t="s">
        <v>596</v>
      </c>
      <c r="C58" s="491"/>
    </row>
    <row r="59" spans="2:43" ht="15" customHeight="1">
      <c r="B59" s="492"/>
      <c r="C59" s="491"/>
    </row>
    <row r="60" spans="2:43" ht="15" customHeight="1">
      <c r="B60" s="492"/>
      <c r="C60" s="491"/>
    </row>
  </sheetData>
  <sheetProtection formatRows="0" insertRows="0" deleteRows="0" selectLockedCells="1"/>
  <mergeCells count="12">
    <mergeCell ref="V1:X1"/>
    <mergeCell ref="D4:F4"/>
    <mergeCell ref="J4:L4"/>
    <mergeCell ref="D9:L9"/>
    <mergeCell ref="N9:P9"/>
    <mergeCell ref="R9:X9"/>
    <mergeCell ref="Z9:AF9"/>
    <mergeCell ref="AH9:AN9"/>
    <mergeCell ref="G10:I10"/>
    <mergeCell ref="U10:W10"/>
    <mergeCell ref="AC10:AE10"/>
    <mergeCell ref="AK10:AM10"/>
  </mergeCells>
  <phoneticPr fontId="2"/>
  <conditionalFormatting sqref="D6">
    <cfRule type="cellIs" dxfId="13" priority="2" operator="equal">
      <formula>""</formula>
    </cfRule>
  </conditionalFormatting>
  <conditionalFormatting sqref="D11">
    <cfRule type="cellIs" dxfId="12" priority="7" operator="equal">
      <formula>""</formula>
    </cfRule>
  </conditionalFormatting>
  <conditionalFormatting sqref="F6">
    <cfRule type="expression" dxfId="11" priority="1">
      <formula>AND($D6&lt;&gt;"",F6="")</formula>
    </cfRule>
  </conditionalFormatting>
  <conditionalFormatting sqref="F11:F38">
    <cfRule type="expression" dxfId="10" priority="6">
      <formula>AND($D11&lt;&gt;"",F11="")</formula>
    </cfRule>
  </conditionalFormatting>
  <conditionalFormatting sqref="H11:H38">
    <cfRule type="expression" dxfId="9" priority="4">
      <formula>AND($D11&lt;&gt;"",H11="")</formula>
    </cfRule>
    <cfRule type="expression" dxfId="8" priority="5">
      <formula>AND(H11&lt;&gt;"",L11&lt;=0)</formula>
    </cfRule>
  </conditionalFormatting>
  <conditionalFormatting sqref="J11:J54">
    <cfRule type="expression" dxfId="7" priority="3">
      <formula>AND($D11&lt;&gt;"",J11="")</formula>
    </cfRule>
  </conditionalFormatting>
  <conditionalFormatting sqref="L11:L55 X11:X55 AF11:AF55 AN11:AN55">
    <cfRule type="cellIs" dxfId="6" priority="9" operator="equal">
      <formula>0</formula>
    </cfRule>
  </conditionalFormatting>
  <conditionalFormatting sqref="AP11:AQ55">
    <cfRule type="cellIs" dxfId="5" priority="8" operator="equal">
      <formula>0</formula>
    </cfRule>
  </conditionalFormatting>
  <dataValidations count="2">
    <dataValidation type="list" allowBlank="1" showInputMessage="1" sqref="J11:J54">
      <formula1>"日勤,夜勤,宿直"</formula1>
    </dataValidation>
    <dataValidation allowBlank="1" showInputMessage="1" sqref="A1:I1048576 J55:J1048576 J1:J10 K1:XFD1048576"/>
  </dataValidations>
  <printOptions horizontalCentered="1"/>
  <pageMargins left="0.19685039370078741" right="0.19685039370078741" top="0.39370078740157483" bottom="0.19685039370078741"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2" sqref="A2"/>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781</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597</v>
      </c>
      <c r="AM1" s="499"/>
      <c r="AN1" s="750" t="s">
        <v>122</v>
      </c>
      <c r="AO1" s="751"/>
      <c r="AP1" s="751"/>
      <c r="AQ1" s="752"/>
      <c r="AT1" s="501"/>
      <c r="AZ1" s="136">
        <v>2023</v>
      </c>
      <c r="BA1" s="136">
        <v>5</v>
      </c>
    </row>
    <row r="2" spans="1:53" s="500" customFormat="1" ht="18" customHeight="1">
      <c r="A2" s="497" t="s">
        <v>599</v>
      </c>
      <c r="B2" s="502"/>
      <c r="C2" s="502"/>
      <c r="D2" s="502"/>
      <c r="E2" s="502"/>
      <c r="F2" s="502"/>
      <c r="G2" s="502"/>
      <c r="H2" s="502"/>
      <c r="I2" s="502"/>
      <c r="J2" s="502"/>
      <c r="K2" s="502"/>
      <c r="L2" s="502"/>
      <c r="M2" s="502"/>
      <c r="N2" s="556"/>
      <c r="O2" s="502"/>
      <c r="P2" s="753">
        <f>YEAR(EOMONTH(DATE(SUM(2018+【共通】!N9),【共通】!P9,【共通】!R9),-2))</f>
        <v>2024</v>
      </c>
      <c r="Q2" s="753"/>
      <c r="R2" s="753"/>
      <c r="S2" s="753"/>
      <c r="T2" s="754" t="s">
        <v>27</v>
      </c>
      <c r="U2" s="754"/>
      <c r="V2" s="753">
        <f>MONTH(EOMONTH(DATE(2024,【共通】!P9,【共通】!R9),-2))</f>
        <v>9</v>
      </c>
      <c r="W2" s="753"/>
      <c r="X2" s="754" t="s">
        <v>310</v>
      </c>
      <c r="Y2" s="754"/>
      <c r="Z2" s="502"/>
      <c r="AA2" s="502"/>
      <c r="AB2" s="502"/>
      <c r="AC2" s="497"/>
      <c r="AD2" s="497"/>
      <c r="AE2" s="503"/>
      <c r="AF2" s="499"/>
      <c r="AG2" s="502"/>
      <c r="AH2" s="502"/>
      <c r="AI2" s="502"/>
      <c r="AJ2" s="502"/>
      <c r="AK2" s="502"/>
      <c r="AL2" s="499" t="s">
        <v>600</v>
      </c>
      <c r="AM2" s="499"/>
      <c r="AN2" s="755"/>
      <c r="AO2" s="756"/>
      <c r="AP2" s="756"/>
      <c r="AQ2" s="757"/>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601</v>
      </c>
      <c r="AM3" s="499"/>
      <c r="AN3" s="742" t="str">
        <f>IF(AN4="","予定/実績の別を選択",IF(AN4="予定","４週","暦月"))</f>
        <v>暦月</v>
      </c>
      <c r="AO3" s="743"/>
      <c r="AP3" s="743"/>
      <c r="AQ3" s="744"/>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602</v>
      </c>
      <c r="AM4" s="499"/>
      <c r="AN4" s="745" t="s">
        <v>676</v>
      </c>
      <c r="AO4" s="746"/>
      <c r="AP4" s="746"/>
      <c r="AQ4" s="747"/>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603</v>
      </c>
      <c r="AK6" s="748"/>
      <c r="AL6" s="748"/>
      <c r="AM6" s="748"/>
      <c r="AN6" s="505" t="s">
        <v>604</v>
      </c>
      <c r="AO6" s="507"/>
      <c r="AP6" s="505" t="s">
        <v>605</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606</v>
      </c>
      <c r="AK8" s="748"/>
      <c r="AL8" s="748"/>
      <c r="AM8" s="748"/>
      <c r="AN8" s="505" t="s">
        <v>604</v>
      </c>
      <c r="AO8" s="507"/>
      <c r="AP8" s="505" t="s">
        <v>605</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749" t="str">
        <f>IF(E16="","",IF(E15&lt;E16,"ＮＧ",""))</f>
        <v/>
      </c>
      <c r="F10" s="749"/>
      <c r="G10" s="749" t="str">
        <f>IF(G16="","",IF(G11="職業指導員",IF((G15+J15)&lt;(G16+J16),"ＮＧ",""),IF(G15&lt;G16,"ＮＧ","")))</f>
        <v/>
      </c>
      <c r="H10" s="749"/>
      <c r="I10" s="749"/>
      <c r="J10" s="749" t="str">
        <f>IF(J16="","",IF(J11="職業指導員",IF((J15+P15)&lt;(J16+P16),"ＮＧ",""),IF(J15&lt;J16,"ＮＧ","")))</f>
        <v/>
      </c>
      <c r="K10" s="749"/>
      <c r="L10" s="749"/>
      <c r="M10" s="749"/>
      <c r="N10" s="749"/>
      <c r="O10" s="749"/>
      <c r="P10" s="749" t="str">
        <f>IF(P16="","",IF(P15&lt;P16,"ＮＧ",""))</f>
        <v/>
      </c>
      <c r="Q10" s="749"/>
      <c r="R10" s="749"/>
      <c r="S10" s="749"/>
      <c r="T10" s="749"/>
      <c r="U10" s="749"/>
      <c r="V10" s="749" t="str">
        <f>IF(V16="","",IF(V15&lt;V16,"ＮＧ",""))</f>
        <v/>
      </c>
      <c r="W10" s="749"/>
      <c r="X10" s="749"/>
      <c r="Y10" s="749"/>
      <c r="Z10" s="749"/>
      <c r="AA10" s="749"/>
      <c r="AB10" s="738" t="str">
        <f>IF(AB16="","",IF(AB15&lt;AB16,"ＮＧ",""))</f>
        <v/>
      </c>
      <c r="AC10" s="738"/>
      <c r="AD10" s="738"/>
      <c r="AE10" s="738"/>
      <c r="AF10" s="738"/>
      <c r="AG10" s="738"/>
      <c r="AH10" s="738" t="str">
        <f>IF(AH16="","",IF(AH15&lt;AH16,"ＮＧ",""))</f>
        <v/>
      </c>
      <c r="AI10" s="738"/>
      <c r="AJ10" s="738"/>
      <c r="AK10" s="738"/>
      <c r="AL10" s="738"/>
      <c r="AM10" s="738"/>
      <c r="AN10" s="738" t="str">
        <f>IF(AN16="","",IF(AN15&lt;AN16,"ＮＧ",""))</f>
        <v/>
      </c>
      <c r="AO10" s="738"/>
      <c r="AP10" s="738" t="str">
        <f>IF(AP16="","",IF(AP15&lt;AP16,"ＮＧ",""))</f>
        <v/>
      </c>
      <c r="AQ10" s="738"/>
      <c r="AR10" s="739" t="str">
        <f>IF(AR16="","",IF(AR15&lt;AR16,"ＮＧ",""))</f>
        <v/>
      </c>
      <c r="AS10" s="739"/>
      <c r="AT10" s="501"/>
    </row>
    <row r="11" spans="1:53" s="503" customFormat="1" ht="21" customHeight="1">
      <c r="A11" s="496"/>
      <c r="B11" s="740"/>
      <c r="C11" s="710" t="s">
        <v>607</v>
      </c>
      <c r="D11" s="712"/>
      <c r="E11" s="702" t="str">
        <f>IFERROR(IF(VLOOKUP($AN$1,[5]選択肢!$A:$L,3,FALSE)="","---",(VLOOKUP($AN$1,[5]選択肢!$A:$L,3,FALSE))),"サービス種別未選択")</f>
        <v>サービス管理責任者</v>
      </c>
      <c r="F11" s="702"/>
      <c r="G11" s="702" t="str">
        <f>IFERROR(IF(VLOOKUP($AN$1,[5]選択肢!$A:$L,4,FALSE)="","---",(VLOOKUP($AN$1,[5]選択肢!$A:$L,4,FALSE))),"サービス種別"&amp;CHAR(10)&amp;"未選択")</f>
        <v>職業指導員</v>
      </c>
      <c r="H11" s="702"/>
      <c r="I11" s="702"/>
      <c r="J11" s="727" t="str">
        <f>IFERROR(IF(VLOOKUP($AN$1,[5]選択肢!$A:$L,5,FALSE)="","---",(VLOOKUP($AN$1,[5]選択肢!$A:$L,5,FALSE))),"サービス種別未選択")</f>
        <v>生活支援員</v>
      </c>
      <c r="K11" s="728"/>
      <c r="L11" s="728"/>
      <c r="M11" s="728"/>
      <c r="N11" s="728"/>
      <c r="O11" s="729"/>
      <c r="P11" s="727" t="str">
        <f>IFERROR(IF(VLOOKUP($AN$1,[5]選択肢!$A:$L,6,FALSE)="","---",(VLOOKUP($AN$1,[5]選択肢!$A:$L,6,FALSE))),"サービス種別未選択")</f>
        <v>目標工賃達成指導員</v>
      </c>
      <c r="Q11" s="728"/>
      <c r="R11" s="728"/>
      <c r="S11" s="728"/>
      <c r="T11" s="728"/>
      <c r="U11" s="729"/>
      <c r="V11" s="727" t="str">
        <f>IFERROR(IF(VLOOKUP($AN$1,[5]選択肢!$A:$L,7,FALSE)="","---",(VLOOKUP($AN$1,[5]選択肢!$A:$L,7,FALSE))),"サービス種別未選択")</f>
        <v>その他職員</v>
      </c>
      <c r="W11" s="728"/>
      <c r="X11" s="728"/>
      <c r="Y11" s="728"/>
      <c r="Z11" s="728"/>
      <c r="AA11" s="729"/>
      <c r="AB11" s="727" t="str">
        <f>IFERROR(IF(VLOOKUP($AN$1,[5]選択肢!$A:$L,8,FALSE)="","---",(VLOOKUP($AN$1,[5]選択肢!$A:$L,8,FALSE))),"サービス種別未選択")</f>
        <v>---</v>
      </c>
      <c r="AC11" s="728"/>
      <c r="AD11" s="728"/>
      <c r="AE11" s="728"/>
      <c r="AF11" s="728"/>
      <c r="AG11" s="729"/>
      <c r="AH11" s="727" t="str">
        <f>IFERROR(IF(VLOOKUP($AN$1,[5]選択肢!$A:$L,9,FALSE)="","---",(VLOOKUP($AN$1,[5]選択肢!$A:$L,9,FALSE))),"サービス種別未選択")</f>
        <v>---</v>
      </c>
      <c r="AI11" s="728"/>
      <c r="AJ11" s="728"/>
      <c r="AK11" s="728"/>
      <c r="AL11" s="728"/>
      <c r="AM11" s="729"/>
      <c r="AN11" s="691" t="str">
        <f>IFERROR(IF(VLOOKUP($AN$1,[5]選択肢!$A:$L,10,FALSE)="","---",(VLOOKUP($AN$1,[5]選択肢!$A:$L,10,FALSE))),"サービス種別未選択")</f>
        <v>---</v>
      </c>
      <c r="AO11" s="692"/>
      <c r="AP11" s="702" t="str">
        <f>IFERROR(IF(VLOOKUP($AN$1,[5]選択肢!$A:$L,11,FALSE)="","---",(VLOOKUP($AN$1,[5]選択肢!$A:$L,11,FALSE))),"サービス種別未選択")</f>
        <v>---</v>
      </c>
      <c r="AQ11" s="702"/>
      <c r="AR11" s="702" t="str">
        <f>IFERROR(IF(VLOOKUP($AN$1,[5]選択肢!$A:$L,12,FALSE)="","---",(VLOOKUP($AN$1,[5]選択肢!$A:$L,12,FALSE))),"サービス種別未選択")</f>
        <v>---</v>
      </c>
      <c r="AS11" s="702"/>
      <c r="AT11" s="508"/>
    </row>
    <row r="12" spans="1:53" s="503" customFormat="1" ht="24.95" customHeight="1">
      <c r="A12" s="497"/>
      <c r="B12" s="741"/>
      <c r="C12" s="716"/>
      <c r="D12" s="718"/>
      <c r="E12" s="509" t="s">
        <v>608</v>
      </c>
      <c r="F12" s="509" t="s">
        <v>609</v>
      </c>
      <c r="G12" s="510" t="s">
        <v>610</v>
      </c>
      <c r="H12" s="737" t="s">
        <v>611</v>
      </c>
      <c r="I12" s="737"/>
      <c r="J12" s="733" t="s">
        <v>612</v>
      </c>
      <c r="K12" s="734"/>
      <c r="L12" s="735"/>
      <c r="M12" s="733" t="s">
        <v>613</v>
      </c>
      <c r="N12" s="734"/>
      <c r="O12" s="735"/>
      <c r="P12" s="733" t="s">
        <v>612</v>
      </c>
      <c r="Q12" s="734"/>
      <c r="R12" s="735"/>
      <c r="S12" s="733" t="s">
        <v>613</v>
      </c>
      <c r="T12" s="734"/>
      <c r="U12" s="735"/>
      <c r="V12" s="733" t="s">
        <v>612</v>
      </c>
      <c r="W12" s="734"/>
      <c r="X12" s="735"/>
      <c r="Y12" s="733" t="s">
        <v>613</v>
      </c>
      <c r="Z12" s="734"/>
      <c r="AA12" s="735"/>
      <c r="AB12" s="733" t="s">
        <v>612</v>
      </c>
      <c r="AC12" s="734"/>
      <c r="AD12" s="735"/>
      <c r="AE12" s="733" t="s">
        <v>613</v>
      </c>
      <c r="AF12" s="734"/>
      <c r="AG12" s="735"/>
      <c r="AH12" s="733" t="s">
        <v>612</v>
      </c>
      <c r="AI12" s="734"/>
      <c r="AJ12" s="735"/>
      <c r="AK12" s="733" t="s">
        <v>613</v>
      </c>
      <c r="AL12" s="734"/>
      <c r="AM12" s="735"/>
      <c r="AN12" s="509" t="s">
        <v>608</v>
      </c>
      <c r="AO12" s="509" t="s">
        <v>609</v>
      </c>
      <c r="AP12" s="509" t="s">
        <v>608</v>
      </c>
      <c r="AQ12" s="509" t="s">
        <v>609</v>
      </c>
      <c r="AR12" s="509" t="s">
        <v>608</v>
      </c>
      <c r="AS12" s="509" t="s">
        <v>609</v>
      </c>
      <c r="AT12" s="508"/>
    </row>
    <row r="13" spans="1:53" s="503" customFormat="1" ht="18" customHeight="1">
      <c r="A13" s="497"/>
      <c r="B13" s="511" t="s">
        <v>614</v>
      </c>
      <c r="C13" s="691">
        <f>SUM(E13:AS13)</f>
        <v>0</v>
      </c>
      <c r="D13" s="692"/>
      <c r="E13" s="509">
        <f>COUNTIFS($B:$B,$E$11,$C:$C,"(A)常/専")</f>
        <v>0</v>
      </c>
      <c r="F13" s="509">
        <f>COUNTIFS($B:$B,$E$11,$C:$C,"(B)常/兼")</f>
        <v>0</v>
      </c>
      <c r="G13" s="509">
        <f>COUNTIFS($B:$B,$G$11,$C:$C,"(A)常/専")</f>
        <v>0</v>
      </c>
      <c r="H13" s="737">
        <f>COUNTIFS($B:$B,$G$11,$C:$C,"(B)常/兼")</f>
        <v>0</v>
      </c>
      <c r="I13" s="737"/>
      <c r="J13" s="733">
        <f>COUNTIFS($B:$B,$J$11,$C:$C,"(A)常/専")</f>
        <v>0</v>
      </c>
      <c r="K13" s="734"/>
      <c r="L13" s="735"/>
      <c r="M13" s="733">
        <f>COUNTIFS($B:$B,$J$11,$C:$C,"(B)常/兼")</f>
        <v>0</v>
      </c>
      <c r="N13" s="734"/>
      <c r="O13" s="735"/>
      <c r="P13" s="733">
        <f>COUNTIFS($B:$B,$P$11,$C:$C,"(A)常/専")</f>
        <v>0</v>
      </c>
      <c r="Q13" s="734"/>
      <c r="R13" s="735"/>
      <c r="S13" s="733">
        <f>COUNTIFS($B:$B,$P$11,$C:$C,"(B)常/兼")</f>
        <v>0</v>
      </c>
      <c r="T13" s="734"/>
      <c r="U13" s="735"/>
      <c r="V13" s="733">
        <f>COUNTIFS($B:$B,$V$11,$C:$C,"(A)常/専")</f>
        <v>0</v>
      </c>
      <c r="W13" s="734"/>
      <c r="X13" s="735"/>
      <c r="Y13" s="733">
        <f>COUNTIFS($B:$B,$V$11,$C:$C,"(B)常/兼")</f>
        <v>0</v>
      </c>
      <c r="Z13" s="734"/>
      <c r="AA13" s="735"/>
      <c r="AB13" s="733">
        <f>COUNTIFS($B:$B,$AB$11,$C:$C,"(A)常/専")</f>
        <v>0</v>
      </c>
      <c r="AC13" s="734"/>
      <c r="AD13" s="735"/>
      <c r="AE13" s="733">
        <f>COUNTIFS($B:$B,$AB$11,$C:$C,"(B)常/兼")</f>
        <v>0</v>
      </c>
      <c r="AF13" s="734"/>
      <c r="AG13" s="735"/>
      <c r="AH13" s="733">
        <f>COUNTIFS($B:$B,$AH$11,$C:$C,"(A)常/専")</f>
        <v>0</v>
      </c>
      <c r="AI13" s="734"/>
      <c r="AJ13" s="735"/>
      <c r="AK13" s="733">
        <f>COUNTIFS($B:$B,$AH$11,$C:$C,"(B)常/兼")</f>
        <v>0</v>
      </c>
      <c r="AL13" s="734"/>
      <c r="AM13" s="735"/>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615</v>
      </c>
      <c r="C14" s="691">
        <f>SUM(E14:AS14)</f>
        <v>0</v>
      </c>
      <c r="D14" s="692"/>
      <c r="E14" s="509">
        <f>COUNTIFS($B:$B,$E$11,$C:$C,"(C)非/専")</f>
        <v>0</v>
      </c>
      <c r="F14" s="509">
        <f>COUNTIFS($B:$B,$E$11,$C:$C,"(D)非/兼")</f>
        <v>0</v>
      </c>
      <c r="G14" s="509">
        <f>COUNTIFS($B:$B,$G$11,$C:$C,"(C)非/専")</f>
        <v>0</v>
      </c>
      <c r="H14" s="737">
        <f>COUNTIFS($B:$B,$G$11,$C:$C,"(D)非/兼")</f>
        <v>0</v>
      </c>
      <c r="I14" s="737"/>
      <c r="J14" s="733">
        <f>COUNTIFS($B:$B,$J$11,$C:$C,"(C)非/専")</f>
        <v>0</v>
      </c>
      <c r="K14" s="734"/>
      <c r="L14" s="735"/>
      <c r="M14" s="733">
        <f>COUNTIFS($B:$B,$J$11,$C:$C,"(D)非/兼")</f>
        <v>0</v>
      </c>
      <c r="N14" s="734"/>
      <c r="O14" s="735"/>
      <c r="P14" s="733">
        <f>COUNTIFS($B:$B,$P$11,$C:$C,"(C)非/専")</f>
        <v>0</v>
      </c>
      <c r="Q14" s="734"/>
      <c r="R14" s="735"/>
      <c r="S14" s="733">
        <f>COUNTIFS($B:$B,$P$11,$C:$C,"(D)非/兼")</f>
        <v>0</v>
      </c>
      <c r="T14" s="734"/>
      <c r="U14" s="735"/>
      <c r="V14" s="733">
        <f>COUNTIFS($B:$B,$V$11,$C:$C,"(C)非/専")</f>
        <v>0</v>
      </c>
      <c r="W14" s="734"/>
      <c r="X14" s="735"/>
      <c r="Y14" s="733">
        <f>COUNTIFS($B:$B,$V$11,$C:$C,"(D)非/兼")</f>
        <v>0</v>
      </c>
      <c r="Z14" s="734"/>
      <c r="AA14" s="735"/>
      <c r="AB14" s="733">
        <f>COUNTIFS($B:$B,$AB$11,$C:$C,"(C)非/専")</f>
        <v>0</v>
      </c>
      <c r="AC14" s="734"/>
      <c r="AD14" s="735"/>
      <c r="AE14" s="733">
        <f>COUNTIFS($B:$B,$AB$11,$C:$C,"(D)非/兼")</f>
        <v>0</v>
      </c>
      <c r="AF14" s="734"/>
      <c r="AG14" s="735"/>
      <c r="AH14" s="733">
        <f>COUNTIFS($B:$B,$AH$11,$C:$C,"(C)非/専")</f>
        <v>0</v>
      </c>
      <c r="AI14" s="734"/>
      <c r="AJ14" s="735"/>
      <c r="AK14" s="733">
        <f>COUNTIFS($B:$B,$AH$11,$C:$C,"(D)非/兼")</f>
        <v>0</v>
      </c>
      <c r="AL14" s="734"/>
      <c r="AM14" s="735"/>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616</v>
      </c>
      <c r="C15" s="691">
        <f>SUM(E15:AS15)-(SUMIFS($AR:$AR,$B:$B,"サービス管理責任者")+SUMIFS($AR:$AR,$B:$B,"医師")+SUMIFS($AR:$AR,$B:$B,"その他職員"))</f>
        <v>0</v>
      </c>
      <c r="D15" s="692"/>
      <c r="E15" s="727">
        <f>ROUND(SUMIF($B:$B,E11,$AR:$AR),1)</f>
        <v>0</v>
      </c>
      <c r="F15" s="729"/>
      <c r="G15" s="736">
        <f>ROUND(SUMIF($B:$B,G11,$AR:$AR),1)</f>
        <v>0</v>
      </c>
      <c r="H15" s="736"/>
      <c r="I15" s="736"/>
      <c r="J15" s="727">
        <f>ROUND(SUMIF($B:$B,J11,$AR:$AR),1)</f>
        <v>0</v>
      </c>
      <c r="K15" s="728"/>
      <c r="L15" s="728"/>
      <c r="M15" s="728"/>
      <c r="N15" s="728"/>
      <c r="O15" s="729"/>
      <c r="P15" s="727">
        <f>ROUND(SUMIF($B:$B,P11,$AR:$AR),1)</f>
        <v>0</v>
      </c>
      <c r="Q15" s="728"/>
      <c r="R15" s="728"/>
      <c r="S15" s="728"/>
      <c r="T15" s="728"/>
      <c r="U15" s="729"/>
      <c r="V15" s="727">
        <f>ROUND(SUMIF($B:$B,V11,$AR:$AR),1)</f>
        <v>0</v>
      </c>
      <c r="W15" s="728"/>
      <c r="X15" s="728"/>
      <c r="Y15" s="728"/>
      <c r="Z15" s="728"/>
      <c r="AA15" s="729"/>
      <c r="AB15" s="727">
        <f>ROUND(SUMIF($B:$B,AB11,$AR:$AR),1)</f>
        <v>0</v>
      </c>
      <c r="AC15" s="728"/>
      <c r="AD15" s="728"/>
      <c r="AE15" s="728"/>
      <c r="AF15" s="728"/>
      <c r="AG15" s="729"/>
      <c r="AH15" s="727">
        <f>ROUND(SUMIF($B:$B,AH11,$AR:$AR),1)</f>
        <v>0</v>
      </c>
      <c r="AI15" s="728"/>
      <c r="AJ15" s="728"/>
      <c r="AK15" s="728"/>
      <c r="AL15" s="728"/>
      <c r="AM15" s="729"/>
      <c r="AN15" s="727">
        <f>ROUND(SUMIF($B:$B,AN11,$AR:$AR),1)</f>
        <v>0</v>
      </c>
      <c r="AO15" s="729"/>
      <c r="AP15" s="727">
        <f>ROUND(SUMIF($B:$B,AP11,$AR:$AR),1)</f>
        <v>0</v>
      </c>
      <c r="AQ15" s="729"/>
      <c r="AR15" s="727">
        <f>SUMIF($B:$B,AR11,$AR:$AR)</f>
        <v>0</v>
      </c>
      <c r="AS15" s="729"/>
      <c r="AT15" s="508"/>
    </row>
    <row r="16" spans="1:53" s="503" customFormat="1" ht="18" customHeight="1">
      <c r="A16" s="497"/>
      <c r="B16" s="511" t="s">
        <v>617</v>
      </c>
      <c r="C16" s="730"/>
      <c r="D16" s="731"/>
      <c r="E16" s="722"/>
      <c r="F16" s="724"/>
      <c r="G16" s="732"/>
      <c r="H16" s="732"/>
      <c r="I16" s="732"/>
      <c r="J16" s="722"/>
      <c r="K16" s="723"/>
      <c r="L16" s="723"/>
      <c r="M16" s="723"/>
      <c r="N16" s="723"/>
      <c r="O16" s="724"/>
      <c r="P16" s="722"/>
      <c r="Q16" s="723"/>
      <c r="R16" s="723"/>
      <c r="S16" s="723"/>
      <c r="T16" s="723"/>
      <c r="U16" s="724"/>
      <c r="V16" s="722"/>
      <c r="W16" s="723"/>
      <c r="X16" s="723"/>
      <c r="Y16" s="723"/>
      <c r="Z16" s="723"/>
      <c r="AA16" s="724"/>
      <c r="AB16" s="722"/>
      <c r="AC16" s="723"/>
      <c r="AD16" s="723"/>
      <c r="AE16" s="723"/>
      <c r="AF16" s="723"/>
      <c r="AG16" s="724"/>
      <c r="AH16" s="722"/>
      <c r="AI16" s="723"/>
      <c r="AJ16" s="723"/>
      <c r="AK16" s="723"/>
      <c r="AL16" s="723"/>
      <c r="AM16" s="724"/>
      <c r="AN16" s="722"/>
      <c r="AO16" s="724"/>
      <c r="AP16" s="722"/>
      <c r="AQ16" s="724"/>
      <c r="AR16" s="722"/>
      <c r="AS16" s="724"/>
      <c r="AT16" s="508"/>
    </row>
    <row r="17" spans="1:51" s="503" customFormat="1" ht="7.5" customHeight="1">
      <c r="A17" s="497"/>
      <c r="B17" s="725" t="s">
        <v>618</v>
      </c>
      <c r="C17" s="725"/>
      <c r="D17" s="725"/>
      <c r="E17" s="725"/>
      <c r="F17" s="725"/>
      <c r="G17" s="725"/>
      <c r="H17" s="725"/>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26"/>
      <c r="C18" s="726"/>
      <c r="D18" s="726"/>
      <c r="E18" s="726"/>
      <c r="F18" s="726"/>
      <c r="G18" s="726"/>
      <c r="H18" s="726"/>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619</v>
      </c>
      <c r="AO18" s="502"/>
      <c r="AP18" s="497"/>
      <c r="AQ18" s="497"/>
      <c r="AR18" s="502"/>
      <c r="AS18" s="502"/>
      <c r="AT18" s="501"/>
    </row>
    <row r="19" spans="1:51" s="500" customFormat="1" ht="15" customHeight="1">
      <c r="A19" s="703" t="s">
        <v>26</v>
      </c>
      <c r="B19" s="702" t="s">
        <v>620</v>
      </c>
      <c r="C19" s="704" t="s">
        <v>621</v>
      </c>
      <c r="D19" s="705"/>
      <c r="E19" s="702" t="s">
        <v>622</v>
      </c>
      <c r="F19" s="710" t="s">
        <v>623</v>
      </c>
      <c r="G19" s="711"/>
      <c r="H19" s="712"/>
      <c r="I19" s="719" t="s">
        <v>624</v>
      </c>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1"/>
      <c r="AN19" s="693" t="s">
        <v>625</v>
      </c>
      <c r="AO19" s="694" t="s">
        <v>626</v>
      </c>
      <c r="AP19" s="695" t="s">
        <v>627</v>
      </c>
      <c r="AQ19" s="696"/>
      <c r="AR19" s="694" t="s">
        <v>628</v>
      </c>
      <c r="AS19" s="694"/>
      <c r="AT19" s="501"/>
    </row>
    <row r="20" spans="1:51" s="500" customFormat="1" ht="15" customHeight="1">
      <c r="A20" s="703"/>
      <c r="B20" s="702"/>
      <c r="C20" s="706"/>
      <c r="D20" s="707"/>
      <c r="E20" s="702"/>
      <c r="F20" s="713"/>
      <c r="G20" s="714"/>
      <c r="H20" s="715"/>
      <c r="I20" s="691" t="s">
        <v>629</v>
      </c>
      <c r="J20" s="701"/>
      <c r="K20" s="701"/>
      <c r="L20" s="701"/>
      <c r="M20" s="701"/>
      <c r="N20" s="701"/>
      <c r="O20" s="692"/>
      <c r="P20" s="702" t="s">
        <v>630</v>
      </c>
      <c r="Q20" s="702"/>
      <c r="R20" s="702"/>
      <c r="S20" s="702"/>
      <c r="T20" s="702"/>
      <c r="U20" s="702"/>
      <c r="V20" s="702"/>
      <c r="W20" s="702" t="s">
        <v>631</v>
      </c>
      <c r="X20" s="702"/>
      <c r="Y20" s="702"/>
      <c r="Z20" s="702"/>
      <c r="AA20" s="702"/>
      <c r="AB20" s="702"/>
      <c r="AC20" s="702"/>
      <c r="AD20" s="702" t="s">
        <v>632</v>
      </c>
      <c r="AE20" s="702"/>
      <c r="AF20" s="702"/>
      <c r="AG20" s="702"/>
      <c r="AH20" s="702"/>
      <c r="AI20" s="702"/>
      <c r="AJ20" s="702"/>
      <c r="AK20" s="702" t="str">
        <f>IF(AN3="暦月","第５週","")</f>
        <v>第５週</v>
      </c>
      <c r="AL20" s="702"/>
      <c r="AM20" s="702"/>
      <c r="AN20" s="693"/>
      <c r="AO20" s="694"/>
      <c r="AP20" s="697"/>
      <c r="AQ20" s="698"/>
      <c r="AR20" s="694"/>
      <c r="AS20" s="694"/>
      <c r="AT20" s="501"/>
    </row>
    <row r="21" spans="1:51" s="500" customFormat="1" ht="15" customHeight="1">
      <c r="A21" s="703"/>
      <c r="B21" s="702"/>
      <c r="C21" s="706"/>
      <c r="D21" s="707"/>
      <c r="E21" s="702"/>
      <c r="F21" s="713"/>
      <c r="G21" s="714"/>
      <c r="H21" s="715"/>
      <c r="I21" s="515">
        <f>DATE($P$2,$V$2,1)</f>
        <v>45536</v>
      </c>
      <c r="J21" s="515">
        <f>DATE($P$2,$V$2,2)</f>
        <v>45537</v>
      </c>
      <c r="K21" s="515">
        <f>DATE($P$2,$V$2,3)</f>
        <v>45538</v>
      </c>
      <c r="L21" s="515">
        <f>DATE($P$2,$V$2,4)</f>
        <v>45539</v>
      </c>
      <c r="M21" s="515">
        <f>DATE($P$2,$V$2,5)</f>
        <v>45540</v>
      </c>
      <c r="N21" s="515">
        <f>DATE($P$2,$V$2,6)</f>
        <v>45541</v>
      </c>
      <c r="O21" s="515">
        <f>DATE($P$2,$V$2,7)</f>
        <v>45542</v>
      </c>
      <c r="P21" s="515">
        <f>DATE($P$2,$V$2,8)</f>
        <v>45543</v>
      </c>
      <c r="Q21" s="515">
        <f>DATE($P$2,$V$2,9)</f>
        <v>45544</v>
      </c>
      <c r="R21" s="515">
        <f>DATE($P$2,$V$2,10)</f>
        <v>45545</v>
      </c>
      <c r="S21" s="515">
        <f>DATE($P$2,$V$2,11)</f>
        <v>45546</v>
      </c>
      <c r="T21" s="515">
        <f>DATE($P$2,$V$2,12)</f>
        <v>45547</v>
      </c>
      <c r="U21" s="515">
        <f>DATE($P$2,$V$2,13)</f>
        <v>45548</v>
      </c>
      <c r="V21" s="515">
        <f>DATE($P$2,$V$2,14)</f>
        <v>45549</v>
      </c>
      <c r="W21" s="515">
        <f>DATE($P$2,$V$2,15)</f>
        <v>45550</v>
      </c>
      <c r="X21" s="515">
        <f>DATE($P$2,$V$2,16)</f>
        <v>45551</v>
      </c>
      <c r="Y21" s="515">
        <f>DATE($P$2,$V$2,17)</f>
        <v>45552</v>
      </c>
      <c r="Z21" s="515">
        <f>DATE($P$2,$V$2,18)</f>
        <v>45553</v>
      </c>
      <c r="AA21" s="515">
        <f>DATE($P$2,$V$2,19)</f>
        <v>45554</v>
      </c>
      <c r="AB21" s="515">
        <f>DATE($P$2,$V$2,20)</f>
        <v>45555</v>
      </c>
      <c r="AC21" s="515">
        <f>DATE($P$2,$V$2,21)</f>
        <v>45556</v>
      </c>
      <c r="AD21" s="515">
        <f>DATE($P$2,$V$2,22)</f>
        <v>45557</v>
      </c>
      <c r="AE21" s="515">
        <f>DATE($P$2,$V$2,23)</f>
        <v>45558</v>
      </c>
      <c r="AF21" s="515">
        <f>DATE($P$2,$V$2,24)</f>
        <v>45559</v>
      </c>
      <c r="AG21" s="515">
        <f>DATE($P$2,$V$2,25)</f>
        <v>45560</v>
      </c>
      <c r="AH21" s="515">
        <f>DATE($P$2,$V$2,26)</f>
        <v>45561</v>
      </c>
      <c r="AI21" s="515">
        <f>DATE($P$2,$V$2,27)</f>
        <v>45562</v>
      </c>
      <c r="AJ21" s="515">
        <f>DATE($P$2,$V$2,28)</f>
        <v>45563</v>
      </c>
      <c r="AK21" s="515">
        <f>IF(AN3="暦月",IF(DAY(EOMONTH(I21,0))&lt;29,"",DATE($P$2,$V$2,29)),"")</f>
        <v>45564</v>
      </c>
      <c r="AL21" s="515">
        <f>IF(AN3="暦月",IF(DAY(EOMONTH(I21,0))&lt;30,"",DATE($P$2,$V$2,30)),"")</f>
        <v>45565</v>
      </c>
      <c r="AM21" s="515" t="str">
        <f>IF(AN3="暦月",IF(DAY(EOMONTH(I21,0))&lt;31,"",DATE($P$2,$V$2,31)),"")</f>
        <v/>
      </c>
      <c r="AN21" s="693"/>
      <c r="AO21" s="694"/>
      <c r="AP21" s="697"/>
      <c r="AQ21" s="698"/>
      <c r="AR21" s="694"/>
      <c r="AS21" s="694"/>
      <c r="AT21" s="501"/>
    </row>
    <row r="22" spans="1:51" s="500" customFormat="1" ht="15" customHeight="1">
      <c r="A22" s="703"/>
      <c r="B22" s="702"/>
      <c r="C22" s="708"/>
      <c r="D22" s="709"/>
      <c r="E22" s="702"/>
      <c r="F22" s="716"/>
      <c r="G22" s="717"/>
      <c r="H22" s="718"/>
      <c r="I22" s="516">
        <f>DATE($P$2,$V$2,1)</f>
        <v>45536</v>
      </c>
      <c r="J22" s="516">
        <f>DATE($P$2,$V$2,2)</f>
        <v>45537</v>
      </c>
      <c r="K22" s="516">
        <f>DATE($P$2,$V$2,3)</f>
        <v>45538</v>
      </c>
      <c r="L22" s="516">
        <f>DATE($P$2,$V$2,4)</f>
        <v>45539</v>
      </c>
      <c r="M22" s="516">
        <f>DATE($P$2,$V$2,5)</f>
        <v>45540</v>
      </c>
      <c r="N22" s="516">
        <f>DATE($P$2,$V$2,6)</f>
        <v>45541</v>
      </c>
      <c r="O22" s="516">
        <f>DATE($P$2,$V$2,7)</f>
        <v>45542</v>
      </c>
      <c r="P22" s="516">
        <f>DATE($P$2,$V$2,8)</f>
        <v>45543</v>
      </c>
      <c r="Q22" s="516">
        <f>DATE($P$2,$V$2,9)</f>
        <v>45544</v>
      </c>
      <c r="R22" s="516">
        <f>DATE($P$2,$V$2,10)</f>
        <v>45545</v>
      </c>
      <c r="S22" s="516">
        <f>DATE($P$2,$V$2,11)</f>
        <v>45546</v>
      </c>
      <c r="T22" s="516">
        <f>DATE($P$2,$V$2,12)</f>
        <v>45547</v>
      </c>
      <c r="U22" s="516">
        <f>DATE($P$2,$V$2,13)</f>
        <v>45548</v>
      </c>
      <c r="V22" s="516">
        <f>DATE($P$2,$V$2,14)</f>
        <v>45549</v>
      </c>
      <c r="W22" s="516">
        <f>DATE($P$2,$V$2,15)</f>
        <v>45550</v>
      </c>
      <c r="X22" s="516">
        <f>DATE($P$2,$V$2,16)</f>
        <v>45551</v>
      </c>
      <c r="Y22" s="516">
        <f>DATE($P$2,$V$2,17)</f>
        <v>45552</v>
      </c>
      <c r="Z22" s="516">
        <f>DATE($P$2,$V$2,18)</f>
        <v>45553</v>
      </c>
      <c r="AA22" s="516">
        <f>DATE($P$2,$V$2,19)</f>
        <v>45554</v>
      </c>
      <c r="AB22" s="516">
        <f>DATE($P$2,$V$2,20)</f>
        <v>45555</v>
      </c>
      <c r="AC22" s="516">
        <f>DATE($P$2,$V$2,21)</f>
        <v>45556</v>
      </c>
      <c r="AD22" s="516">
        <f>DATE($P$2,$V$2,22)</f>
        <v>45557</v>
      </c>
      <c r="AE22" s="516">
        <f>DATE($P$2,$V$2,23)</f>
        <v>45558</v>
      </c>
      <c r="AF22" s="516">
        <f>DATE($P$2,$V$2,24)</f>
        <v>45559</v>
      </c>
      <c r="AG22" s="516">
        <f>DATE($P$2,$V$2,25)</f>
        <v>45560</v>
      </c>
      <c r="AH22" s="516">
        <f>DATE($P$2,$V$2,26)</f>
        <v>45561</v>
      </c>
      <c r="AI22" s="516">
        <f>DATE($P$2,$V$2,27)</f>
        <v>45562</v>
      </c>
      <c r="AJ22" s="516">
        <f>DATE($P$2,$V$2,28)</f>
        <v>45563</v>
      </c>
      <c r="AK22" s="516">
        <f>IF(AN3="暦月",IF(DAY(EOMONTH(I22,0))&lt;29,"",DATE($P$2,$V$2,29)),"")</f>
        <v>45564</v>
      </c>
      <c r="AL22" s="516">
        <f>IF(AN3="暦月",IF(DAY(EOMONTH(I22,0))&lt;30,"",DATE($P$2,$V$2,30)),"")</f>
        <v>45565</v>
      </c>
      <c r="AM22" s="516" t="str">
        <f>IF(AN3="暦月",IF(DAY(EOMONTH(I22,0))&lt;31,"",DATE($P$2,$V$2,31)),"")</f>
        <v/>
      </c>
      <c r="AN22" s="693"/>
      <c r="AO22" s="694"/>
      <c r="AP22" s="699"/>
      <c r="AQ22" s="700"/>
      <c r="AR22" s="694"/>
      <c r="AS22" s="694"/>
      <c r="AT22" s="501"/>
      <c r="AU22" s="691" t="s">
        <v>616</v>
      </c>
      <c r="AV22" s="692"/>
      <c r="AX22" s="691" t="s">
        <v>633</v>
      </c>
      <c r="AY22" s="692"/>
    </row>
    <row r="23" spans="1:51" s="500" customFormat="1" ht="12" customHeight="1">
      <c r="A23" s="667">
        <v>1</v>
      </c>
      <c r="B23" s="670" t="s">
        <v>688</v>
      </c>
      <c r="C23" s="688"/>
      <c r="D23" s="676" t="s">
        <v>634</v>
      </c>
      <c r="E23" s="517"/>
      <c r="F23" s="679"/>
      <c r="G23" s="680"/>
      <c r="H23" s="518" t="s">
        <v>635</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685">
        <f>IF(LEFT($AN$1,6)="共同生活援助",SUM(I24:AM24),SUM(I24:AM25))</f>
        <v>0</v>
      </c>
      <c r="AO23" s="657">
        <f>IF($AN$3="４週",AN23/4,AN23/(DAY(EOMONTH($I$21,0))/7))</f>
        <v>0</v>
      </c>
      <c r="AP23" s="660"/>
      <c r="AQ23" s="661"/>
      <c r="AR23" s="657" t="str">
        <f>IF($AN$3="４週",AU24,AV24)</f>
        <v/>
      </c>
      <c r="AS23" s="657"/>
      <c r="AT23" s="666" t="str">
        <f>IF(AX24&lt;=1.1,"",IF(AY24&lt;=1.1,"",IF(F23="","","勤務時間"&amp;CHAR(10)&amp;"OVER")))</f>
        <v/>
      </c>
      <c r="AU23" s="520" t="s">
        <v>636</v>
      </c>
      <c r="AV23" s="520" t="s">
        <v>637</v>
      </c>
      <c r="AX23" s="520" t="s">
        <v>638</v>
      </c>
      <c r="AY23" s="520" t="s">
        <v>639</v>
      </c>
    </row>
    <row r="24" spans="1:51" s="500" customFormat="1" ht="12" customHeight="1">
      <c r="A24" s="668"/>
      <c r="B24" s="671"/>
      <c r="C24" s="689"/>
      <c r="D24" s="677"/>
      <c r="E24" s="521"/>
      <c r="F24" s="681"/>
      <c r="G24" s="682"/>
      <c r="H24" s="522" t="s">
        <v>640</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686"/>
      <c r="AO24" s="658"/>
      <c r="AP24" s="662"/>
      <c r="AQ24" s="663"/>
      <c r="AR24" s="658"/>
      <c r="AS24" s="658"/>
      <c r="AT24" s="666"/>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669"/>
      <c r="B25" s="672"/>
      <c r="C25" s="690"/>
      <c r="D25" s="678"/>
      <c r="E25" s="521"/>
      <c r="F25" s="683"/>
      <c r="G25" s="684"/>
      <c r="H25" s="525" t="s">
        <v>641</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687"/>
      <c r="AO25" s="659"/>
      <c r="AP25" s="664"/>
      <c r="AQ25" s="665"/>
      <c r="AR25" s="659"/>
      <c r="AS25" s="659"/>
      <c r="AT25" s="666"/>
      <c r="AU25" s="527"/>
      <c r="AV25" s="527"/>
      <c r="AX25" s="527"/>
      <c r="AY25" s="527"/>
    </row>
    <row r="26" spans="1:51" s="500" customFormat="1" ht="12" customHeight="1">
      <c r="A26" s="667">
        <v>2</v>
      </c>
      <c r="B26" s="670" t="s">
        <v>694</v>
      </c>
      <c r="C26" s="688"/>
      <c r="D26" s="676" t="s">
        <v>634</v>
      </c>
      <c r="E26" s="517"/>
      <c r="F26" s="679"/>
      <c r="G26" s="680"/>
      <c r="H26" s="518" t="s">
        <v>635</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685">
        <f t="shared" ref="AN26" si="2">IF(LEFT($AN$1,6)="共同生活援助",SUM(I27:AM27),SUM(I27:AM28))</f>
        <v>0</v>
      </c>
      <c r="AO26" s="657">
        <f>IF($AN$3="４週",AN26/4,AN26/(DAY(EOMONTH($I$21,0))/7))</f>
        <v>0</v>
      </c>
      <c r="AP26" s="660"/>
      <c r="AQ26" s="661"/>
      <c r="AR26" s="657" t="str">
        <f>IF($AN$3="４週",AU27,AV27)</f>
        <v/>
      </c>
      <c r="AS26" s="657"/>
      <c r="AT26" s="666" t="str">
        <f t="shared" ref="AT26" si="3">IF(AX27&lt;=1.1,"",IF(AY27&lt;=1.1,"",IF(F26="","","勤務時間"&amp;CHAR(10)&amp;"OVER")))</f>
        <v/>
      </c>
      <c r="AU26" s="520" t="s">
        <v>636</v>
      </c>
      <c r="AV26" s="520" t="s">
        <v>637</v>
      </c>
      <c r="AX26" s="520" t="s">
        <v>638</v>
      </c>
      <c r="AY26" s="520" t="s">
        <v>639</v>
      </c>
    </row>
    <row r="27" spans="1:51" s="500" customFormat="1" ht="12" customHeight="1">
      <c r="A27" s="668"/>
      <c r="B27" s="671"/>
      <c r="C27" s="689"/>
      <c r="D27" s="677"/>
      <c r="E27" s="521"/>
      <c r="F27" s="681"/>
      <c r="G27" s="682"/>
      <c r="H27" s="522" t="s">
        <v>640</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686"/>
      <c r="AO27" s="658"/>
      <c r="AP27" s="662"/>
      <c r="AQ27" s="663"/>
      <c r="AR27" s="658"/>
      <c r="AS27" s="658"/>
      <c r="AT27" s="666"/>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669"/>
      <c r="B28" s="672"/>
      <c r="C28" s="690"/>
      <c r="D28" s="678"/>
      <c r="E28" s="521"/>
      <c r="F28" s="683"/>
      <c r="G28" s="684"/>
      <c r="H28" s="525" t="s">
        <v>641</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687"/>
      <c r="AO28" s="659"/>
      <c r="AP28" s="664"/>
      <c r="AQ28" s="665"/>
      <c r="AR28" s="659"/>
      <c r="AS28" s="659"/>
      <c r="AT28" s="666"/>
      <c r="AU28" s="527"/>
      <c r="AV28" s="527"/>
      <c r="AX28" s="527"/>
      <c r="AY28" s="527"/>
    </row>
    <row r="29" spans="1:51" s="500" customFormat="1" ht="12" customHeight="1">
      <c r="A29" s="667">
        <v>3</v>
      </c>
      <c r="B29" s="670"/>
      <c r="C29" s="688"/>
      <c r="D29" s="676" t="s">
        <v>634</v>
      </c>
      <c r="E29" s="517"/>
      <c r="F29" s="679"/>
      <c r="G29" s="680"/>
      <c r="H29" s="518" t="s">
        <v>635</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685">
        <f t="shared" ref="AN29" si="6">IF(LEFT($AN$1,6)="共同生活援助",SUM(I30:AM30),SUM(I30:AM31))</f>
        <v>0</v>
      </c>
      <c r="AO29" s="657">
        <f>IF($AN$3="４週",AN29/4,AN29/(DAY(EOMONTH($I$21,0))/7))</f>
        <v>0</v>
      </c>
      <c r="AP29" s="660"/>
      <c r="AQ29" s="661"/>
      <c r="AR29" s="657" t="str">
        <f>IF($AN$3="４週",AU30,AV30)</f>
        <v/>
      </c>
      <c r="AS29" s="657"/>
      <c r="AT29" s="666" t="str">
        <f t="shared" ref="AT29" si="7">IF(AX30&lt;=1.1,"",IF(AY30&lt;=1.1,"",IF(F29="","","勤務時間"&amp;CHAR(10)&amp;"OVER")))</f>
        <v/>
      </c>
      <c r="AU29" s="520" t="s">
        <v>636</v>
      </c>
      <c r="AV29" s="520" t="s">
        <v>637</v>
      </c>
      <c r="AX29" s="520" t="s">
        <v>638</v>
      </c>
      <c r="AY29" s="520" t="s">
        <v>639</v>
      </c>
    </row>
    <row r="30" spans="1:51" s="500" customFormat="1" ht="12" customHeight="1">
      <c r="A30" s="668"/>
      <c r="B30" s="671"/>
      <c r="C30" s="689"/>
      <c r="D30" s="677"/>
      <c r="E30" s="521"/>
      <c r="F30" s="681"/>
      <c r="G30" s="682"/>
      <c r="H30" s="522" t="s">
        <v>640</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686"/>
      <c r="AO30" s="658"/>
      <c r="AP30" s="662"/>
      <c r="AQ30" s="663"/>
      <c r="AR30" s="658"/>
      <c r="AS30" s="658"/>
      <c r="AT30" s="666"/>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669"/>
      <c r="B31" s="672"/>
      <c r="C31" s="690"/>
      <c r="D31" s="678"/>
      <c r="E31" s="521"/>
      <c r="F31" s="683"/>
      <c r="G31" s="684"/>
      <c r="H31" s="525" t="s">
        <v>641</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687"/>
      <c r="AO31" s="659"/>
      <c r="AP31" s="664"/>
      <c r="AQ31" s="665"/>
      <c r="AR31" s="659"/>
      <c r="AS31" s="659"/>
      <c r="AT31" s="666"/>
      <c r="AU31" s="527"/>
      <c r="AV31" s="527"/>
      <c r="AX31" s="527"/>
      <c r="AY31" s="527"/>
    </row>
    <row r="32" spans="1:51" s="500" customFormat="1" ht="12" customHeight="1">
      <c r="A32" s="667">
        <v>4</v>
      </c>
      <c r="B32" s="670"/>
      <c r="C32" s="688"/>
      <c r="D32" s="676" t="s">
        <v>634</v>
      </c>
      <c r="E32" s="517"/>
      <c r="F32" s="679"/>
      <c r="G32" s="680"/>
      <c r="H32" s="518" t="s">
        <v>635</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685">
        <f t="shared" ref="AN32" si="10">IF(LEFT($AN$1,6)="共同生活援助",SUM(I33:AM33),SUM(I33:AM34))</f>
        <v>0</v>
      </c>
      <c r="AO32" s="657">
        <f>IF($AN$3="４週",AN32/4,AN32/(DAY(EOMONTH($I$21,0))/7))</f>
        <v>0</v>
      </c>
      <c r="AP32" s="660"/>
      <c r="AQ32" s="661"/>
      <c r="AR32" s="657" t="str">
        <f t="shared" ref="AR32" si="11">IF($AN$3="４週",AU33,AV33)</f>
        <v/>
      </c>
      <c r="AS32" s="657"/>
      <c r="AT32" s="666" t="str">
        <f t="shared" ref="AT32" si="12">IF(AX33&lt;=1.1,"",IF(AY33&lt;=1.1,"",IF(F32="","","勤務時間"&amp;CHAR(10)&amp;"OVER")))</f>
        <v/>
      </c>
      <c r="AU32" s="520" t="s">
        <v>636</v>
      </c>
      <c r="AV32" s="520" t="s">
        <v>637</v>
      </c>
      <c r="AX32" s="520" t="s">
        <v>638</v>
      </c>
      <c r="AY32" s="520" t="s">
        <v>639</v>
      </c>
    </row>
    <row r="33" spans="1:51" s="500" customFormat="1" ht="12" customHeight="1">
      <c r="A33" s="668"/>
      <c r="B33" s="671"/>
      <c r="C33" s="689"/>
      <c r="D33" s="677"/>
      <c r="E33" s="521"/>
      <c r="F33" s="681"/>
      <c r="G33" s="682"/>
      <c r="H33" s="522" t="s">
        <v>640</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686"/>
      <c r="AO33" s="658"/>
      <c r="AP33" s="662"/>
      <c r="AQ33" s="663"/>
      <c r="AR33" s="658"/>
      <c r="AS33" s="658"/>
      <c r="AT33" s="666"/>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669"/>
      <c r="B34" s="672"/>
      <c r="C34" s="690"/>
      <c r="D34" s="678"/>
      <c r="E34" s="521"/>
      <c r="F34" s="683"/>
      <c r="G34" s="684"/>
      <c r="H34" s="525" t="s">
        <v>641</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687"/>
      <c r="AO34" s="659"/>
      <c r="AP34" s="664"/>
      <c r="AQ34" s="665"/>
      <c r="AR34" s="659"/>
      <c r="AS34" s="659"/>
      <c r="AT34" s="666"/>
      <c r="AU34" s="527"/>
      <c r="AV34" s="527"/>
      <c r="AX34" s="527"/>
      <c r="AY34" s="527"/>
    </row>
    <row r="35" spans="1:51" s="500" customFormat="1" ht="12" customHeight="1">
      <c r="A35" s="667">
        <v>5</v>
      </c>
      <c r="B35" s="670"/>
      <c r="C35" s="688"/>
      <c r="D35" s="676" t="s">
        <v>634</v>
      </c>
      <c r="E35" s="517"/>
      <c r="F35" s="679"/>
      <c r="G35" s="680"/>
      <c r="H35" s="518" t="s">
        <v>635</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685">
        <f t="shared" ref="AN35" si="15">IF(LEFT($AN$1,6)="共同生活援助",SUM(I36:AM36),SUM(I36:AM37))</f>
        <v>0</v>
      </c>
      <c r="AO35" s="657">
        <f>IF($AN$3="４週",AN35/4,AN35/(DAY(EOMONTH($I$21,0))/7))</f>
        <v>0</v>
      </c>
      <c r="AP35" s="660"/>
      <c r="AQ35" s="661"/>
      <c r="AR35" s="657" t="str">
        <f t="shared" ref="AR35" si="16">IF($AN$3="４週",AU36,AV36)</f>
        <v/>
      </c>
      <c r="AS35" s="657"/>
      <c r="AT35" s="666" t="str">
        <f t="shared" ref="AT35" si="17">IF(AX36&lt;=1.1,"",IF(AY36&lt;=1.1,"",IF(F35="","","勤務時間"&amp;CHAR(10)&amp;"OVER")))</f>
        <v/>
      </c>
      <c r="AU35" s="520" t="s">
        <v>636</v>
      </c>
      <c r="AV35" s="520" t="s">
        <v>637</v>
      </c>
      <c r="AX35" s="520" t="s">
        <v>638</v>
      </c>
      <c r="AY35" s="520" t="s">
        <v>639</v>
      </c>
    </row>
    <row r="36" spans="1:51" s="500" customFormat="1" ht="12" customHeight="1">
      <c r="A36" s="668"/>
      <c r="B36" s="671"/>
      <c r="C36" s="689"/>
      <c r="D36" s="677"/>
      <c r="E36" s="521"/>
      <c r="F36" s="681"/>
      <c r="G36" s="682"/>
      <c r="H36" s="522" t="s">
        <v>640</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686"/>
      <c r="AO36" s="658"/>
      <c r="AP36" s="662"/>
      <c r="AQ36" s="663"/>
      <c r="AR36" s="658"/>
      <c r="AS36" s="658"/>
      <c r="AT36" s="666"/>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669"/>
      <c r="B37" s="672"/>
      <c r="C37" s="690"/>
      <c r="D37" s="678"/>
      <c r="E37" s="521"/>
      <c r="F37" s="683"/>
      <c r="G37" s="684"/>
      <c r="H37" s="525" t="s">
        <v>641</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687"/>
      <c r="AO37" s="659"/>
      <c r="AP37" s="664"/>
      <c r="AQ37" s="665"/>
      <c r="AR37" s="659"/>
      <c r="AS37" s="659"/>
      <c r="AT37" s="666"/>
      <c r="AU37" s="527"/>
      <c r="AV37" s="527"/>
      <c r="AX37" s="527"/>
      <c r="AY37" s="527"/>
    </row>
    <row r="38" spans="1:51" s="500" customFormat="1" ht="12" customHeight="1">
      <c r="A38" s="667">
        <v>6</v>
      </c>
      <c r="B38" s="670"/>
      <c r="C38" s="688"/>
      <c r="D38" s="676" t="s">
        <v>634</v>
      </c>
      <c r="E38" s="517"/>
      <c r="F38" s="679"/>
      <c r="G38" s="680"/>
      <c r="H38" s="518" t="s">
        <v>635</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685">
        <f t="shared" ref="AN38" si="20">IF(LEFT($AN$1,6)="共同生活援助",SUM(I39:AM39),SUM(I39:AM40))</f>
        <v>0</v>
      </c>
      <c r="AO38" s="657">
        <f>IF($AN$3="４週",AN38/4,AN38/(DAY(EOMONTH($I$21,0))/7))</f>
        <v>0</v>
      </c>
      <c r="AP38" s="660"/>
      <c r="AQ38" s="661"/>
      <c r="AR38" s="657" t="str">
        <f t="shared" ref="AR38" si="21">IF($AN$3="４週",AU39,AV39)</f>
        <v/>
      </c>
      <c r="AS38" s="657"/>
      <c r="AT38" s="666" t="str">
        <f t="shared" ref="AT38" si="22">IF(AX39&lt;=1.1,"",IF(AY39&lt;=1.1,"",IF(F38="","","勤務時間"&amp;CHAR(10)&amp;"OVER")))</f>
        <v/>
      </c>
      <c r="AU38" s="520" t="s">
        <v>636</v>
      </c>
      <c r="AV38" s="520" t="s">
        <v>637</v>
      </c>
      <c r="AX38" s="520" t="s">
        <v>638</v>
      </c>
      <c r="AY38" s="520" t="s">
        <v>639</v>
      </c>
    </row>
    <row r="39" spans="1:51" s="500" customFormat="1" ht="12" customHeight="1">
      <c r="A39" s="668"/>
      <c r="B39" s="671"/>
      <c r="C39" s="689"/>
      <c r="D39" s="677"/>
      <c r="E39" s="521"/>
      <c r="F39" s="681"/>
      <c r="G39" s="682"/>
      <c r="H39" s="522" t="s">
        <v>640</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686"/>
      <c r="AO39" s="658"/>
      <c r="AP39" s="662"/>
      <c r="AQ39" s="663"/>
      <c r="AR39" s="658"/>
      <c r="AS39" s="658"/>
      <c r="AT39" s="666"/>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669"/>
      <c r="B40" s="672"/>
      <c r="C40" s="690"/>
      <c r="D40" s="678"/>
      <c r="E40" s="521"/>
      <c r="F40" s="683"/>
      <c r="G40" s="684"/>
      <c r="H40" s="525" t="s">
        <v>641</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687"/>
      <c r="AO40" s="659"/>
      <c r="AP40" s="664"/>
      <c r="AQ40" s="665"/>
      <c r="AR40" s="659"/>
      <c r="AS40" s="659"/>
      <c r="AT40" s="666"/>
      <c r="AU40" s="527"/>
      <c r="AV40" s="527"/>
      <c r="AX40" s="527"/>
      <c r="AY40" s="527"/>
    </row>
    <row r="41" spans="1:51" s="500" customFormat="1" ht="12" customHeight="1">
      <c r="A41" s="667">
        <v>7</v>
      </c>
      <c r="B41" s="670"/>
      <c r="C41" s="688"/>
      <c r="D41" s="676" t="s">
        <v>634</v>
      </c>
      <c r="E41" s="517"/>
      <c r="F41" s="679"/>
      <c r="G41" s="680"/>
      <c r="H41" s="518" t="s">
        <v>635</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685">
        <f t="shared" ref="AN41" si="25">IF(LEFT($AN$1,6)="共同生活援助",SUM(I42:AM42),SUM(I42:AM43))</f>
        <v>0</v>
      </c>
      <c r="AO41" s="657">
        <f>IF($AN$3="４週",AN41/4,AN41/(DAY(EOMONTH($I$21,0))/7))</f>
        <v>0</v>
      </c>
      <c r="AP41" s="660"/>
      <c r="AQ41" s="661"/>
      <c r="AR41" s="657" t="str">
        <f t="shared" ref="AR41" si="26">IF($AN$3="４週",AU42,AV42)</f>
        <v/>
      </c>
      <c r="AS41" s="657"/>
      <c r="AT41" s="666" t="str">
        <f t="shared" ref="AT41" si="27">IF(AX42&lt;=1.1,"",IF(AY42&lt;=1.1,"",IF(F41="","","勤務時間"&amp;CHAR(10)&amp;"OVER")))</f>
        <v/>
      </c>
      <c r="AU41" s="520" t="s">
        <v>636</v>
      </c>
      <c r="AV41" s="520" t="s">
        <v>637</v>
      </c>
      <c r="AX41" s="520" t="s">
        <v>638</v>
      </c>
      <c r="AY41" s="520" t="s">
        <v>639</v>
      </c>
    </row>
    <row r="42" spans="1:51" s="500" customFormat="1" ht="12" customHeight="1">
      <c r="A42" s="668"/>
      <c r="B42" s="671"/>
      <c r="C42" s="689"/>
      <c r="D42" s="677"/>
      <c r="E42" s="521"/>
      <c r="F42" s="681"/>
      <c r="G42" s="682"/>
      <c r="H42" s="522" t="s">
        <v>640</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686"/>
      <c r="AO42" s="658"/>
      <c r="AP42" s="662"/>
      <c r="AQ42" s="663"/>
      <c r="AR42" s="658"/>
      <c r="AS42" s="658"/>
      <c r="AT42" s="666"/>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669"/>
      <c r="B43" s="672"/>
      <c r="C43" s="690"/>
      <c r="D43" s="678"/>
      <c r="E43" s="521"/>
      <c r="F43" s="683"/>
      <c r="G43" s="684"/>
      <c r="H43" s="525" t="s">
        <v>641</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687"/>
      <c r="AO43" s="659"/>
      <c r="AP43" s="664"/>
      <c r="AQ43" s="665"/>
      <c r="AR43" s="659"/>
      <c r="AS43" s="659"/>
      <c r="AT43" s="666"/>
      <c r="AU43" s="527"/>
      <c r="AV43" s="527"/>
      <c r="AX43" s="527"/>
      <c r="AY43" s="527"/>
    </row>
    <row r="44" spans="1:51" s="500" customFormat="1" ht="12" customHeight="1">
      <c r="A44" s="667">
        <v>8</v>
      </c>
      <c r="B44" s="670"/>
      <c r="C44" s="688"/>
      <c r="D44" s="676" t="s">
        <v>634</v>
      </c>
      <c r="E44" s="517"/>
      <c r="F44" s="679"/>
      <c r="G44" s="680"/>
      <c r="H44" s="518" t="s">
        <v>635</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685">
        <f t="shared" ref="AN44" si="30">IF(LEFT($AN$1,6)="共同生活援助",SUM(I45:AM45),SUM(I45:AM46))</f>
        <v>0</v>
      </c>
      <c r="AO44" s="657">
        <f>IF($AN$3="４週",AN44/4,AN44/(DAY(EOMONTH($I$21,0))/7))</f>
        <v>0</v>
      </c>
      <c r="AP44" s="660"/>
      <c r="AQ44" s="661"/>
      <c r="AR44" s="657" t="str">
        <f t="shared" ref="AR44" si="31">IF($AN$3="４週",AU45,AV45)</f>
        <v/>
      </c>
      <c r="AS44" s="657"/>
      <c r="AT44" s="666" t="str">
        <f t="shared" ref="AT44" si="32">IF(AX45&lt;=1.1,"",IF(AY45&lt;=1.1,"",IF(F44="","","勤務時間"&amp;CHAR(10)&amp;"OVER")))</f>
        <v/>
      </c>
      <c r="AU44" s="520" t="s">
        <v>636</v>
      </c>
      <c r="AV44" s="520" t="s">
        <v>637</v>
      </c>
      <c r="AX44" s="520" t="s">
        <v>638</v>
      </c>
      <c r="AY44" s="520" t="s">
        <v>639</v>
      </c>
    </row>
    <row r="45" spans="1:51" s="500" customFormat="1" ht="12" customHeight="1">
      <c r="A45" s="668"/>
      <c r="B45" s="671"/>
      <c r="C45" s="689"/>
      <c r="D45" s="677"/>
      <c r="E45" s="521"/>
      <c r="F45" s="681"/>
      <c r="G45" s="682"/>
      <c r="H45" s="522" t="s">
        <v>640</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686"/>
      <c r="AO45" s="658"/>
      <c r="AP45" s="662"/>
      <c r="AQ45" s="663"/>
      <c r="AR45" s="658"/>
      <c r="AS45" s="658"/>
      <c r="AT45" s="666"/>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669"/>
      <c r="B46" s="672"/>
      <c r="C46" s="690"/>
      <c r="D46" s="678"/>
      <c r="E46" s="521"/>
      <c r="F46" s="683"/>
      <c r="G46" s="684"/>
      <c r="H46" s="525" t="s">
        <v>641</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687"/>
      <c r="AO46" s="659"/>
      <c r="AP46" s="664"/>
      <c r="AQ46" s="665"/>
      <c r="AR46" s="659"/>
      <c r="AS46" s="659"/>
      <c r="AT46" s="666"/>
      <c r="AU46" s="527"/>
      <c r="AV46" s="527"/>
      <c r="AX46" s="527"/>
      <c r="AY46" s="527"/>
    </row>
    <row r="47" spans="1:51" s="500" customFormat="1" ht="12" customHeight="1">
      <c r="A47" s="667">
        <v>9</v>
      </c>
      <c r="B47" s="670"/>
      <c r="C47" s="688"/>
      <c r="D47" s="676" t="s">
        <v>634</v>
      </c>
      <c r="E47" s="517"/>
      <c r="F47" s="679"/>
      <c r="G47" s="680"/>
      <c r="H47" s="518" t="s">
        <v>635</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685">
        <f t="shared" ref="AN47" si="35">IF(LEFT($AN$1,6)="共同生活援助",SUM(I48:AM48),SUM(I48:AM49))</f>
        <v>0</v>
      </c>
      <c r="AO47" s="657">
        <f>IF($AN$3="４週",AN47/4,AN47/(DAY(EOMONTH($I$21,0))/7))</f>
        <v>0</v>
      </c>
      <c r="AP47" s="660"/>
      <c r="AQ47" s="661"/>
      <c r="AR47" s="657" t="str">
        <f t="shared" ref="AR47" si="36">IF($AN$3="４週",AU48,AV48)</f>
        <v/>
      </c>
      <c r="AS47" s="657"/>
      <c r="AT47" s="666" t="str">
        <f t="shared" ref="AT47" si="37">IF(AX48&lt;=1.1,"",IF(AY48&lt;=1.1,"",IF(F47="","","勤務時間"&amp;CHAR(10)&amp;"OVER")))</f>
        <v/>
      </c>
      <c r="AU47" s="520" t="s">
        <v>636</v>
      </c>
      <c r="AV47" s="520" t="s">
        <v>637</v>
      </c>
      <c r="AX47" s="520" t="s">
        <v>638</v>
      </c>
      <c r="AY47" s="520" t="s">
        <v>639</v>
      </c>
    </row>
    <row r="48" spans="1:51" s="500" customFormat="1" ht="12" customHeight="1">
      <c r="A48" s="668"/>
      <c r="B48" s="671"/>
      <c r="C48" s="689"/>
      <c r="D48" s="677"/>
      <c r="E48" s="521"/>
      <c r="F48" s="681"/>
      <c r="G48" s="682"/>
      <c r="H48" s="522" t="s">
        <v>640</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686"/>
      <c r="AO48" s="658"/>
      <c r="AP48" s="662"/>
      <c r="AQ48" s="663"/>
      <c r="AR48" s="658"/>
      <c r="AS48" s="658"/>
      <c r="AT48" s="666"/>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669"/>
      <c r="B49" s="672"/>
      <c r="C49" s="690"/>
      <c r="D49" s="678"/>
      <c r="E49" s="521"/>
      <c r="F49" s="683"/>
      <c r="G49" s="684"/>
      <c r="H49" s="525" t="s">
        <v>641</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687"/>
      <c r="AO49" s="659"/>
      <c r="AP49" s="664"/>
      <c r="AQ49" s="665"/>
      <c r="AR49" s="659"/>
      <c r="AS49" s="659"/>
      <c r="AT49" s="666"/>
      <c r="AU49" s="527"/>
      <c r="AV49" s="527"/>
      <c r="AX49" s="527"/>
      <c r="AY49" s="527"/>
    </row>
    <row r="50" spans="1:51" s="500" customFormat="1" ht="12" customHeight="1">
      <c r="A50" s="667">
        <v>10</v>
      </c>
      <c r="B50" s="670"/>
      <c r="C50" s="688"/>
      <c r="D50" s="676" t="s">
        <v>634</v>
      </c>
      <c r="E50" s="517"/>
      <c r="F50" s="679"/>
      <c r="G50" s="680"/>
      <c r="H50" s="518" t="s">
        <v>635</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685">
        <f t="shared" ref="AN50" si="40">IF(LEFT($AN$1,6)="共同生活援助",SUM(I51:AM51),SUM(I51:AM52))</f>
        <v>0</v>
      </c>
      <c r="AO50" s="657">
        <f>IF($AN$3="４週",AN50/4,AN50/(DAY(EOMONTH($I$21,0))/7))</f>
        <v>0</v>
      </c>
      <c r="AP50" s="660"/>
      <c r="AQ50" s="661"/>
      <c r="AR50" s="657" t="str">
        <f t="shared" ref="AR50" si="41">IF($AN$3="４週",AU51,AV51)</f>
        <v/>
      </c>
      <c r="AS50" s="657"/>
      <c r="AT50" s="666" t="str">
        <f t="shared" ref="AT50" si="42">IF(AX51&lt;=1.1,"",IF(AY51&lt;=1.1,"",IF(F50="","","勤務時間"&amp;CHAR(10)&amp;"OVER")))</f>
        <v/>
      </c>
      <c r="AU50" s="520" t="s">
        <v>636</v>
      </c>
      <c r="AV50" s="520" t="s">
        <v>637</v>
      </c>
      <c r="AX50" s="520" t="s">
        <v>638</v>
      </c>
      <c r="AY50" s="520" t="s">
        <v>639</v>
      </c>
    </row>
    <row r="51" spans="1:51" s="500" customFormat="1" ht="12" customHeight="1">
      <c r="A51" s="668"/>
      <c r="B51" s="671"/>
      <c r="C51" s="689"/>
      <c r="D51" s="677"/>
      <c r="E51" s="521"/>
      <c r="F51" s="681"/>
      <c r="G51" s="682"/>
      <c r="H51" s="522" t="s">
        <v>640</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686"/>
      <c r="AO51" s="658"/>
      <c r="AP51" s="662"/>
      <c r="AQ51" s="663"/>
      <c r="AR51" s="658"/>
      <c r="AS51" s="658"/>
      <c r="AT51" s="666"/>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669"/>
      <c r="B52" s="672"/>
      <c r="C52" s="690"/>
      <c r="D52" s="678"/>
      <c r="E52" s="521"/>
      <c r="F52" s="683"/>
      <c r="G52" s="684"/>
      <c r="H52" s="525" t="s">
        <v>641</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687"/>
      <c r="AO52" s="659"/>
      <c r="AP52" s="664"/>
      <c r="AQ52" s="665"/>
      <c r="AR52" s="659"/>
      <c r="AS52" s="659"/>
      <c r="AT52" s="666"/>
      <c r="AU52" s="527"/>
      <c r="AV52" s="527"/>
      <c r="AX52" s="527"/>
      <c r="AY52" s="527"/>
    </row>
    <row r="53" spans="1:51" s="500" customFormat="1" ht="12" customHeight="1">
      <c r="A53" s="667">
        <v>11</v>
      </c>
      <c r="B53" s="670"/>
      <c r="C53" s="688"/>
      <c r="D53" s="676" t="s">
        <v>634</v>
      </c>
      <c r="E53" s="517"/>
      <c r="F53" s="679"/>
      <c r="G53" s="680"/>
      <c r="H53" s="518" t="s">
        <v>635</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685">
        <f t="shared" ref="AN53" si="45">IF(LEFT($AN$1,6)="共同生活援助",SUM(I54:AM54),SUM(I54:AM55))</f>
        <v>0</v>
      </c>
      <c r="AO53" s="657">
        <f>IF($AN$3="４週",AN53/4,AN53/(DAY(EOMONTH($I$21,0))/7))</f>
        <v>0</v>
      </c>
      <c r="AP53" s="660"/>
      <c r="AQ53" s="661"/>
      <c r="AR53" s="657" t="str">
        <f t="shared" ref="AR53" si="46">IF($AN$3="４週",AU54,AV54)</f>
        <v/>
      </c>
      <c r="AS53" s="657"/>
      <c r="AT53" s="666" t="str">
        <f t="shared" ref="AT53" si="47">IF(AX54&lt;=1.1,"",IF(AY54&lt;=1.1,"",IF(F53="","","勤務時間"&amp;CHAR(10)&amp;"OVER")))</f>
        <v/>
      </c>
      <c r="AU53" s="520" t="s">
        <v>636</v>
      </c>
      <c r="AV53" s="520" t="s">
        <v>637</v>
      </c>
      <c r="AX53" s="520" t="s">
        <v>638</v>
      </c>
      <c r="AY53" s="520" t="s">
        <v>639</v>
      </c>
    </row>
    <row r="54" spans="1:51" s="500" customFormat="1" ht="12" customHeight="1">
      <c r="A54" s="668"/>
      <c r="B54" s="671"/>
      <c r="C54" s="689"/>
      <c r="D54" s="677"/>
      <c r="E54" s="521"/>
      <c r="F54" s="681"/>
      <c r="G54" s="682"/>
      <c r="H54" s="522" t="s">
        <v>640</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686"/>
      <c r="AO54" s="658"/>
      <c r="AP54" s="662"/>
      <c r="AQ54" s="663"/>
      <c r="AR54" s="658"/>
      <c r="AS54" s="658"/>
      <c r="AT54" s="666"/>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669"/>
      <c r="B55" s="672"/>
      <c r="C55" s="690"/>
      <c r="D55" s="678"/>
      <c r="E55" s="521"/>
      <c r="F55" s="683"/>
      <c r="G55" s="684"/>
      <c r="H55" s="525" t="s">
        <v>641</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687"/>
      <c r="AO55" s="659"/>
      <c r="AP55" s="664"/>
      <c r="AQ55" s="665"/>
      <c r="AR55" s="659"/>
      <c r="AS55" s="659"/>
      <c r="AT55" s="666"/>
      <c r="AU55" s="527"/>
      <c r="AV55" s="527"/>
      <c r="AX55" s="527"/>
      <c r="AY55" s="527"/>
    </row>
    <row r="56" spans="1:51" s="500" customFormat="1" ht="12" customHeight="1">
      <c r="A56" s="667">
        <v>12</v>
      </c>
      <c r="B56" s="670"/>
      <c r="C56" s="688"/>
      <c r="D56" s="676" t="s">
        <v>634</v>
      </c>
      <c r="E56" s="517"/>
      <c r="F56" s="679"/>
      <c r="G56" s="680"/>
      <c r="H56" s="518" t="s">
        <v>635</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685">
        <f t="shared" ref="AN56" si="50">IF(LEFT($AN$1,6)="共同生活援助",SUM(I57:AM57),SUM(I57:AM58))</f>
        <v>0</v>
      </c>
      <c r="AO56" s="657">
        <f>IF($AN$3="４週",AN56/4,AN56/(DAY(EOMONTH($I$21,0))/7))</f>
        <v>0</v>
      </c>
      <c r="AP56" s="660"/>
      <c r="AQ56" s="661"/>
      <c r="AR56" s="657" t="str">
        <f t="shared" ref="AR56" si="51">IF($AN$3="４週",AU57,AV57)</f>
        <v/>
      </c>
      <c r="AS56" s="657"/>
      <c r="AT56" s="666" t="str">
        <f t="shared" ref="AT56" si="52">IF(AX57&lt;=1.1,"",IF(AY57&lt;=1.1,"",IF(F56="","","勤務時間"&amp;CHAR(10)&amp;"OVER")))</f>
        <v/>
      </c>
      <c r="AU56" s="520" t="s">
        <v>636</v>
      </c>
      <c r="AV56" s="520" t="s">
        <v>637</v>
      </c>
      <c r="AX56" s="520" t="s">
        <v>638</v>
      </c>
      <c r="AY56" s="520" t="s">
        <v>639</v>
      </c>
    </row>
    <row r="57" spans="1:51" s="500" customFormat="1" ht="12" customHeight="1">
      <c r="A57" s="668"/>
      <c r="B57" s="671"/>
      <c r="C57" s="689"/>
      <c r="D57" s="677"/>
      <c r="E57" s="521"/>
      <c r="F57" s="681"/>
      <c r="G57" s="682"/>
      <c r="H57" s="522" t="s">
        <v>640</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686"/>
      <c r="AO57" s="658"/>
      <c r="AP57" s="662"/>
      <c r="AQ57" s="663"/>
      <c r="AR57" s="658"/>
      <c r="AS57" s="658"/>
      <c r="AT57" s="666"/>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669"/>
      <c r="B58" s="672"/>
      <c r="C58" s="690"/>
      <c r="D58" s="678"/>
      <c r="E58" s="521"/>
      <c r="F58" s="683"/>
      <c r="G58" s="684"/>
      <c r="H58" s="525" t="s">
        <v>641</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687"/>
      <c r="AO58" s="659"/>
      <c r="AP58" s="664"/>
      <c r="AQ58" s="665"/>
      <c r="AR58" s="659"/>
      <c r="AS58" s="659"/>
      <c r="AT58" s="666"/>
      <c r="AU58" s="527"/>
      <c r="AV58" s="527"/>
      <c r="AX58" s="527"/>
      <c r="AY58" s="527"/>
    </row>
    <row r="59" spans="1:51" s="500" customFormat="1" ht="12" customHeight="1">
      <c r="A59" s="667">
        <v>13</v>
      </c>
      <c r="B59" s="670"/>
      <c r="C59" s="688"/>
      <c r="D59" s="676" t="s">
        <v>634</v>
      </c>
      <c r="E59" s="517"/>
      <c r="F59" s="679"/>
      <c r="G59" s="680"/>
      <c r="H59" s="518" t="s">
        <v>635</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685">
        <f t="shared" ref="AN59" si="55">IF(LEFT($AN$1,6)="共同生活援助",SUM(I60:AM60),SUM(I60:AM61))</f>
        <v>0</v>
      </c>
      <c r="AO59" s="657">
        <f>IF($AN$3="４週",AN59/4,AN59/(DAY(EOMONTH($I$21,0))/7))</f>
        <v>0</v>
      </c>
      <c r="AP59" s="660"/>
      <c r="AQ59" s="661"/>
      <c r="AR59" s="657" t="str">
        <f t="shared" ref="AR59" si="56">IF($AN$3="４週",AU60,AV60)</f>
        <v/>
      </c>
      <c r="AS59" s="657"/>
      <c r="AT59" s="666" t="str">
        <f t="shared" ref="AT59" si="57">IF(AX60&lt;=1.1,"",IF(AY60&lt;=1.1,"",IF(F59="","","勤務時間"&amp;CHAR(10)&amp;"OVER")))</f>
        <v/>
      </c>
      <c r="AU59" s="520" t="s">
        <v>636</v>
      </c>
      <c r="AV59" s="520" t="s">
        <v>637</v>
      </c>
      <c r="AX59" s="520" t="s">
        <v>638</v>
      </c>
      <c r="AY59" s="520" t="s">
        <v>639</v>
      </c>
    </row>
    <row r="60" spans="1:51" s="500" customFormat="1" ht="12" customHeight="1">
      <c r="A60" s="668"/>
      <c r="B60" s="671"/>
      <c r="C60" s="689"/>
      <c r="D60" s="677"/>
      <c r="E60" s="521"/>
      <c r="F60" s="681"/>
      <c r="G60" s="682"/>
      <c r="H60" s="522" t="s">
        <v>640</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686"/>
      <c r="AO60" s="658"/>
      <c r="AP60" s="662"/>
      <c r="AQ60" s="663"/>
      <c r="AR60" s="658"/>
      <c r="AS60" s="658"/>
      <c r="AT60" s="666"/>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669"/>
      <c r="B61" s="672"/>
      <c r="C61" s="690"/>
      <c r="D61" s="678"/>
      <c r="E61" s="521"/>
      <c r="F61" s="683"/>
      <c r="G61" s="684"/>
      <c r="H61" s="525" t="s">
        <v>641</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687"/>
      <c r="AO61" s="659"/>
      <c r="AP61" s="664"/>
      <c r="AQ61" s="665"/>
      <c r="AR61" s="659"/>
      <c r="AS61" s="659"/>
      <c r="AT61" s="666"/>
      <c r="AU61" s="527"/>
      <c r="AV61" s="527"/>
      <c r="AX61" s="527"/>
      <c r="AY61" s="527"/>
    </row>
    <row r="62" spans="1:51" s="500" customFormat="1" ht="12" customHeight="1">
      <c r="A62" s="667">
        <v>14</v>
      </c>
      <c r="B62" s="670"/>
      <c r="C62" s="688"/>
      <c r="D62" s="676" t="s">
        <v>634</v>
      </c>
      <c r="E62" s="517"/>
      <c r="F62" s="679"/>
      <c r="G62" s="680"/>
      <c r="H62" s="518" t="s">
        <v>635</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685">
        <f t="shared" ref="AN62" si="60">IF(LEFT($AN$1,6)="共同生活援助",SUM(I63:AM63),SUM(I63:AM64))</f>
        <v>0</v>
      </c>
      <c r="AO62" s="657">
        <f>IF($AN$3="４週",AN62/4,AN62/(DAY(EOMONTH($I$21,0))/7))</f>
        <v>0</v>
      </c>
      <c r="AP62" s="660"/>
      <c r="AQ62" s="661"/>
      <c r="AR62" s="657" t="str">
        <f t="shared" ref="AR62" si="61">IF($AN$3="４週",AU63,AV63)</f>
        <v/>
      </c>
      <c r="AS62" s="657"/>
      <c r="AT62" s="666" t="str">
        <f t="shared" ref="AT62" si="62">IF(AX63&lt;=1.1,"",IF(AY63&lt;=1.1,"",IF(F62="","","勤務時間"&amp;CHAR(10)&amp;"OVER")))</f>
        <v/>
      </c>
      <c r="AU62" s="520" t="s">
        <v>636</v>
      </c>
      <c r="AV62" s="520" t="s">
        <v>637</v>
      </c>
      <c r="AX62" s="520" t="s">
        <v>638</v>
      </c>
      <c r="AY62" s="520" t="s">
        <v>639</v>
      </c>
    </row>
    <row r="63" spans="1:51" s="500" customFormat="1" ht="12" customHeight="1">
      <c r="A63" s="668"/>
      <c r="B63" s="671"/>
      <c r="C63" s="689"/>
      <c r="D63" s="677"/>
      <c r="E63" s="521"/>
      <c r="F63" s="681"/>
      <c r="G63" s="682"/>
      <c r="H63" s="522" t="s">
        <v>640</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686"/>
      <c r="AO63" s="658"/>
      <c r="AP63" s="662"/>
      <c r="AQ63" s="663"/>
      <c r="AR63" s="658"/>
      <c r="AS63" s="658"/>
      <c r="AT63" s="666"/>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669"/>
      <c r="B64" s="672"/>
      <c r="C64" s="690"/>
      <c r="D64" s="678"/>
      <c r="E64" s="521"/>
      <c r="F64" s="683"/>
      <c r="G64" s="684"/>
      <c r="H64" s="525" t="s">
        <v>641</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687"/>
      <c r="AO64" s="659"/>
      <c r="AP64" s="664"/>
      <c r="AQ64" s="665"/>
      <c r="AR64" s="659"/>
      <c r="AS64" s="659"/>
      <c r="AT64" s="666"/>
      <c r="AU64" s="527"/>
      <c r="AV64" s="527"/>
      <c r="AX64" s="527"/>
      <c r="AY64" s="527"/>
    </row>
    <row r="65" spans="1:51" s="500" customFormat="1" ht="12" customHeight="1">
      <c r="A65" s="667">
        <v>15</v>
      </c>
      <c r="B65" s="670"/>
      <c r="C65" s="688"/>
      <c r="D65" s="676" t="s">
        <v>634</v>
      </c>
      <c r="E65" s="517"/>
      <c r="F65" s="679"/>
      <c r="G65" s="680"/>
      <c r="H65" s="518" t="s">
        <v>635</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685">
        <f t="shared" ref="AN65" si="65">IF(LEFT($AN$1,6)="共同生活援助",SUM(I66:AM66),SUM(I66:AM67))</f>
        <v>0</v>
      </c>
      <c r="AO65" s="657">
        <f>IF($AN$3="４週",AN65/4,AN65/(DAY(EOMONTH($I$21,0))/7))</f>
        <v>0</v>
      </c>
      <c r="AP65" s="660"/>
      <c r="AQ65" s="661"/>
      <c r="AR65" s="657" t="str">
        <f t="shared" ref="AR65" si="66">IF($AN$3="４週",AU66,AV66)</f>
        <v/>
      </c>
      <c r="AS65" s="657"/>
      <c r="AT65" s="666" t="str">
        <f t="shared" ref="AT65" si="67">IF(AX66&lt;=1.1,"",IF(AY66&lt;=1.1,"",IF(F65="","","勤務時間"&amp;CHAR(10)&amp;"OVER")))</f>
        <v/>
      </c>
      <c r="AU65" s="520" t="s">
        <v>636</v>
      </c>
      <c r="AV65" s="520" t="s">
        <v>637</v>
      </c>
      <c r="AX65" s="520" t="s">
        <v>638</v>
      </c>
      <c r="AY65" s="520" t="s">
        <v>639</v>
      </c>
    </row>
    <row r="66" spans="1:51" s="500" customFormat="1" ht="12" customHeight="1">
      <c r="A66" s="668"/>
      <c r="B66" s="671"/>
      <c r="C66" s="689"/>
      <c r="D66" s="677"/>
      <c r="E66" s="521"/>
      <c r="F66" s="681"/>
      <c r="G66" s="682"/>
      <c r="H66" s="522" t="s">
        <v>640</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686"/>
      <c r="AO66" s="658"/>
      <c r="AP66" s="662"/>
      <c r="AQ66" s="663"/>
      <c r="AR66" s="658"/>
      <c r="AS66" s="658"/>
      <c r="AT66" s="666"/>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669"/>
      <c r="B67" s="672"/>
      <c r="C67" s="690"/>
      <c r="D67" s="678"/>
      <c r="E67" s="521"/>
      <c r="F67" s="683"/>
      <c r="G67" s="684"/>
      <c r="H67" s="525" t="s">
        <v>641</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687"/>
      <c r="AO67" s="659"/>
      <c r="AP67" s="664"/>
      <c r="AQ67" s="665"/>
      <c r="AR67" s="659"/>
      <c r="AS67" s="659"/>
      <c r="AT67" s="666"/>
      <c r="AU67" s="527"/>
      <c r="AV67" s="527"/>
      <c r="AX67" s="527"/>
      <c r="AY67" s="527"/>
    </row>
    <row r="68" spans="1:51" s="500" customFormat="1" ht="12" customHeight="1">
      <c r="A68" s="667">
        <v>16</v>
      </c>
      <c r="B68" s="670"/>
      <c r="C68" s="688"/>
      <c r="D68" s="676" t="s">
        <v>634</v>
      </c>
      <c r="E68" s="517"/>
      <c r="F68" s="679"/>
      <c r="G68" s="680"/>
      <c r="H68" s="518" t="s">
        <v>635</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685">
        <f t="shared" ref="AN68" si="70">IF(LEFT($AN$1,6)="共同生活援助",SUM(I69:AM69),SUM(I69:AM70))</f>
        <v>0</v>
      </c>
      <c r="AO68" s="657">
        <f>IF($AN$3="４週",AN68/4,AN68/(DAY(EOMONTH($I$21,0))/7))</f>
        <v>0</v>
      </c>
      <c r="AP68" s="660"/>
      <c r="AQ68" s="661"/>
      <c r="AR68" s="657" t="str">
        <f t="shared" ref="AR68" si="71">IF($AN$3="４週",AU69,AV69)</f>
        <v/>
      </c>
      <c r="AS68" s="657"/>
      <c r="AT68" s="666" t="str">
        <f t="shared" ref="AT68" si="72">IF(AX69&lt;=1.1,"",IF(AY69&lt;=1.1,"",IF(F68="","","勤務時間"&amp;CHAR(10)&amp;"OVER")))</f>
        <v/>
      </c>
      <c r="AU68" s="520" t="s">
        <v>636</v>
      </c>
      <c r="AV68" s="520" t="s">
        <v>637</v>
      </c>
      <c r="AX68" s="520" t="s">
        <v>638</v>
      </c>
      <c r="AY68" s="520" t="s">
        <v>639</v>
      </c>
    </row>
    <row r="69" spans="1:51" s="500" customFormat="1" ht="12" customHeight="1">
      <c r="A69" s="668"/>
      <c r="B69" s="671"/>
      <c r="C69" s="689"/>
      <c r="D69" s="677"/>
      <c r="E69" s="521"/>
      <c r="F69" s="681"/>
      <c r="G69" s="682"/>
      <c r="H69" s="522" t="s">
        <v>640</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686"/>
      <c r="AO69" s="658"/>
      <c r="AP69" s="662"/>
      <c r="AQ69" s="663"/>
      <c r="AR69" s="658"/>
      <c r="AS69" s="658"/>
      <c r="AT69" s="666"/>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669"/>
      <c r="B70" s="672"/>
      <c r="C70" s="690"/>
      <c r="D70" s="678"/>
      <c r="E70" s="521"/>
      <c r="F70" s="683"/>
      <c r="G70" s="684"/>
      <c r="H70" s="525" t="s">
        <v>641</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687"/>
      <c r="AO70" s="659"/>
      <c r="AP70" s="664"/>
      <c r="AQ70" s="665"/>
      <c r="AR70" s="659"/>
      <c r="AS70" s="659"/>
      <c r="AT70" s="666"/>
      <c r="AU70" s="527"/>
      <c r="AV70" s="527"/>
      <c r="AX70" s="527"/>
      <c r="AY70" s="527"/>
    </row>
    <row r="71" spans="1:51" s="500" customFormat="1" ht="12" customHeight="1">
      <c r="A71" s="667">
        <v>17</v>
      </c>
      <c r="B71" s="670"/>
      <c r="C71" s="673"/>
      <c r="D71" s="676" t="s">
        <v>634</v>
      </c>
      <c r="E71" s="517"/>
      <c r="F71" s="679"/>
      <c r="G71" s="680"/>
      <c r="H71" s="518" t="s">
        <v>635</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685">
        <f t="shared" ref="AN71" si="75">IF(LEFT($AN$1,6)="共同生活援助",SUM(I72:AM72),SUM(I72:AM73))</f>
        <v>0</v>
      </c>
      <c r="AO71" s="657">
        <f>IF($AN$3="４週",AN71/4,AN71/(DAY(EOMONTH($I$21,0))/7))</f>
        <v>0</v>
      </c>
      <c r="AP71" s="660"/>
      <c r="AQ71" s="661"/>
      <c r="AR71" s="657" t="str">
        <f t="shared" ref="AR71" si="76">IF($AN$3="４週",AU72,AV72)</f>
        <v/>
      </c>
      <c r="AS71" s="657"/>
      <c r="AT71" s="666" t="str">
        <f t="shared" ref="AT71" si="77">IF(AX72&lt;=1.1,"",IF(AY72&lt;=1.1,"",IF(F71="","","勤務時間"&amp;CHAR(10)&amp;"OVER")))</f>
        <v/>
      </c>
      <c r="AU71" s="520" t="s">
        <v>636</v>
      </c>
      <c r="AV71" s="520" t="s">
        <v>637</v>
      </c>
      <c r="AX71" s="520" t="s">
        <v>638</v>
      </c>
      <c r="AY71" s="520" t="s">
        <v>639</v>
      </c>
    </row>
    <row r="72" spans="1:51" s="500" customFormat="1" ht="12" customHeight="1">
      <c r="A72" s="668"/>
      <c r="B72" s="671"/>
      <c r="C72" s="674"/>
      <c r="D72" s="677"/>
      <c r="E72" s="521"/>
      <c r="F72" s="681"/>
      <c r="G72" s="682"/>
      <c r="H72" s="522" t="s">
        <v>640</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686"/>
      <c r="AO72" s="658"/>
      <c r="AP72" s="662"/>
      <c r="AQ72" s="663"/>
      <c r="AR72" s="658"/>
      <c r="AS72" s="658"/>
      <c r="AT72" s="666"/>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669"/>
      <c r="B73" s="672"/>
      <c r="C73" s="675"/>
      <c r="D73" s="678"/>
      <c r="E73" s="521"/>
      <c r="F73" s="683"/>
      <c r="G73" s="684"/>
      <c r="H73" s="525" t="s">
        <v>641</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687"/>
      <c r="AO73" s="659"/>
      <c r="AP73" s="664"/>
      <c r="AQ73" s="665"/>
      <c r="AR73" s="659"/>
      <c r="AS73" s="659"/>
      <c r="AT73" s="666"/>
      <c r="AU73" s="527"/>
      <c r="AV73" s="527"/>
      <c r="AX73" s="527"/>
      <c r="AY73" s="527"/>
    </row>
    <row r="74" spans="1:51" s="500" customFormat="1" ht="12" customHeight="1">
      <c r="A74" s="667">
        <v>18</v>
      </c>
      <c r="B74" s="670"/>
      <c r="C74" s="688"/>
      <c r="D74" s="676" t="s">
        <v>634</v>
      </c>
      <c r="E74" s="517"/>
      <c r="F74" s="679"/>
      <c r="G74" s="680"/>
      <c r="H74" s="518" t="s">
        <v>635</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685">
        <f t="shared" ref="AN74" si="80">IF(LEFT($AN$1,6)="共同生活援助",SUM(I75:AM75),SUM(I75:AM76))</f>
        <v>0</v>
      </c>
      <c r="AO74" s="657">
        <f>IF($AN$3="４週",AN74/4,AN74/(DAY(EOMONTH($I$21,0))/7))</f>
        <v>0</v>
      </c>
      <c r="AP74" s="660"/>
      <c r="AQ74" s="661"/>
      <c r="AR74" s="657" t="str">
        <f t="shared" ref="AR74" si="81">IF($AN$3="４週",AU75,AV75)</f>
        <v/>
      </c>
      <c r="AS74" s="657"/>
      <c r="AT74" s="666" t="str">
        <f t="shared" ref="AT74" si="82">IF(AX75&lt;=1.1,"",IF(AY75&lt;=1.1,"",IF(F74="","","勤務時間"&amp;CHAR(10)&amp;"OVER")))</f>
        <v/>
      </c>
      <c r="AU74" s="520" t="s">
        <v>636</v>
      </c>
      <c r="AV74" s="520" t="s">
        <v>637</v>
      </c>
      <c r="AX74" s="520" t="s">
        <v>638</v>
      </c>
      <c r="AY74" s="520" t="s">
        <v>639</v>
      </c>
    </row>
    <row r="75" spans="1:51" s="500" customFormat="1" ht="12" customHeight="1">
      <c r="A75" s="668"/>
      <c r="B75" s="671"/>
      <c r="C75" s="689"/>
      <c r="D75" s="677"/>
      <c r="E75" s="521"/>
      <c r="F75" s="681"/>
      <c r="G75" s="682"/>
      <c r="H75" s="522" t="s">
        <v>640</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686"/>
      <c r="AO75" s="658"/>
      <c r="AP75" s="662"/>
      <c r="AQ75" s="663"/>
      <c r="AR75" s="658"/>
      <c r="AS75" s="658"/>
      <c r="AT75" s="666"/>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669"/>
      <c r="B76" s="672"/>
      <c r="C76" s="690"/>
      <c r="D76" s="678"/>
      <c r="E76" s="521"/>
      <c r="F76" s="683"/>
      <c r="G76" s="684"/>
      <c r="H76" s="525" t="s">
        <v>641</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687"/>
      <c r="AO76" s="659"/>
      <c r="AP76" s="664"/>
      <c r="AQ76" s="665"/>
      <c r="AR76" s="659"/>
      <c r="AS76" s="659"/>
      <c r="AT76" s="666"/>
      <c r="AU76" s="527"/>
      <c r="AV76" s="527"/>
      <c r="AX76" s="527"/>
      <c r="AY76" s="527"/>
    </row>
    <row r="77" spans="1:51" s="500" customFormat="1" ht="12" customHeight="1">
      <c r="A77" s="667">
        <v>19</v>
      </c>
      <c r="B77" s="670"/>
      <c r="C77" s="688"/>
      <c r="D77" s="676" t="s">
        <v>634</v>
      </c>
      <c r="E77" s="517"/>
      <c r="F77" s="679"/>
      <c r="G77" s="680"/>
      <c r="H77" s="518" t="s">
        <v>635</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685">
        <f t="shared" ref="AN77" si="85">IF(LEFT($AN$1,6)="共同生活援助",SUM(I78:AM78),SUM(I78:AM79))</f>
        <v>0</v>
      </c>
      <c r="AO77" s="657">
        <f>IF($AN$3="４週",AN77/4,AN77/(DAY(EOMONTH($I$21,0))/7))</f>
        <v>0</v>
      </c>
      <c r="AP77" s="660"/>
      <c r="AQ77" s="661"/>
      <c r="AR77" s="657" t="str">
        <f t="shared" ref="AR77" si="86">IF($AN$3="４週",AU78,AV78)</f>
        <v/>
      </c>
      <c r="AS77" s="657"/>
      <c r="AT77" s="666" t="str">
        <f t="shared" ref="AT77" si="87">IF(AX78&lt;=1.1,"",IF(AY78&lt;=1.1,"",IF(F77="","","勤務時間"&amp;CHAR(10)&amp;"OVER")))</f>
        <v/>
      </c>
      <c r="AU77" s="520" t="s">
        <v>636</v>
      </c>
      <c r="AV77" s="520" t="s">
        <v>637</v>
      </c>
      <c r="AX77" s="520" t="s">
        <v>638</v>
      </c>
      <c r="AY77" s="520" t="s">
        <v>639</v>
      </c>
    </row>
    <row r="78" spans="1:51" s="500" customFormat="1" ht="12" customHeight="1">
      <c r="A78" s="668"/>
      <c r="B78" s="671"/>
      <c r="C78" s="689"/>
      <c r="D78" s="677"/>
      <c r="E78" s="521"/>
      <c r="F78" s="681"/>
      <c r="G78" s="682"/>
      <c r="H78" s="522" t="s">
        <v>640</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686"/>
      <c r="AO78" s="658"/>
      <c r="AP78" s="662"/>
      <c r="AQ78" s="663"/>
      <c r="AR78" s="658"/>
      <c r="AS78" s="658"/>
      <c r="AT78" s="666"/>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669"/>
      <c r="B79" s="672"/>
      <c r="C79" s="690"/>
      <c r="D79" s="678"/>
      <c r="E79" s="521"/>
      <c r="F79" s="683"/>
      <c r="G79" s="684"/>
      <c r="H79" s="525" t="s">
        <v>641</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687"/>
      <c r="AO79" s="659"/>
      <c r="AP79" s="664"/>
      <c r="AQ79" s="665"/>
      <c r="AR79" s="659"/>
      <c r="AS79" s="659"/>
      <c r="AT79" s="666"/>
      <c r="AU79" s="527"/>
      <c r="AV79" s="527"/>
      <c r="AX79" s="527"/>
      <c r="AY79" s="527"/>
    </row>
    <row r="80" spans="1:51" s="500" customFormat="1" ht="12" customHeight="1">
      <c r="A80" s="667">
        <v>20</v>
      </c>
      <c r="B80" s="670"/>
      <c r="C80" s="688"/>
      <c r="D80" s="676" t="s">
        <v>634</v>
      </c>
      <c r="E80" s="517"/>
      <c r="F80" s="679"/>
      <c r="G80" s="680"/>
      <c r="H80" s="518" t="s">
        <v>635</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685">
        <f t="shared" ref="AN80" si="90">IF(LEFT($AN$1,6)="共同生活援助",SUM(I81:AM81),SUM(I81:AM82))</f>
        <v>0</v>
      </c>
      <c r="AO80" s="657">
        <f>IF($AN$3="４週",AN80/4,AN80/(DAY(EOMONTH($I$21,0))/7))</f>
        <v>0</v>
      </c>
      <c r="AP80" s="660"/>
      <c r="AQ80" s="661"/>
      <c r="AR80" s="657" t="str">
        <f t="shared" ref="AR80" si="91">IF($AN$3="４週",AU81,AV81)</f>
        <v/>
      </c>
      <c r="AS80" s="657"/>
      <c r="AT80" s="666" t="str">
        <f t="shared" ref="AT80" si="92">IF(AX81&lt;=1.1,"",IF(AY81&lt;=1.1,"",IF(F80="","","勤務時間"&amp;CHAR(10)&amp;"OVER")))</f>
        <v/>
      </c>
      <c r="AU80" s="520" t="s">
        <v>636</v>
      </c>
      <c r="AV80" s="520" t="s">
        <v>637</v>
      </c>
      <c r="AX80" s="520" t="s">
        <v>638</v>
      </c>
      <c r="AY80" s="520" t="s">
        <v>639</v>
      </c>
    </row>
    <row r="81" spans="1:51" s="500" customFormat="1" ht="12" customHeight="1">
      <c r="A81" s="668"/>
      <c r="B81" s="671"/>
      <c r="C81" s="689"/>
      <c r="D81" s="677"/>
      <c r="E81" s="521"/>
      <c r="F81" s="681"/>
      <c r="G81" s="682"/>
      <c r="H81" s="522" t="s">
        <v>640</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686"/>
      <c r="AO81" s="658"/>
      <c r="AP81" s="662"/>
      <c r="AQ81" s="663"/>
      <c r="AR81" s="658"/>
      <c r="AS81" s="658"/>
      <c r="AT81" s="666"/>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669"/>
      <c r="B82" s="672"/>
      <c r="C82" s="690"/>
      <c r="D82" s="678"/>
      <c r="E82" s="521"/>
      <c r="F82" s="683"/>
      <c r="G82" s="684"/>
      <c r="H82" s="525" t="s">
        <v>641</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687"/>
      <c r="AO82" s="659"/>
      <c r="AP82" s="664"/>
      <c r="AQ82" s="665"/>
      <c r="AR82" s="659"/>
      <c r="AS82" s="659"/>
      <c r="AT82" s="666"/>
      <c r="AU82" s="527"/>
      <c r="AV82" s="527"/>
      <c r="AX82" s="527"/>
      <c r="AY82" s="527"/>
    </row>
    <row r="83" spans="1:51" s="500" customFormat="1" ht="12" customHeight="1">
      <c r="A83" s="667">
        <v>21</v>
      </c>
      <c r="B83" s="670"/>
      <c r="C83" s="688"/>
      <c r="D83" s="676" t="s">
        <v>634</v>
      </c>
      <c r="E83" s="517"/>
      <c r="F83" s="679"/>
      <c r="G83" s="680"/>
      <c r="H83" s="518" t="s">
        <v>635</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685">
        <f t="shared" ref="AN83" si="95">IF(LEFT($AN$1,6)="共同生活援助",SUM(I84:AM84),SUM(I84:AM85))</f>
        <v>0</v>
      </c>
      <c r="AO83" s="657">
        <f>IF($AN$3="４週",AN83/4,AN83/(DAY(EOMONTH($I$21,0))/7))</f>
        <v>0</v>
      </c>
      <c r="AP83" s="660"/>
      <c r="AQ83" s="661"/>
      <c r="AR83" s="657" t="str">
        <f t="shared" ref="AR83" si="96">IF($AN$3="４週",AU84,AV84)</f>
        <v/>
      </c>
      <c r="AS83" s="657"/>
      <c r="AT83" s="666" t="str">
        <f t="shared" ref="AT83" si="97">IF(AX84&lt;=1.1,"",IF(AY84&lt;=1.1,"",IF(F83="","","勤務時間"&amp;CHAR(10)&amp;"OVER")))</f>
        <v/>
      </c>
      <c r="AU83" s="520" t="s">
        <v>636</v>
      </c>
      <c r="AV83" s="520" t="s">
        <v>637</v>
      </c>
      <c r="AX83" s="520" t="s">
        <v>638</v>
      </c>
      <c r="AY83" s="520" t="s">
        <v>639</v>
      </c>
    </row>
    <row r="84" spans="1:51" s="500" customFormat="1" ht="12" customHeight="1">
      <c r="A84" s="668"/>
      <c r="B84" s="671"/>
      <c r="C84" s="689"/>
      <c r="D84" s="677"/>
      <c r="E84" s="521"/>
      <c r="F84" s="681"/>
      <c r="G84" s="682"/>
      <c r="H84" s="522" t="s">
        <v>640</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686"/>
      <c r="AO84" s="658"/>
      <c r="AP84" s="662"/>
      <c r="AQ84" s="663"/>
      <c r="AR84" s="658"/>
      <c r="AS84" s="658"/>
      <c r="AT84" s="666"/>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669"/>
      <c r="B85" s="672"/>
      <c r="C85" s="690"/>
      <c r="D85" s="678"/>
      <c r="E85" s="521"/>
      <c r="F85" s="683"/>
      <c r="G85" s="684"/>
      <c r="H85" s="525" t="s">
        <v>641</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687"/>
      <c r="AO85" s="659"/>
      <c r="AP85" s="664"/>
      <c r="AQ85" s="665"/>
      <c r="AR85" s="659"/>
      <c r="AS85" s="659"/>
      <c r="AT85" s="666"/>
      <c r="AU85" s="527"/>
      <c r="AV85" s="527"/>
      <c r="AX85" s="527"/>
      <c r="AY85" s="527"/>
    </row>
    <row r="86" spans="1:51" s="500" customFormat="1" ht="12" customHeight="1">
      <c r="A86" s="667">
        <v>22</v>
      </c>
      <c r="B86" s="670"/>
      <c r="C86" s="688"/>
      <c r="D86" s="676" t="s">
        <v>634</v>
      </c>
      <c r="E86" s="517"/>
      <c r="F86" s="679"/>
      <c r="G86" s="680"/>
      <c r="H86" s="518" t="s">
        <v>635</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685">
        <f t="shared" ref="AN86" si="98">IF(LEFT($AN$1,6)="共同生活援助",SUM(I87:AM87),SUM(I87:AM88))</f>
        <v>0</v>
      </c>
      <c r="AO86" s="657">
        <f>IF($AN$3="４週",AN86/4,AN86/(DAY(EOMONTH($I$21,0))/7))</f>
        <v>0</v>
      </c>
      <c r="AP86" s="660"/>
      <c r="AQ86" s="661"/>
      <c r="AR86" s="657" t="str">
        <f t="shared" ref="AR86" si="99">IF($AN$3="４週",AU87,AV87)</f>
        <v/>
      </c>
      <c r="AS86" s="657"/>
      <c r="AT86" s="666" t="str">
        <f t="shared" ref="AT86" si="100">IF(AX87&lt;=1.1,"",IF(AY87&lt;=1.1,"",IF(F86="","","勤務時間"&amp;CHAR(10)&amp;"OVER")))</f>
        <v/>
      </c>
      <c r="AU86" s="520" t="s">
        <v>636</v>
      </c>
      <c r="AV86" s="520" t="s">
        <v>637</v>
      </c>
      <c r="AX86" s="520" t="s">
        <v>638</v>
      </c>
      <c r="AY86" s="520" t="s">
        <v>639</v>
      </c>
    </row>
    <row r="87" spans="1:51" s="500" customFormat="1" ht="12" customHeight="1">
      <c r="A87" s="668"/>
      <c r="B87" s="671"/>
      <c r="C87" s="689"/>
      <c r="D87" s="677"/>
      <c r="E87" s="521"/>
      <c r="F87" s="681"/>
      <c r="G87" s="682"/>
      <c r="H87" s="522" t="s">
        <v>640</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686"/>
      <c r="AO87" s="658"/>
      <c r="AP87" s="662"/>
      <c r="AQ87" s="663"/>
      <c r="AR87" s="658"/>
      <c r="AS87" s="658"/>
      <c r="AT87" s="666"/>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669"/>
      <c r="B88" s="672"/>
      <c r="C88" s="690"/>
      <c r="D88" s="678"/>
      <c r="E88" s="521"/>
      <c r="F88" s="683"/>
      <c r="G88" s="684"/>
      <c r="H88" s="525" t="s">
        <v>641</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687"/>
      <c r="AO88" s="659"/>
      <c r="AP88" s="664"/>
      <c r="AQ88" s="665"/>
      <c r="AR88" s="659"/>
      <c r="AS88" s="659"/>
      <c r="AT88" s="666"/>
      <c r="AU88" s="527"/>
      <c r="AV88" s="527"/>
      <c r="AX88" s="527"/>
      <c r="AY88" s="527"/>
    </row>
    <row r="89" spans="1:51" s="500" customFormat="1" ht="12" customHeight="1">
      <c r="A89" s="667">
        <v>23</v>
      </c>
      <c r="B89" s="670"/>
      <c r="C89" s="688"/>
      <c r="D89" s="676" t="s">
        <v>634</v>
      </c>
      <c r="E89" s="517"/>
      <c r="F89" s="679"/>
      <c r="G89" s="680"/>
      <c r="H89" s="518" t="s">
        <v>635</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685">
        <f t="shared" ref="AN89" si="103">IF(LEFT($AN$1,6)="共同生活援助",SUM(I90:AM90),SUM(I90:AM91))</f>
        <v>0</v>
      </c>
      <c r="AO89" s="657">
        <f>IF($AN$3="４週",AN89/4,AN89/(DAY(EOMONTH($I$21,0))/7))</f>
        <v>0</v>
      </c>
      <c r="AP89" s="660"/>
      <c r="AQ89" s="661"/>
      <c r="AR89" s="657" t="str">
        <f t="shared" ref="AR89" si="104">IF($AN$3="４週",AU90,AV90)</f>
        <v/>
      </c>
      <c r="AS89" s="657"/>
      <c r="AT89" s="666" t="str">
        <f t="shared" ref="AT89" si="105">IF(AX90&lt;=1.1,"",IF(AY90&lt;=1.1,"",IF(F89="","","勤務時間"&amp;CHAR(10)&amp;"OVER")))</f>
        <v/>
      </c>
      <c r="AU89" s="520" t="s">
        <v>636</v>
      </c>
      <c r="AV89" s="520" t="s">
        <v>637</v>
      </c>
      <c r="AX89" s="520" t="s">
        <v>638</v>
      </c>
      <c r="AY89" s="520" t="s">
        <v>639</v>
      </c>
    </row>
    <row r="90" spans="1:51" s="500" customFormat="1" ht="12" customHeight="1">
      <c r="A90" s="668"/>
      <c r="B90" s="671"/>
      <c r="C90" s="689"/>
      <c r="D90" s="677"/>
      <c r="E90" s="521"/>
      <c r="F90" s="681"/>
      <c r="G90" s="682"/>
      <c r="H90" s="522" t="s">
        <v>640</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686"/>
      <c r="AO90" s="658"/>
      <c r="AP90" s="662"/>
      <c r="AQ90" s="663"/>
      <c r="AR90" s="658"/>
      <c r="AS90" s="658"/>
      <c r="AT90" s="666"/>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669"/>
      <c r="B91" s="672"/>
      <c r="C91" s="690"/>
      <c r="D91" s="678"/>
      <c r="E91" s="521"/>
      <c r="F91" s="683"/>
      <c r="G91" s="684"/>
      <c r="H91" s="525" t="s">
        <v>641</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687"/>
      <c r="AO91" s="659"/>
      <c r="AP91" s="664"/>
      <c r="AQ91" s="665"/>
      <c r="AR91" s="659"/>
      <c r="AS91" s="659"/>
      <c r="AT91" s="666"/>
      <c r="AU91" s="527"/>
      <c r="AV91" s="527"/>
      <c r="AX91" s="527"/>
      <c r="AY91" s="527"/>
    </row>
    <row r="92" spans="1:51" s="500" customFormat="1" ht="12" customHeight="1">
      <c r="A92" s="667">
        <v>24</v>
      </c>
      <c r="B92" s="670"/>
      <c r="C92" s="688"/>
      <c r="D92" s="676" t="s">
        <v>634</v>
      </c>
      <c r="E92" s="517"/>
      <c r="F92" s="679"/>
      <c r="G92" s="680"/>
      <c r="H92" s="518" t="s">
        <v>635</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685">
        <f t="shared" ref="AN92" si="108">IF(LEFT($AN$1,6)="共同生活援助",SUM(I93:AM93),SUM(I93:AM94))</f>
        <v>0</v>
      </c>
      <c r="AO92" s="657">
        <f>IF($AN$3="４週",AN92/4,AN92/(DAY(EOMONTH($I$21,0))/7))</f>
        <v>0</v>
      </c>
      <c r="AP92" s="660"/>
      <c r="AQ92" s="661"/>
      <c r="AR92" s="657" t="str">
        <f t="shared" ref="AR92" si="109">IF($AN$3="４週",AU93,AV93)</f>
        <v/>
      </c>
      <c r="AS92" s="657"/>
      <c r="AT92" s="666" t="str">
        <f t="shared" ref="AT92" si="110">IF(AX93&lt;=1.1,"",IF(AY93&lt;=1.1,"",IF(F92="","","勤務時間"&amp;CHAR(10)&amp;"OVER")))</f>
        <v/>
      </c>
      <c r="AU92" s="520" t="s">
        <v>636</v>
      </c>
      <c r="AV92" s="520" t="s">
        <v>637</v>
      </c>
      <c r="AX92" s="520" t="s">
        <v>638</v>
      </c>
      <c r="AY92" s="520" t="s">
        <v>639</v>
      </c>
    </row>
    <row r="93" spans="1:51" s="500" customFormat="1" ht="12" customHeight="1">
      <c r="A93" s="668"/>
      <c r="B93" s="671"/>
      <c r="C93" s="689"/>
      <c r="D93" s="677"/>
      <c r="E93" s="521"/>
      <c r="F93" s="681"/>
      <c r="G93" s="682"/>
      <c r="H93" s="522" t="s">
        <v>640</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686"/>
      <c r="AO93" s="658"/>
      <c r="AP93" s="662"/>
      <c r="AQ93" s="663"/>
      <c r="AR93" s="658"/>
      <c r="AS93" s="658"/>
      <c r="AT93" s="666"/>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669"/>
      <c r="B94" s="672"/>
      <c r="C94" s="690"/>
      <c r="D94" s="678"/>
      <c r="E94" s="521"/>
      <c r="F94" s="683"/>
      <c r="G94" s="684"/>
      <c r="H94" s="525" t="s">
        <v>641</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687"/>
      <c r="AO94" s="659"/>
      <c r="AP94" s="664"/>
      <c r="AQ94" s="665"/>
      <c r="AR94" s="659"/>
      <c r="AS94" s="659"/>
      <c r="AT94" s="666"/>
      <c r="AU94" s="527"/>
      <c r="AV94" s="527"/>
      <c r="AX94" s="527"/>
      <c r="AY94" s="527"/>
    </row>
    <row r="95" spans="1:51" s="500" customFormat="1" ht="12" customHeight="1">
      <c r="A95" s="667">
        <v>25</v>
      </c>
      <c r="B95" s="670"/>
      <c r="C95" s="688"/>
      <c r="D95" s="676" t="s">
        <v>634</v>
      </c>
      <c r="E95" s="517"/>
      <c r="F95" s="679"/>
      <c r="G95" s="680"/>
      <c r="H95" s="518" t="s">
        <v>635</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685">
        <f t="shared" ref="AN95" si="113">IF(LEFT($AN$1,6)="共同生活援助",SUM(I96:AM96),SUM(I96:AM97))</f>
        <v>0</v>
      </c>
      <c r="AO95" s="657">
        <f>IF($AN$3="４週",AN95/4,AN95/(DAY(EOMONTH($I$21,0))/7))</f>
        <v>0</v>
      </c>
      <c r="AP95" s="660"/>
      <c r="AQ95" s="661"/>
      <c r="AR95" s="657" t="str">
        <f t="shared" ref="AR95" si="114">IF($AN$3="４週",AU96,AV96)</f>
        <v/>
      </c>
      <c r="AS95" s="657"/>
      <c r="AT95" s="666" t="str">
        <f t="shared" ref="AT95" si="115">IF(AX96&lt;=1.1,"",IF(AY96&lt;=1.1,"",IF(F95="","","勤務時間"&amp;CHAR(10)&amp;"OVER")))</f>
        <v/>
      </c>
      <c r="AU95" s="520" t="s">
        <v>636</v>
      </c>
      <c r="AV95" s="520" t="s">
        <v>637</v>
      </c>
      <c r="AX95" s="520" t="s">
        <v>638</v>
      </c>
      <c r="AY95" s="520" t="s">
        <v>639</v>
      </c>
    </row>
    <row r="96" spans="1:51" s="500" customFormat="1" ht="12" customHeight="1">
      <c r="A96" s="668"/>
      <c r="B96" s="671"/>
      <c r="C96" s="689"/>
      <c r="D96" s="677"/>
      <c r="E96" s="521"/>
      <c r="F96" s="681"/>
      <c r="G96" s="682"/>
      <c r="H96" s="522" t="s">
        <v>640</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686"/>
      <c r="AO96" s="658"/>
      <c r="AP96" s="662"/>
      <c r="AQ96" s="663"/>
      <c r="AR96" s="658"/>
      <c r="AS96" s="658"/>
      <c r="AT96" s="666"/>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669"/>
      <c r="B97" s="672"/>
      <c r="C97" s="690"/>
      <c r="D97" s="678"/>
      <c r="E97" s="521"/>
      <c r="F97" s="683"/>
      <c r="G97" s="684"/>
      <c r="H97" s="525" t="s">
        <v>641</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687"/>
      <c r="AO97" s="659"/>
      <c r="AP97" s="664"/>
      <c r="AQ97" s="665"/>
      <c r="AR97" s="659"/>
      <c r="AS97" s="659"/>
      <c r="AT97" s="666"/>
      <c r="AU97" s="527"/>
      <c r="AV97" s="527"/>
      <c r="AX97" s="527"/>
      <c r="AY97" s="527"/>
    </row>
    <row r="98" spans="1:51" s="500" customFormat="1" ht="12" customHeight="1">
      <c r="A98" s="667">
        <v>26</v>
      </c>
      <c r="B98" s="670"/>
      <c r="C98" s="688"/>
      <c r="D98" s="676" t="s">
        <v>634</v>
      </c>
      <c r="E98" s="517"/>
      <c r="F98" s="679"/>
      <c r="G98" s="680"/>
      <c r="H98" s="518" t="s">
        <v>635</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685">
        <f t="shared" ref="AN98" si="118">IF(LEFT($AN$1,6)="共同生活援助",SUM(I99:AM99),SUM(I99:AM100))</f>
        <v>0</v>
      </c>
      <c r="AO98" s="657">
        <f>IF($AN$3="４週",AN98/4,AN98/(DAY(EOMONTH($I$21,0))/7))</f>
        <v>0</v>
      </c>
      <c r="AP98" s="660"/>
      <c r="AQ98" s="661"/>
      <c r="AR98" s="657" t="str">
        <f t="shared" ref="AR98" si="119">IF($AN$3="４週",AU99,AV99)</f>
        <v/>
      </c>
      <c r="AS98" s="657"/>
      <c r="AT98" s="666" t="str">
        <f t="shared" ref="AT98" si="120">IF(AX99&lt;=1.1,"",IF(AY99&lt;=1.1,"",IF(F98="","","勤務時間"&amp;CHAR(10)&amp;"OVER")))</f>
        <v/>
      </c>
      <c r="AU98" s="520" t="s">
        <v>636</v>
      </c>
      <c r="AV98" s="520" t="s">
        <v>637</v>
      </c>
      <c r="AX98" s="520" t="s">
        <v>638</v>
      </c>
      <c r="AY98" s="520" t="s">
        <v>639</v>
      </c>
    </row>
    <row r="99" spans="1:51" s="500" customFormat="1" ht="12" customHeight="1">
      <c r="A99" s="668"/>
      <c r="B99" s="671"/>
      <c r="C99" s="689"/>
      <c r="D99" s="677"/>
      <c r="E99" s="521"/>
      <c r="F99" s="681"/>
      <c r="G99" s="682"/>
      <c r="H99" s="522" t="s">
        <v>640</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686"/>
      <c r="AO99" s="658"/>
      <c r="AP99" s="662"/>
      <c r="AQ99" s="663"/>
      <c r="AR99" s="658"/>
      <c r="AS99" s="658"/>
      <c r="AT99" s="666"/>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669"/>
      <c r="B100" s="672"/>
      <c r="C100" s="690"/>
      <c r="D100" s="678"/>
      <c r="E100" s="521"/>
      <c r="F100" s="683"/>
      <c r="G100" s="684"/>
      <c r="H100" s="525" t="s">
        <v>641</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687"/>
      <c r="AO100" s="659"/>
      <c r="AP100" s="664"/>
      <c r="AQ100" s="665"/>
      <c r="AR100" s="659"/>
      <c r="AS100" s="659"/>
      <c r="AT100" s="666"/>
      <c r="AU100" s="527"/>
      <c r="AV100" s="527"/>
      <c r="AX100" s="527"/>
      <c r="AY100" s="527"/>
    </row>
    <row r="101" spans="1:51" s="500" customFormat="1" ht="12" customHeight="1">
      <c r="A101" s="667">
        <v>27</v>
      </c>
      <c r="B101" s="670"/>
      <c r="C101" s="688"/>
      <c r="D101" s="676" t="s">
        <v>634</v>
      </c>
      <c r="E101" s="517"/>
      <c r="F101" s="679"/>
      <c r="G101" s="680"/>
      <c r="H101" s="518" t="s">
        <v>635</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685">
        <f t="shared" ref="AN101" si="123">IF(LEFT($AN$1,6)="共同生活援助",SUM(I102:AM102),SUM(I102:AM103))</f>
        <v>0</v>
      </c>
      <c r="AO101" s="657">
        <f>IF($AN$3="４週",AN101/4,AN101/(DAY(EOMONTH($I$21,0))/7))</f>
        <v>0</v>
      </c>
      <c r="AP101" s="660"/>
      <c r="AQ101" s="661"/>
      <c r="AR101" s="657" t="str">
        <f t="shared" ref="AR101" si="124">IF($AN$3="４週",AU102,AV102)</f>
        <v/>
      </c>
      <c r="AS101" s="657"/>
      <c r="AT101" s="666" t="str">
        <f t="shared" ref="AT101" si="125">IF(AX102&lt;=1.1,"",IF(AY102&lt;=1.1,"",IF(F101="","","勤務時間"&amp;CHAR(10)&amp;"OVER")))</f>
        <v/>
      </c>
      <c r="AU101" s="520" t="s">
        <v>636</v>
      </c>
      <c r="AV101" s="520" t="s">
        <v>637</v>
      </c>
      <c r="AX101" s="520" t="s">
        <v>638</v>
      </c>
      <c r="AY101" s="520" t="s">
        <v>639</v>
      </c>
    </row>
    <row r="102" spans="1:51" s="500" customFormat="1" ht="12" customHeight="1">
      <c r="A102" s="668"/>
      <c r="B102" s="671"/>
      <c r="C102" s="689"/>
      <c r="D102" s="677"/>
      <c r="E102" s="521"/>
      <c r="F102" s="681"/>
      <c r="G102" s="682"/>
      <c r="H102" s="522" t="s">
        <v>640</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686"/>
      <c r="AO102" s="658"/>
      <c r="AP102" s="662"/>
      <c r="AQ102" s="663"/>
      <c r="AR102" s="658"/>
      <c r="AS102" s="658"/>
      <c r="AT102" s="666"/>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669"/>
      <c r="B103" s="672"/>
      <c r="C103" s="690"/>
      <c r="D103" s="678"/>
      <c r="E103" s="521"/>
      <c r="F103" s="683"/>
      <c r="G103" s="684"/>
      <c r="H103" s="525" t="s">
        <v>641</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687"/>
      <c r="AO103" s="659"/>
      <c r="AP103" s="664"/>
      <c r="AQ103" s="665"/>
      <c r="AR103" s="659"/>
      <c r="AS103" s="659"/>
      <c r="AT103" s="666"/>
      <c r="AU103" s="527"/>
      <c r="AV103" s="527"/>
      <c r="AX103" s="527"/>
      <c r="AY103" s="527"/>
    </row>
    <row r="104" spans="1:51" s="500" customFormat="1" ht="12" customHeight="1">
      <c r="A104" s="667">
        <v>28</v>
      </c>
      <c r="B104" s="670"/>
      <c r="C104" s="688"/>
      <c r="D104" s="676" t="s">
        <v>634</v>
      </c>
      <c r="E104" s="517"/>
      <c r="F104" s="679"/>
      <c r="G104" s="680"/>
      <c r="H104" s="518" t="s">
        <v>635</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685">
        <f t="shared" ref="AN104" si="128">IF(LEFT($AN$1,6)="共同生活援助",SUM(I105:AM105),SUM(I105:AM106))</f>
        <v>0</v>
      </c>
      <c r="AO104" s="657">
        <f>IF($AN$3="４週",AN104/4,AN104/(DAY(EOMONTH($I$21,0))/7))</f>
        <v>0</v>
      </c>
      <c r="AP104" s="660"/>
      <c r="AQ104" s="661"/>
      <c r="AR104" s="657" t="str">
        <f t="shared" ref="AR104" si="129">IF($AN$3="４週",AU105,AV105)</f>
        <v/>
      </c>
      <c r="AS104" s="657"/>
      <c r="AT104" s="666" t="str">
        <f t="shared" ref="AT104" si="130">IF(AX105&lt;=1.1,"",IF(AY105&lt;=1.1,"",IF(F104="","","勤務時間"&amp;CHAR(10)&amp;"OVER")))</f>
        <v/>
      </c>
      <c r="AU104" s="520" t="s">
        <v>636</v>
      </c>
      <c r="AV104" s="520" t="s">
        <v>637</v>
      </c>
      <c r="AX104" s="520" t="s">
        <v>638</v>
      </c>
      <c r="AY104" s="520" t="s">
        <v>639</v>
      </c>
    </row>
    <row r="105" spans="1:51" s="500" customFormat="1" ht="12" customHeight="1">
      <c r="A105" s="668"/>
      <c r="B105" s="671"/>
      <c r="C105" s="689"/>
      <c r="D105" s="677"/>
      <c r="E105" s="521"/>
      <c r="F105" s="681"/>
      <c r="G105" s="682"/>
      <c r="H105" s="522" t="s">
        <v>640</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686"/>
      <c r="AO105" s="658"/>
      <c r="AP105" s="662"/>
      <c r="AQ105" s="663"/>
      <c r="AR105" s="658"/>
      <c r="AS105" s="658"/>
      <c r="AT105" s="666"/>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669"/>
      <c r="B106" s="672"/>
      <c r="C106" s="690"/>
      <c r="D106" s="678"/>
      <c r="E106" s="521"/>
      <c r="F106" s="683"/>
      <c r="G106" s="684"/>
      <c r="H106" s="525" t="s">
        <v>641</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687"/>
      <c r="AO106" s="659"/>
      <c r="AP106" s="664"/>
      <c r="AQ106" s="665"/>
      <c r="AR106" s="659"/>
      <c r="AS106" s="659"/>
      <c r="AT106" s="666"/>
      <c r="AU106" s="527"/>
      <c r="AV106" s="527"/>
      <c r="AX106" s="527"/>
      <c r="AY106" s="527"/>
    </row>
    <row r="107" spans="1:51" s="500" customFormat="1" ht="12" customHeight="1">
      <c r="A107" s="667">
        <v>29</v>
      </c>
      <c r="B107" s="670"/>
      <c r="C107" s="688"/>
      <c r="D107" s="676" t="s">
        <v>634</v>
      </c>
      <c r="E107" s="517"/>
      <c r="F107" s="679"/>
      <c r="G107" s="680"/>
      <c r="H107" s="518" t="s">
        <v>635</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685">
        <f t="shared" ref="AN107" si="133">IF(LEFT($AN$1,6)="共同生活援助",SUM(I108:AM108),SUM(I108:AM109))</f>
        <v>0</v>
      </c>
      <c r="AO107" s="657">
        <f>IF($AN$3="４週",AN107/4,AN107/(DAY(EOMONTH($I$21,0))/7))</f>
        <v>0</v>
      </c>
      <c r="AP107" s="660"/>
      <c r="AQ107" s="661"/>
      <c r="AR107" s="657" t="str">
        <f t="shared" ref="AR107" si="134">IF($AN$3="４週",AU108,AV108)</f>
        <v/>
      </c>
      <c r="AS107" s="657"/>
      <c r="AT107" s="666" t="str">
        <f t="shared" ref="AT107" si="135">IF(AX108&lt;=1.1,"",IF(AY108&lt;=1.1,"",IF(F107="","","勤務時間"&amp;CHAR(10)&amp;"OVER")))</f>
        <v/>
      </c>
      <c r="AU107" s="520" t="s">
        <v>636</v>
      </c>
      <c r="AV107" s="520" t="s">
        <v>637</v>
      </c>
      <c r="AX107" s="520" t="s">
        <v>638</v>
      </c>
      <c r="AY107" s="520" t="s">
        <v>639</v>
      </c>
    </row>
    <row r="108" spans="1:51" s="500" customFormat="1" ht="12" customHeight="1">
      <c r="A108" s="668"/>
      <c r="B108" s="671"/>
      <c r="C108" s="689"/>
      <c r="D108" s="677"/>
      <c r="E108" s="521"/>
      <c r="F108" s="681"/>
      <c r="G108" s="682"/>
      <c r="H108" s="522" t="s">
        <v>640</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686"/>
      <c r="AO108" s="658"/>
      <c r="AP108" s="662"/>
      <c r="AQ108" s="663"/>
      <c r="AR108" s="658"/>
      <c r="AS108" s="658"/>
      <c r="AT108" s="666"/>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669"/>
      <c r="B109" s="672"/>
      <c r="C109" s="690"/>
      <c r="D109" s="678"/>
      <c r="E109" s="521"/>
      <c r="F109" s="683"/>
      <c r="G109" s="684"/>
      <c r="H109" s="525" t="s">
        <v>641</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687"/>
      <c r="AO109" s="659"/>
      <c r="AP109" s="664"/>
      <c r="AQ109" s="665"/>
      <c r="AR109" s="659"/>
      <c r="AS109" s="659"/>
      <c r="AT109" s="666"/>
      <c r="AU109" s="527"/>
      <c r="AV109" s="527"/>
      <c r="AX109" s="527"/>
      <c r="AY109" s="527"/>
    </row>
    <row r="110" spans="1:51" s="500" customFormat="1" ht="12" customHeight="1">
      <c r="A110" s="667">
        <v>30</v>
      </c>
      <c r="B110" s="670"/>
      <c r="C110" s="688"/>
      <c r="D110" s="676" t="s">
        <v>634</v>
      </c>
      <c r="E110" s="517"/>
      <c r="F110" s="679"/>
      <c r="G110" s="680"/>
      <c r="H110" s="518" t="s">
        <v>635</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685">
        <f t="shared" ref="AN110" si="138">IF(LEFT($AN$1,6)="共同生活援助",SUM(I111:AM111),SUM(I111:AM112))</f>
        <v>0</v>
      </c>
      <c r="AO110" s="657">
        <f>IF($AN$3="４週",AN110/4,AN110/(DAY(EOMONTH($I$21,0))/7))</f>
        <v>0</v>
      </c>
      <c r="AP110" s="660"/>
      <c r="AQ110" s="661"/>
      <c r="AR110" s="657" t="str">
        <f t="shared" ref="AR110" si="139">IF($AN$3="４週",AU111,AV111)</f>
        <v/>
      </c>
      <c r="AS110" s="657"/>
      <c r="AT110" s="666" t="str">
        <f t="shared" ref="AT110" si="140">IF(AX111&lt;=1.1,"",IF(AY111&lt;=1.1,"",IF(F110="","","勤務時間"&amp;CHAR(10)&amp;"OVER")))</f>
        <v/>
      </c>
      <c r="AU110" s="520" t="s">
        <v>636</v>
      </c>
      <c r="AV110" s="520" t="s">
        <v>637</v>
      </c>
      <c r="AX110" s="520" t="s">
        <v>638</v>
      </c>
      <c r="AY110" s="520" t="s">
        <v>639</v>
      </c>
    </row>
    <row r="111" spans="1:51" s="500" customFormat="1" ht="12" customHeight="1">
      <c r="A111" s="668"/>
      <c r="B111" s="671"/>
      <c r="C111" s="689"/>
      <c r="D111" s="677"/>
      <c r="E111" s="521"/>
      <c r="F111" s="681"/>
      <c r="G111" s="682"/>
      <c r="H111" s="522" t="s">
        <v>640</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686"/>
      <c r="AO111" s="658"/>
      <c r="AP111" s="662"/>
      <c r="AQ111" s="663"/>
      <c r="AR111" s="658"/>
      <c r="AS111" s="658"/>
      <c r="AT111" s="666"/>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669"/>
      <c r="B112" s="672"/>
      <c r="C112" s="690"/>
      <c r="D112" s="678"/>
      <c r="E112" s="521"/>
      <c r="F112" s="683"/>
      <c r="G112" s="684"/>
      <c r="H112" s="525" t="s">
        <v>641</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687"/>
      <c r="AO112" s="659"/>
      <c r="AP112" s="664"/>
      <c r="AQ112" s="665"/>
      <c r="AR112" s="659"/>
      <c r="AS112" s="659"/>
      <c r="AT112" s="666"/>
      <c r="AU112" s="527"/>
      <c r="AV112" s="527"/>
      <c r="AX112" s="527"/>
      <c r="AY112" s="527"/>
    </row>
    <row r="113" spans="1:51" s="500" customFormat="1" ht="12" customHeight="1">
      <c r="A113" s="667">
        <v>31</v>
      </c>
      <c r="B113" s="670"/>
      <c r="C113" s="688"/>
      <c r="D113" s="676" t="s">
        <v>634</v>
      </c>
      <c r="E113" s="517"/>
      <c r="F113" s="679"/>
      <c r="G113" s="680"/>
      <c r="H113" s="518" t="s">
        <v>635</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685">
        <f t="shared" ref="AN113" si="143">IF(LEFT($AN$1,6)="共同生活援助",SUM(I114:AM114),SUM(I114:AM115))</f>
        <v>0</v>
      </c>
      <c r="AO113" s="657">
        <f>IF($AN$3="４週",AN113/4,AN113/(DAY(EOMONTH($I$21,0))/7))</f>
        <v>0</v>
      </c>
      <c r="AP113" s="660"/>
      <c r="AQ113" s="661"/>
      <c r="AR113" s="657" t="str">
        <f t="shared" ref="AR113" si="144">IF($AN$3="４週",AU114,AV114)</f>
        <v/>
      </c>
      <c r="AS113" s="657"/>
      <c r="AT113" s="666" t="str">
        <f t="shared" ref="AT113" si="145">IF(AX114&lt;=1.1,"",IF(AY114&lt;=1.1,"",IF(F113="","","勤務時間"&amp;CHAR(10)&amp;"OVER")))</f>
        <v/>
      </c>
      <c r="AU113" s="520" t="s">
        <v>636</v>
      </c>
      <c r="AV113" s="520" t="s">
        <v>637</v>
      </c>
      <c r="AX113" s="520" t="s">
        <v>638</v>
      </c>
      <c r="AY113" s="520" t="s">
        <v>639</v>
      </c>
    </row>
    <row r="114" spans="1:51" s="500" customFormat="1" ht="12" customHeight="1">
      <c r="A114" s="668"/>
      <c r="B114" s="671"/>
      <c r="C114" s="689"/>
      <c r="D114" s="677"/>
      <c r="E114" s="521"/>
      <c r="F114" s="681"/>
      <c r="G114" s="682"/>
      <c r="H114" s="522" t="s">
        <v>640</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686"/>
      <c r="AO114" s="658"/>
      <c r="AP114" s="662"/>
      <c r="AQ114" s="663"/>
      <c r="AR114" s="658"/>
      <c r="AS114" s="658"/>
      <c r="AT114" s="666"/>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669"/>
      <c r="B115" s="672"/>
      <c r="C115" s="690"/>
      <c r="D115" s="678"/>
      <c r="E115" s="521"/>
      <c r="F115" s="683"/>
      <c r="G115" s="684"/>
      <c r="H115" s="525" t="s">
        <v>641</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687"/>
      <c r="AO115" s="659"/>
      <c r="AP115" s="664"/>
      <c r="AQ115" s="665"/>
      <c r="AR115" s="659"/>
      <c r="AS115" s="659"/>
      <c r="AT115" s="666"/>
      <c r="AU115" s="527"/>
      <c r="AV115" s="527"/>
      <c r="AX115" s="527"/>
      <c r="AY115" s="527"/>
    </row>
    <row r="116" spans="1:51" s="500" customFormat="1" ht="12" customHeight="1">
      <c r="A116" s="667">
        <v>32</v>
      </c>
      <c r="B116" s="670"/>
      <c r="C116" s="688"/>
      <c r="D116" s="676" t="s">
        <v>634</v>
      </c>
      <c r="E116" s="517"/>
      <c r="F116" s="679"/>
      <c r="G116" s="680"/>
      <c r="H116" s="518" t="s">
        <v>635</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685">
        <f t="shared" ref="AN116" si="148">IF(LEFT($AN$1,6)="共同生活援助",SUM(I117:AM117),SUM(I117:AM118))</f>
        <v>0</v>
      </c>
      <c r="AO116" s="657">
        <f>IF($AN$3="４週",AN116/4,AN116/(DAY(EOMONTH($I$21,0))/7))</f>
        <v>0</v>
      </c>
      <c r="AP116" s="660"/>
      <c r="AQ116" s="661"/>
      <c r="AR116" s="657" t="str">
        <f t="shared" ref="AR116" si="149">IF($AN$3="４週",AU117,AV117)</f>
        <v/>
      </c>
      <c r="AS116" s="657"/>
      <c r="AT116" s="666" t="str">
        <f t="shared" ref="AT116" si="150">IF(AX117&lt;=1.1,"",IF(AY117&lt;=1.1,"",IF(F116="","","勤務時間"&amp;CHAR(10)&amp;"OVER")))</f>
        <v/>
      </c>
      <c r="AU116" s="520" t="s">
        <v>636</v>
      </c>
      <c r="AV116" s="520" t="s">
        <v>637</v>
      </c>
      <c r="AX116" s="520" t="s">
        <v>638</v>
      </c>
      <c r="AY116" s="520" t="s">
        <v>639</v>
      </c>
    </row>
    <row r="117" spans="1:51" s="500" customFormat="1" ht="12" customHeight="1">
      <c r="A117" s="668"/>
      <c r="B117" s="671"/>
      <c r="C117" s="689"/>
      <c r="D117" s="677"/>
      <c r="E117" s="521"/>
      <c r="F117" s="681"/>
      <c r="G117" s="682"/>
      <c r="H117" s="522" t="s">
        <v>640</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686"/>
      <c r="AO117" s="658"/>
      <c r="AP117" s="662"/>
      <c r="AQ117" s="663"/>
      <c r="AR117" s="658"/>
      <c r="AS117" s="658"/>
      <c r="AT117" s="666"/>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669"/>
      <c r="B118" s="672"/>
      <c r="C118" s="690"/>
      <c r="D118" s="678"/>
      <c r="E118" s="521"/>
      <c r="F118" s="683"/>
      <c r="G118" s="684"/>
      <c r="H118" s="525" t="s">
        <v>641</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687"/>
      <c r="AO118" s="659"/>
      <c r="AP118" s="664"/>
      <c r="AQ118" s="665"/>
      <c r="AR118" s="659"/>
      <c r="AS118" s="659"/>
      <c r="AT118" s="666"/>
      <c r="AU118" s="527"/>
      <c r="AV118" s="527"/>
      <c r="AX118" s="527"/>
      <c r="AY118" s="527"/>
    </row>
    <row r="119" spans="1:51" s="500" customFormat="1" ht="12" customHeight="1">
      <c r="A119" s="667">
        <v>33</v>
      </c>
      <c r="B119" s="670"/>
      <c r="C119" s="688"/>
      <c r="D119" s="676" t="s">
        <v>634</v>
      </c>
      <c r="E119" s="517"/>
      <c r="F119" s="679"/>
      <c r="G119" s="680"/>
      <c r="H119" s="518" t="s">
        <v>635</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685">
        <f t="shared" ref="AN119" si="153">IF(LEFT($AN$1,6)="共同生活援助",SUM(I120:AM120),SUM(I120:AM121))</f>
        <v>0</v>
      </c>
      <c r="AO119" s="657">
        <f>IF($AN$3="４週",AN119/4,AN119/(DAY(EOMONTH($I$21,0))/7))</f>
        <v>0</v>
      </c>
      <c r="AP119" s="660"/>
      <c r="AQ119" s="661"/>
      <c r="AR119" s="657" t="str">
        <f t="shared" ref="AR119" si="154">IF($AN$3="４週",AU120,AV120)</f>
        <v/>
      </c>
      <c r="AS119" s="657"/>
      <c r="AT119" s="666" t="str">
        <f t="shared" ref="AT119" si="155">IF(AX120&lt;=1.1,"",IF(AY120&lt;=1.1,"",IF(F119="","","勤務時間"&amp;CHAR(10)&amp;"OVER")))</f>
        <v/>
      </c>
      <c r="AU119" s="520" t="s">
        <v>636</v>
      </c>
      <c r="AV119" s="520" t="s">
        <v>637</v>
      </c>
      <c r="AX119" s="520" t="s">
        <v>638</v>
      </c>
      <c r="AY119" s="520" t="s">
        <v>639</v>
      </c>
    </row>
    <row r="120" spans="1:51" s="500" customFormat="1" ht="12" customHeight="1">
      <c r="A120" s="668"/>
      <c r="B120" s="671"/>
      <c r="C120" s="689"/>
      <c r="D120" s="677"/>
      <c r="E120" s="521"/>
      <c r="F120" s="681"/>
      <c r="G120" s="682"/>
      <c r="H120" s="522" t="s">
        <v>640</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686"/>
      <c r="AO120" s="658"/>
      <c r="AP120" s="662"/>
      <c r="AQ120" s="663"/>
      <c r="AR120" s="658"/>
      <c r="AS120" s="658"/>
      <c r="AT120" s="666"/>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669"/>
      <c r="B121" s="672"/>
      <c r="C121" s="690"/>
      <c r="D121" s="678"/>
      <c r="E121" s="521"/>
      <c r="F121" s="683"/>
      <c r="G121" s="684"/>
      <c r="H121" s="525" t="s">
        <v>641</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687"/>
      <c r="AO121" s="659"/>
      <c r="AP121" s="664"/>
      <c r="AQ121" s="665"/>
      <c r="AR121" s="659"/>
      <c r="AS121" s="659"/>
      <c r="AT121" s="666"/>
      <c r="AU121" s="527"/>
      <c r="AV121" s="527"/>
      <c r="AX121" s="527"/>
      <c r="AY121" s="527"/>
    </row>
    <row r="122" spans="1:51" s="500" customFormat="1" ht="12" customHeight="1">
      <c r="A122" s="667">
        <v>34</v>
      </c>
      <c r="B122" s="670"/>
      <c r="C122" s="688"/>
      <c r="D122" s="676" t="s">
        <v>634</v>
      </c>
      <c r="E122" s="517"/>
      <c r="F122" s="679"/>
      <c r="G122" s="680"/>
      <c r="H122" s="518" t="s">
        <v>635</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685">
        <f t="shared" ref="AN122" si="158">IF(LEFT($AN$1,6)="共同生活援助",SUM(I123:AM123),SUM(I123:AM124))</f>
        <v>0</v>
      </c>
      <c r="AO122" s="657">
        <f>IF($AN$3="４週",AN122/4,AN122/(DAY(EOMONTH($I$21,0))/7))</f>
        <v>0</v>
      </c>
      <c r="AP122" s="660"/>
      <c r="AQ122" s="661"/>
      <c r="AR122" s="657" t="str">
        <f t="shared" ref="AR122" si="159">IF($AN$3="４週",AU123,AV123)</f>
        <v/>
      </c>
      <c r="AS122" s="657"/>
      <c r="AT122" s="666" t="str">
        <f t="shared" ref="AT122" si="160">IF(AX123&lt;=1.1,"",IF(AY123&lt;=1.1,"",IF(F122="","","勤務時間"&amp;CHAR(10)&amp;"OVER")))</f>
        <v/>
      </c>
      <c r="AU122" s="520" t="s">
        <v>636</v>
      </c>
      <c r="AV122" s="520" t="s">
        <v>637</v>
      </c>
      <c r="AX122" s="520" t="s">
        <v>638</v>
      </c>
      <c r="AY122" s="520" t="s">
        <v>639</v>
      </c>
    </row>
    <row r="123" spans="1:51" s="500" customFormat="1" ht="12" customHeight="1">
      <c r="A123" s="668"/>
      <c r="B123" s="671"/>
      <c r="C123" s="689"/>
      <c r="D123" s="677"/>
      <c r="E123" s="521"/>
      <c r="F123" s="681"/>
      <c r="G123" s="682"/>
      <c r="H123" s="522" t="s">
        <v>640</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686"/>
      <c r="AO123" s="658"/>
      <c r="AP123" s="662"/>
      <c r="AQ123" s="663"/>
      <c r="AR123" s="658"/>
      <c r="AS123" s="658"/>
      <c r="AT123" s="666"/>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669"/>
      <c r="B124" s="672"/>
      <c r="C124" s="690"/>
      <c r="D124" s="678"/>
      <c r="E124" s="521"/>
      <c r="F124" s="683"/>
      <c r="G124" s="684"/>
      <c r="H124" s="525" t="s">
        <v>641</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687"/>
      <c r="AO124" s="659"/>
      <c r="AP124" s="664"/>
      <c r="AQ124" s="665"/>
      <c r="AR124" s="659"/>
      <c r="AS124" s="659"/>
      <c r="AT124" s="666"/>
      <c r="AU124" s="527"/>
      <c r="AV124" s="527"/>
      <c r="AX124" s="527"/>
      <c r="AY124" s="527"/>
    </row>
    <row r="125" spans="1:51" s="500" customFormat="1" ht="12" customHeight="1">
      <c r="A125" s="667">
        <v>35</v>
      </c>
      <c r="B125" s="670"/>
      <c r="C125" s="688"/>
      <c r="D125" s="676" t="s">
        <v>634</v>
      </c>
      <c r="E125" s="517"/>
      <c r="F125" s="679"/>
      <c r="G125" s="680"/>
      <c r="H125" s="518" t="s">
        <v>635</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685">
        <f t="shared" ref="AN125" si="163">IF(LEFT($AN$1,6)="共同生活援助",SUM(I126:AM126),SUM(I126:AM127))</f>
        <v>0</v>
      </c>
      <c r="AO125" s="657">
        <f>IF($AN$3="４週",AN125/4,AN125/(DAY(EOMONTH($I$21,0))/7))</f>
        <v>0</v>
      </c>
      <c r="AP125" s="660"/>
      <c r="AQ125" s="661"/>
      <c r="AR125" s="657" t="str">
        <f t="shared" ref="AR125" si="164">IF($AN$3="４週",AU126,AV126)</f>
        <v/>
      </c>
      <c r="AS125" s="657"/>
      <c r="AT125" s="666" t="str">
        <f t="shared" ref="AT125" si="165">IF(AX126&lt;=1.1,"",IF(AY126&lt;=1.1,"",IF(F125="","","勤務時間"&amp;CHAR(10)&amp;"OVER")))</f>
        <v/>
      </c>
      <c r="AU125" s="520" t="s">
        <v>636</v>
      </c>
      <c r="AV125" s="520" t="s">
        <v>637</v>
      </c>
      <c r="AX125" s="520" t="s">
        <v>638</v>
      </c>
      <c r="AY125" s="520" t="s">
        <v>639</v>
      </c>
    </row>
    <row r="126" spans="1:51" s="500" customFormat="1" ht="12" customHeight="1">
      <c r="A126" s="668"/>
      <c r="B126" s="671"/>
      <c r="C126" s="689"/>
      <c r="D126" s="677"/>
      <c r="E126" s="521"/>
      <c r="F126" s="681"/>
      <c r="G126" s="682"/>
      <c r="H126" s="522" t="s">
        <v>640</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686"/>
      <c r="AO126" s="658"/>
      <c r="AP126" s="662"/>
      <c r="AQ126" s="663"/>
      <c r="AR126" s="658"/>
      <c r="AS126" s="658"/>
      <c r="AT126" s="666"/>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669"/>
      <c r="B127" s="672"/>
      <c r="C127" s="690"/>
      <c r="D127" s="678"/>
      <c r="E127" s="521"/>
      <c r="F127" s="683"/>
      <c r="G127" s="684"/>
      <c r="H127" s="525" t="s">
        <v>641</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687"/>
      <c r="AO127" s="659"/>
      <c r="AP127" s="664"/>
      <c r="AQ127" s="665"/>
      <c r="AR127" s="659"/>
      <c r="AS127" s="659"/>
      <c r="AT127" s="666"/>
      <c r="AU127" s="527"/>
      <c r="AV127" s="527"/>
      <c r="AX127" s="527"/>
      <c r="AY127" s="527"/>
    </row>
    <row r="128" spans="1:51" s="500" customFormat="1" ht="12" customHeight="1">
      <c r="A128" s="667">
        <v>36</v>
      </c>
      <c r="B128" s="670"/>
      <c r="C128" s="688"/>
      <c r="D128" s="676" t="s">
        <v>634</v>
      </c>
      <c r="E128" s="517"/>
      <c r="F128" s="679"/>
      <c r="G128" s="680"/>
      <c r="H128" s="518" t="s">
        <v>635</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685">
        <f t="shared" ref="AN128" si="168">IF(LEFT($AN$1,6)="共同生活援助",SUM(I129:AM129),SUM(I129:AM130))</f>
        <v>0</v>
      </c>
      <c r="AO128" s="657">
        <f>IF($AN$3="４週",AN128/4,AN128/(DAY(EOMONTH($I$21,0))/7))</f>
        <v>0</v>
      </c>
      <c r="AP128" s="660"/>
      <c r="AQ128" s="661"/>
      <c r="AR128" s="657" t="str">
        <f t="shared" ref="AR128" si="169">IF($AN$3="４週",AU129,AV129)</f>
        <v/>
      </c>
      <c r="AS128" s="657"/>
      <c r="AT128" s="666" t="str">
        <f t="shared" ref="AT128" si="170">IF(AX129&lt;=1.1,"",IF(AY129&lt;=1.1,"",IF(F128="","","勤務時間"&amp;CHAR(10)&amp;"OVER")))</f>
        <v/>
      </c>
      <c r="AU128" s="520" t="s">
        <v>636</v>
      </c>
      <c r="AV128" s="520" t="s">
        <v>637</v>
      </c>
      <c r="AX128" s="520" t="s">
        <v>638</v>
      </c>
      <c r="AY128" s="520" t="s">
        <v>639</v>
      </c>
    </row>
    <row r="129" spans="1:51" s="500" customFormat="1" ht="12" customHeight="1">
      <c r="A129" s="668"/>
      <c r="B129" s="671"/>
      <c r="C129" s="689"/>
      <c r="D129" s="677"/>
      <c r="E129" s="521"/>
      <c r="F129" s="681"/>
      <c r="G129" s="682"/>
      <c r="H129" s="522" t="s">
        <v>640</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686"/>
      <c r="AO129" s="658"/>
      <c r="AP129" s="662"/>
      <c r="AQ129" s="663"/>
      <c r="AR129" s="658"/>
      <c r="AS129" s="658"/>
      <c r="AT129" s="666"/>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669"/>
      <c r="B130" s="672"/>
      <c r="C130" s="690"/>
      <c r="D130" s="678"/>
      <c r="E130" s="521"/>
      <c r="F130" s="683"/>
      <c r="G130" s="684"/>
      <c r="H130" s="525" t="s">
        <v>641</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687"/>
      <c r="AO130" s="659"/>
      <c r="AP130" s="664"/>
      <c r="AQ130" s="665"/>
      <c r="AR130" s="659"/>
      <c r="AS130" s="659"/>
      <c r="AT130" s="666"/>
      <c r="AU130" s="527"/>
      <c r="AV130" s="527"/>
      <c r="AX130" s="527"/>
      <c r="AY130" s="527"/>
    </row>
    <row r="131" spans="1:51" s="500" customFormat="1" ht="12" customHeight="1">
      <c r="A131" s="667">
        <v>37</v>
      </c>
      <c r="B131" s="670"/>
      <c r="C131" s="673"/>
      <c r="D131" s="676" t="s">
        <v>634</v>
      </c>
      <c r="E131" s="517"/>
      <c r="F131" s="679"/>
      <c r="G131" s="680"/>
      <c r="H131" s="518" t="s">
        <v>635</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685">
        <f t="shared" ref="AN131" si="173">IF(LEFT($AN$1,6)="共同生活援助",SUM(I132:AM132),SUM(I132:AM133))</f>
        <v>0</v>
      </c>
      <c r="AO131" s="657">
        <f>IF($AN$3="４週",AN131/4,AN131/(DAY(EOMONTH($I$21,0))/7))</f>
        <v>0</v>
      </c>
      <c r="AP131" s="660"/>
      <c r="AQ131" s="661"/>
      <c r="AR131" s="657" t="str">
        <f t="shared" ref="AR131" si="174">IF($AN$3="４週",AU132,AV132)</f>
        <v/>
      </c>
      <c r="AS131" s="657"/>
      <c r="AT131" s="666" t="str">
        <f t="shared" ref="AT131" si="175">IF(AX132&lt;=1.1,"",IF(AY132&lt;=1.1,"",IF(F131="","","勤務時間"&amp;CHAR(10)&amp;"OVER")))</f>
        <v/>
      </c>
      <c r="AU131" s="520" t="s">
        <v>636</v>
      </c>
      <c r="AV131" s="520" t="s">
        <v>637</v>
      </c>
      <c r="AX131" s="520" t="s">
        <v>638</v>
      </c>
      <c r="AY131" s="520" t="s">
        <v>639</v>
      </c>
    </row>
    <row r="132" spans="1:51" s="500" customFormat="1" ht="12" customHeight="1">
      <c r="A132" s="668"/>
      <c r="B132" s="671"/>
      <c r="C132" s="674"/>
      <c r="D132" s="677"/>
      <c r="E132" s="521"/>
      <c r="F132" s="681"/>
      <c r="G132" s="682"/>
      <c r="H132" s="522" t="s">
        <v>640</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686"/>
      <c r="AO132" s="658"/>
      <c r="AP132" s="662"/>
      <c r="AQ132" s="663"/>
      <c r="AR132" s="658"/>
      <c r="AS132" s="658"/>
      <c r="AT132" s="666"/>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669"/>
      <c r="B133" s="672"/>
      <c r="C133" s="675"/>
      <c r="D133" s="678"/>
      <c r="E133" s="521"/>
      <c r="F133" s="683"/>
      <c r="G133" s="684"/>
      <c r="H133" s="525" t="s">
        <v>641</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687"/>
      <c r="AO133" s="659"/>
      <c r="AP133" s="664"/>
      <c r="AQ133" s="665"/>
      <c r="AR133" s="659"/>
      <c r="AS133" s="659"/>
      <c r="AT133" s="666"/>
      <c r="AU133" s="527"/>
      <c r="AV133" s="527"/>
      <c r="AX133" s="527"/>
      <c r="AY133" s="527"/>
    </row>
    <row r="134" spans="1:51" s="500" customFormat="1" ht="12" customHeight="1">
      <c r="A134" s="667">
        <v>38</v>
      </c>
      <c r="B134" s="670"/>
      <c r="C134" s="688"/>
      <c r="D134" s="676" t="s">
        <v>634</v>
      </c>
      <c r="E134" s="517"/>
      <c r="F134" s="679"/>
      <c r="G134" s="680"/>
      <c r="H134" s="518" t="s">
        <v>635</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685">
        <f t="shared" ref="AN134" si="178">IF(LEFT($AN$1,6)="共同生活援助",SUM(I135:AM135),SUM(I135:AM136))</f>
        <v>0</v>
      </c>
      <c r="AO134" s="657">
        <f>IF($AN$3="４週",AN134/4,AN134/(DAY(EOMONTH($I$21,0))/7))</f>
        <v>0</v>
      </c>
      <c r="AP134" s="660"/>
      <c r="AQ134" s="661"/>
      <c r="AR134" s="657" t="str">
        <f t="shared" ref="AR134" si="179">IF($AN$3="４週",AU135,AV135)</f>
        <v/>
      </c>
      <c r="AS134" s="657"/>
      <c r="AT134" s="666" t="str">
        <f t="shared" ref="AT134" si="180">IF(AX135&lt;=1.1,"",IF(AY135&lt;=1.1,"",IF(F134="","","勤務時間"&amp;CHAR(10)&amp;"OVER")))</f>
        <v/>
      </c>
      <c r="AU134" s="520" t="s">
        <v>636</v>
      </c>
      <c r="AV134" s="520" t="s">
        <v>637</v>
      </c>
      <c r="AX134" s="520" t="s">
        <v>638</v>
      </c>
      <c r="AY134" s="520" t="s">
        <v>639</v>
      </c>
    </row>
    <row r="135" spans="1:51" s="500" customFormat="1" ht="12" customHeight="1">
      <c r="A135" s="668"/>
      <c r="B135" s="671"/>
      <c r="C135" s="689"/>
      <c r="D135" s="677"/>
      <c r="E135" s="521"/>
      <c r="F135" s="681"/>
      <c r="G135" s="682"/>
      <c r="H135" s="522" t="s">
        <v>640</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686"/>
      <c r="AO135" s="658"/>
      <c r="AP135" s="662"/>
      <c r="AQ135" s="663"/>
      <c r="AR135" s="658"/>
      <c r="AS135" s="658"/>
      <c r="AT135" s="666"/>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669"/>
      <c r="B136" s="672"/>
      <c r="C136" s="690"/>
      <c r="D136" s="678"/>
      <c r="E136" s="521"/>
      <c r="F136" s="683"/>
      <c r="G136" s="684"/>
      <c r="H136" s="525" t="s">
        <v>641</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687"/>
      <c r="AO136" s="659"/>
      <c r="AP136" s="664"/>
      <c r="AQ136" s="665"/>
      <c r="AR136" s="659"/>
      <c r="AS136" s="659"/>
      <c r="AT136" s="666"/>
      <c r="AU136" s="527"/>
      <c r="AV136" s="527"/>
      <c r="AX136" s="527"/>
      <c r="AY136" s="527"/>
    </row>
    <row r="137" spans="1:51" s="500" customFormat="1" ht="12" customHeight="1">
      <c r="A137" s="667">
        <v>39</v>
      </c>
      <c r="B137" s="670"/>
      <c r="C137" s="688"/>
      <c r="D137" s="676" t="s">
        <v>634</v>
      </c>
      <c r="E137" s="517"/>
      <c r="F137" s="679"/>
      <c r="G137" s="680"/>
      <c r="H137" s="518" t="s">
        <v>635</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685">
        <f t="shared" ref="AN137" si="183">IF(LEFT($AN$1,6)="共同生活援助",SUM(I138:AM138),SUM(I138:AM139))</f>
        <v>0</v>
      </c>
      <c r="AO137" s="657">
        <f>IF($AN$3="４週",AN137/4,AN137/(DAY(EOMONTH($I$21,0))/7))</f>
        <v>0</v>
      </c>
      <c r="AP137" s="660"/>
      <c r="AQ137" s="661"/>
      <c r="AR137" s="657" t="str">
        <f t="shared" ref="AR137" si="184">IF($AN$3="４週",AU138,AV138)</f>
        <v/>
      </c>
      <c r="AS137" s="657"/>
      <c r="AT137" s="666" t="str">
        <f t="shared" ref="AT137" si="185">IF(AX138&lt;=1.1,"",IF(AY138&lt;=1.1,"",IF(F137="","","勤務時間"&amp;CHAR(10)&amp;"OVER")))</f>
        <v/>
      </c>
      <c r="AU137" s="520" t="s">
        <v>636</v>
      </c>
      <c r="AV137" s="520" t="s">
        <v>637</v>
      </c>
      <c r="AX137" s="520" t="s">
        <v>638</v>
      </c>
      <c r="AY137" s="520" t="s">
        <v>639</v>
      </c>
    </row>
    <row r="138" spans="1:51" s="500" customFormat="1" ht="12" customHeight="1">
      <c r="A138" s="668"/>
      <c r="B138" s="671"/>
      <c r="C138" s="689"/>
      <c r="D138" s="677"/>
      <c r="E138" s="521"/>
      <c r="F138" s="681"/>
      <c r="G138" s="682"/>
      <c r="H138" s="522" t="s">
        <v>640</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686"/>
      <c r="AO138" s="658"/>
      <c r="AP138" s="662"/>
      <c r="AQ138" s="663"/>
      <c r="AR138" s="658"/>
      <c r="AS138" s="658"/>
      <c r="AT138" s="666"/>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669"/>
      <c r="B139" s="672"/>
      <c r="C139" s="690"/>
      <c r="D139" s="678"/>
      <c r="E139" s="521"/>
      <c r="F139" s="683"/>
      <c r="G139" s="684"/>
      <c r="H139" s="525" t="s">
        <v>641</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687"/>
      <c r="AO139" s="659"/>
      <c r="AP139" s="664"/>
      <c r="AQ139" s="665"/>
      <c r="AR139" s="659"/>
      <c r="AS139" s="659"/>
      <c r="AT139" s="666"/>
      <c r="AU139" s="527"/>
      <c r="AV139" s="527"/>
      <c r="AX139" s="527"/>
      <c r="AY139" s="527"/>
    </row>
    <row r="140" spans="1:51" s="500" customFormat="1" ht="12" customHeight="1">
      <c r="A140" s="667">
        <v>40</v>
      </c>
      <c r="B140" s="670"/>
      <c r="C140" s="688"/>
      <c r="D140" s="676" t="s">
        <v>634</v>
      </c>
      <c r="E140" s="517"/>
      <c r="F140" s="679"/>
      <c r="G140" s="680"/>
      <c r="H140" s="518" t="s">
        <v>635</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685">
        <f t="shared" ref="AN140" si="188">IF(LEFT($AN$1,6)="共同生活援助",SUM(I141:AM141),SUM(I141:AM142))</f>
        <v>0</v>
      </c>
      <c r="AO140" s="657">
        <f>IF($AN$3="４週",AN140/4,AN140/(DAY(EOMONTH($I$21,0))/7))</f>
        <v>0</v>
      </c>
      <c r="AP140" s="660"/>
      <c r="AQ140" s="661"/>
      <c r="AR140" s="657" t="str">
        <f t="shared" ref="AR140" si="189">IF($AN$3="４週",AU141,AV141)</f>
        <v/>
      </c>
      <c r="AS140" s="657"/>
      <c r="AT140" s="666" t="str">
        <f t="shared" ref="AT140" si="190">IF(AX141&lt;=1.1,"",IF(AY141&lt;=1.1,"",IF(F140="","","勤務時間"&amp;CHAR(10)&amp;"OVER")))</f>
        <v/>
      </c>
      <c r="AU140" s="520" t="s">
        <v>636</v>
      </c>
      <c r="AV140" s="520" t="s">
        <v>637</v>
      </c>
      <c r="AX140" s="520" t="s">
        <v>638</v>
      </c>
      <c r="AY140" s="520" t="s">
        <v>639</v>
      </c>
    </row>
    <row r="141" spans="1:51" s="500" customFormat="1" ht="12" customHeight="1">
      <c r="A141" s="668"/>
      <c r="B141" s="671"/>
      <c r="C141" s="689"/>
      <c r="D141" s="677"/>
      <c r="E141" s="521"/>
      <c r="F141" s="681"/>
      <c r="G141" s="682"/>
      <c r="H141" s="522" t="s">
        <v>640</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686"/>
      <c r="AO141" s="658"/>
      <c r="AP141" s="662"/>
      <c r="AQ141" s="663"/>
      <c r="AR141" s="658"/>
      <c r="AS141" s="658"/>
      <c r="AT141" s="666"/>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669"/>
      <c r="B142" s="672"/>
      <c r="C142" s="690"/>
      <c r="D142" s="678"/>
      <c r="E142" s="521"/>
      <c r="F142" s="683"/>
      <c r="G142" s="684"/>
      <c r="H142" s="525" t="s">
        <v>641</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687"/>
      <c r="AO142" s="659"/>
      <c r="AP142" s="664"/>
      <c r="AQ142" s="665"/>
      <c r="AR142" s="659"/>
      <c r="AS142" s="659"/>
      <c r="AT142" s="666"/>
      <c r="AU142" s="527"/>
      <c r="AV142" s="527"/>
      <c r="AX142" s="527"/>
      <c r="AY142" s="527"/>
    </row>
    <row r="143" spans="1:51" s="500" customFormat="1" ht="12" customHeight="1">
      <c r="A143" s="667">
        <v>41</v>
      </c>
      <c r="B143" s="670"/>
      <c r="C143" s="688"/>
      <c r="D143" s="676" t="s">
        <v>634</v>
      </c>
      <c r="E143" s="517"/>
      <c r="F143" s="679"/>
      <c r="G143" s="680"/>
      <c r="H143" s="518" t="s">
        <v>635</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685">
        <f t="shared" ref="AN143" si="193">IF(LEFT($AN$1,6)="共同生活援助",SUM(I144:AM144),SUM(I144:AM145))</f>
        <v>0</v>
      </c>
      <c r="AO143" s="657">
        <f>IF($AN$3="４週",AN143/4,AN143/(DAY(EOMONTH($I$21,0))/7))</f>
        <v>0</v>
      </c>
      <c r="AP143" s="660"/>
      <c r="AQ143" s="661"/>
      <c r="AR143" s="657" t="str">
        <f t="shared" ref="AR143" si="194">IF($AN$3="４週",AU144,AV144)</f>
        <v/>
      </c>
      <c r="AS143" s="657"/>
      <c r="AT143" s="666" t="str">
        <f t="shared" ref="AT143" si="195">IF(AX144&lt;=1.1,"",IF(AY144&lt;=1.1,"",IF(F143="","","勤務時間"&amp;CHAR(10)&amp;"OVER")))</f>
        <v/>
      </c>
      <c r="AU143" s="520" t="s">
        <v>636</v>
      </c>
      <c r="AV143" s="520" t="s">
        <v>637</v>
      </c>
      <c r="AX143" s="520" t="s">
        <v>638</v>
      </c>
      <c r="AY143" s="520" t="s">
        <v>639</v>
      </c>
    </row>
    <row r="144" spans="1:51" s="500" customFormat="1" ht="12" customHeight="1">
      <c r="A144" s="668"/>
      <c r="B144" s="671"/>
      <c r="C144" s="689"/>
      <c r="D144" s="677"/>
      <c r="E144" s="521"/>
      <c r="F144" s="681"/>
      <c r="G144" s="682"/>
      <c r="H144" s="522" t="s">
        <v>640</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686"/>
      <c r="AO144" s="658"/>
      <c r="AP144" s="662"/>
      <c r="AQ144" s="663"/>
      <c r="AR144" s="658"/>
      <c r="AS144" s="658"/>
      <c r="AT144" s="666"/>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669"/>
      <c r="B145" s="672"/>
      <c r="C145" s="690"/>
      <c r="D145" s="678"/>
      <c r="E145" s="521"/>
      <c r="F145" s="683"/>
      <c r="G145" s="684"/>
      <c r="H145" s="525" t="s">
        <v>641</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687"/>
      <c r="AO145" s="659"/>
      <c r="AP145" s="664"/>
      <c r="AQ145" s="665"/>
      <c r="AR145" s="659"/>
      <c r="AS145" s="659"/>
      <c r="AT145" s="666"/>
      <c r="AU145" s="527"/>
      <c r="AV145" s="527"/>
      <c r="AX145" s="527"/>
      <c r="AY145" s="527"/>
    </row>
    <row r="146" spans="1:51" s="500" customFormat="1" ht="12" customHeight="1">
      <c r="A146" s="667">
        <v>42</v>
      </c>
      <c r="B146" s="670"/>
      <c r="C146" s="688"/>
      <c r="D146" s="676" t="s">
        <v>634</v>
      </c>
      <c r="E146" s="517"/>
      <c r="F146" s="679"/>
      <c r="G146" s="680"/>
      <c r="H146" s="518" t="s">
        <v>635</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685">
        <f t="shared" ref="AN146" si="198">IF(LEFT($AN$1,6)="共同生活援助",SUM(I147:AM147),SUM(I147:AM148))</f>
        <v>0</v>
      </c>
      <c r="AO146" s="657">
        <f>IF($AN$3="４週",AN146/4,AN146/(DAY(EOMONTH($I$21,0))/7))</f>
        <v>0</v>
      </c>
      <c r="AP146" s="660"/>
      <c r="AQ146" s="661"/>
      <c r="AR146" s="657" t="str">
        <f t="shared" ref="AR146" si="199">IF($AN$3="４週",AU147,AV147)</f>
        <v/>
      </c>
      <c r="AS146" s="657"/>
      <c r="AT146" s="666" t="str">
        <f t="shared" ref="AT146" si="200">IF(AX147&lt;=1.1,"",IF(AY147&lt;=1.1,"",IF(F146="","","勤務時間"&amp;CHAR(10)&amp;"OVER")))</f>
        <v/>
      </c>
      <c r="AU146" s="520" t="s">
        <v>636</v>
      </c>
      <c r="AV146" s="520" t="s">
        <v>637</v>
      </c>
      <c r="AX146" s="520" t="s">
        <v>638</v>
      </c>
      <c r="AY146" s="520" t="s">
        <v>639</v>
      </c>
    </row>
    <row r="147" spans="1:51" s="500" customFormat="1" ht="12" customHeight="1">
      <c r="A147" s="668"/>
      <c r="B147" s="671"/>
      <c r="C147" s="689"/>
      <c r="D147" s="677"/>
      <c r="E147" s="521"/>
      <c r="F147" s="681"/>
      <c r="G147" s="682"/>
      <c r="H147" s="522" t="s">
        <v>640</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686"/>
      <c r="AO147" s="658"/>
      <c r="AP147" s="662"/>
      <c r="AQ147" s="663"/>
      <c r="AR147" s="658"/>
      <c r="AS147" s="658"/>
      <c r="AT147" s="666"/>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669"/>
      <c r="B148" s="672"/>
      <c r="C148" s="690"/>
      <c r="D148" s="678"/>
      <c r="E148" s="521"/>
      <c r="F148" s="683"/>
      <c r="G148" s="684"/>
      <c r="H148" s="525" t="s">
        <v>641</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687"/>
      <c r="AO148" s="659"/>
      <c r="AP148" s="664"/>
      <c r="AQ148" s="665"/>
      <c r="AR148" s="659"/>
      <c r="AS148" s="659"/>
      <c r="AT148" s="666"/>
      <c r="AU148" s="527"/>
      <c r="AV148" s="527"/>
      <c r="AX148" s="527"/>
      <c r="AY148" s="527"/>
    </row>
    <row r="149" spans="1:51" s="500" customFormat="1" ht="12" customHeight="1">
      <c r="A149" s="667">
        <v>43</v>
      </c>
      <c r="B149" s="670"/>
      <c r="C149" s="688"/>
      <c r="D149" s="676" t="s">
        <v>634</v>
      </c>
      <c r="E149" s="517"/>
      <c r="F149" s="679"/>
      <c r="G149" s="680"/>
      <c r="H149" s="518" t="s">
        <v>635</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685">
        <f t="shared" ref="AN149" si="203">IF(LEFT($AN$1,6)="共同生活援助",SUM(I150:AM150),SUM(I150:AM151))</f>
        <v>0</v>
      </c>
      <c r="AO149" s="657">
        <f>IF($AN$3="４週",AN149/4,AN149/(DAY(EOMONTH($I$21,0))/7))</f>
        <v>0</v>
      </c>
      <c r="AP149" s="660"/>
      <c r="AQ149" s="661"/>
      <c r="AR149" s="657" t="str">
        <f t="shared" ref="AR149" si="204">IF($AN$3="４週",AU150,AV150)</f>
        <v/>
      </c>
      <c r="AS149" s="657"/>
      <c r="AT149" s="666" t="str">
        <f t="shared" ref="AT149" si="205">IF(AX150&lt;=1.1,"",IF(AY150&lt;=1.1,"",IF(F149="","","勤務時間"&amp;CHAR(10)&amp;"OVER")))</f>
        <v/>
      </c>
      <c r="AU149" s="520" t="s">
        <v>636</v>
      </c>
      <c r="AV149" s="520" t="s">
        <v>637</v>
      </c>
      <c r="AX149" s="520" t="s">
        <v>638</v>
      </c>
      <c r="AY149" s="520" t="s">
        <v>639</v>
      </c>
    </row>
    <row r="150" spans="1:51" s="500" customFormat="1" ht="12" customHeight="1">
      <c r="A150" s="668"/>
      <c r="B150" s="671"/>
      <c r="C150" s="689"/>
      <c r="D150" s="677"/>
      <c r="E150" s="521"/>
      <c r="F150" s="681"/>
      <c r="G150" s="682"/>
      <c r="H150" s="522" t="s">
        <v>640</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686"/>
      <c r="AO150" s="658"/>
      <c r="AP150" s="662"/>
      <c r="AQ150" s="663"/>
      <c r="AR150" s="658"/>
      <c r="AS150" s="658"/>
      <c r="AT150" s="666"/>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669"/>
      <c r="B151" s="672"/>
      <c r="C151" s="690"/>
      <c r="D151" s="678"/>
      <c r="E151" s="521"/>
      <c r="F151" s="683"/>
      <c r="G151" s="684"/>
      <c r="H151" s="525" t="s">
        <v>641</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687"/>
      <c r="AO151" s="659"/>
      <c r="AP151" s="664"/>
      <c r="AQ151" s="665"/>
      <c r="AR151" s="659"/>
      <c r="AS151" s="659"/>
      <c r="AT151" s="666"/>
      <c r="AU151" s="527"/>
      <c r="AV151" s="527"/>
      <c r="AX151" s="527"/>
      <c r="AY151" s="527"/>
    </row>
    <row r="152" spans="1:51" s="500" customFormat="1" ht="12" customHeight="1">
      <c r="A152" s="667">
        <v>44</v>
      </c>
      <c r="B152" s="670"/>
      <c r="C152" s="688"/>
      <c r="D152" s="676" t="s">
        <v>634</v>
      </c>
      <c r="E152" s="517"/>
      <c r="F152" s="679"/>
      <c r="G152" s="680"/>
      <c r="H152" s="518" t="s">
        <v>635</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685">
        <f t="shared" ref="AN152" si="208">IF(LEFT($AN$1,6)="共同生活援助",SUM(I153:AM153),SUM(I153:AM154))</f>
        <v>0</v>
      </c>
      <c r="AO152" s="657">
        <f>IF($AN$3="４週",AN152/4,AN152/(DAY(EOMONTH($I$21,0))/7))</f>
        <v>0</v>
      </c>
      <c r="AP152" s="660"/>
      <c r="AQ152" s="661"/>
      <c r="AR152" s="657" t="str">
        <f t="shared" ref="AR152" si="209">IF($AN$3="４週",AU153,AV153)</f>
        <v/>
      </c>
      <c r="AS152" s="657"/>
      <c r="AT152" s="666" t="str">
        <f t="shared" ref="AT152" si="210">IF(AX153&lt;=1.1,"",IF(AY153&lt;=1.1,"",IF(F152="","","勤務時間"&amp;CHAR(10)&amp;"OVER")))</f>
        <v/>
      </c>
      <c r="AU152" s="520" t="s">
        <v>636</v>
      </c>
      <c r="AV152" s="520" t="s">
        <v>637</v>
      </c>
      <c r="AX152" s="520" t="s">
        <v>638</v>
      </c>
      <c r="AY152" s="520" t="s">
        <v>639</v>
      </c>
    </row>
    <row r="153" spans="1:51" s="500" customFormat="1" ht="12" customHeight="1">
      <c r="A153" s="668"/>
      <c r="B153" s="671"/>
      <c r="C153" s="689"/>
      <c r="D153" s="677"/>
      <c r="E153" s="521"/>
      <c r="F153" s="681"/>
      <c r="G153" s="682"/>
      <c r="H153" s="522" t="s">
        <v>640</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686"/>
      <c r="AO153" s="658"/>
      <c r="AP153" s="662"/>
      <c r="AQ153" s="663"/>
      <c r="AR153" s="658"/>
      <c r="AS153" s="658"/>
      <c r="AT153" s="666"/>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669"/>
      <c r="B154" s="672"/>
      <c r="C154" s="690"/>
      <c r="D154" s="678"/>
      <c r="E154" s="521"/>
      <c r="F154" s="683"/>
      <c r="G154" s="684"/>
      <c r="H154" s="525" t="s">
        <v>641</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687"/>
      <c r="AO154" s="659"/>
      <c r="AP154" s="664"/>
      <c r="AQ154" s="665"/>
      <c r="AR154" s="659"/>
      <c r="AS154" s="659"/>
      <c r="AT154" s="666"/>
      <c r="AU154" s="527"/>
      <c r="AV154" s="527"/>
      <c r="AX154" s="527"/>
      <c r="AY154" s="527"/>
    </row>
    <row r="155" spans="1:51" s="500" customFormat="1" ht="12" customHeight="1">
      <c r="A155" s="667">
        <v>45</v>
      </c>
      <c r="B155" s="670"/>
      <c r="C155" s="688"/>
      <c r="D155" s="676" t="s">
        <v>634</v>
      </c>
      <c r="E155" s="517"/>
      <c r="F155" s="679"/>
      <c r="G155" s="680"/>
      <c r="H155" s="518" t="s">
        <v>635</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685">
        <f t="shared" ref="AN155" si="213">IF(LEFT($AN$1,6)="共同生活援助",SUM(I156:AM156),SUM(I156:AM157))</f>
        <v>0</v>
      </c>
      <c r="AO155" s="657">
        <f>IF($AN$3="４週",AN155/4,AN155/(DAY(EOMONTH($I$21,0))/7))</f>
        <v>0</v>
      </c>
      <c r="AP155" s="660"/>
      <c r="AQ155" s="661"/>
      <c r="AR155" s="657" t="str">
        <f t="shared" ref="AR155" si="214">IF($AN$3="４週",AU156,AV156)</f>
        <v/>
      </c>
      <c r="AS155" s="657"/>
      <c r="AT155" s="666" t="str">
        <f t="shared" ref="AT155" si="215">IF(AX156&lt;=1.1,"",IF(AY156&lt;=1.1,"",IF(F155="","","勤務時間"&amp;CHAR(10)&amp;"OVER")))</f>
        <v/>
      </c>
      <c r="AU155" s="520" t="s">
        <v>636</v>
      </c>
      <c r="AV155" s="520" t="s">
        <v>637</v>
      </c>
      <c r="AX155" s="520" t="s">
        <v>638</v>
      </c>
      <c r="AY155" s="520" t="s">
        <v>639</v>
      </c>
    </row>
    <row r="156" spans="1:51" s="500" customFormat="1" ht="12" customHeight="1">
      <c r="A156" s="668"/>
      <c r="B156" s="671"/>
      <c r="C156" s="689"/>
      <c r="D156" s="677"/>
      <c r="E156" s="521"/>
      <c r="F156" s="681"/>
      <c r="G156" s="682"/>
      <c r="H156" s="522" t="s">
        <v>640</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686"/>
      <c r="AO156" s="658"/>
      <c r="AP156" s="662"/>
      <c r="AQ156" s="663"/>
      <c r="AR156" s="658"/>
      <c r="AS156" s="658"/>
      <c r="AT156" s="666"/>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669"/>
      <c r="B157" s="672"/>
      <c r="C157" s="690"/>
      <c r="D157" s="678"/>
      <c r="E157" s="521"/>
      <c r="F157" s="683"/>
      <c r="G157" s="684"/>
      <c r="H157" s="525" t="s">
        <v>641</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687"/>
      <c r="AO157" s="659"/>
      <c r="AP157" s="664"/>
      <c r="AQ157" s="665"/>
      <c r="AR157" s="659"/>
      <c r="AS157" s="659"/>
      <c r="AT157" s="666"/>
      <c r="AU157" s="527"/>
      <c r="AV157" s="527"/>
      <c r="AX157" s="527"/>
      <c r="AY157" s="527"/>
    </row>
    <row r="158" spans="1:51" s="500" customFormat="1" ht="12" customHeight="1">
      <c r="A158" s="667">
        <v>46</v>
      </c>
      <c r="B158" s="670"/>
      <c r="C158" s="688"/>
      <c r="D158" s="676" t="s">
        <v>634</v>
      </c>
      <c r="E158" s="517"/>
      <c r="F158" s="679"/>
      <c r="G158" s="680"/>
      <c r="H158" s="518" t="s">
        <v>635</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685">
        <f t="shared" ref="AN158" si="218">IF(LEFT($AN$1,6)="共同生活援助",SUM(I159:AM159),SUM(I159:AM160))</f>
        <v>0</v>
      </c>
      <c r="AO158" s="657">
        <f>IF($AN$3="４週",AN158/4,AN158/(DAY(EOMONTH($I$21,0))/7))</f>
        <v>0</v>
      </c>
      <c r="AP158" s="660"/>
      <c r="AQ158" s="661"/>
      <c r="AR158" s="657" t="str">
        <f t="shared" ref="AR158" si="219">IF($AN$3="４週",AU159,AV159)</f>
        <v/>
      </c>
      <c r="AS158" s="657"/>
      <c r="AT158" s="666" t="str">
        <f t="shared" ref="AT158" si="220">IF(AX159&lt;=1.1,"",IF(AY159&lt;=1.1,"",IF(F158="","","勤務時間"&amp;CHAR(10)&amp;"OVER")))</f>
        <v/>
      </c>
      <c r="AU158" s="520" t="s">
        <v>636</v>
      </c>
      <c r="AV158" s="520" t="s">
        <v>637</v>
      </c>
      <c r="AX158" s="520" t="s">
        <v>638</v>
      </c>
      <c r="AY158" s="520" t="s">
        <v>639</v>
      </c>
    </row>
    <row r="159" spans="1:51" s="500" customFormat="1" ht="12" customHeight="1">
      <c r="A159" s="668"/>
      <c r="B159" s="671"/>
      <c r="C159" s="689"/>
      <c r="D159" s="677"/>
      <c r="E159" s="521"/>
      <c r="F159" s="681"/>
      <c r="G159" s="682"/>
      <c r="H159" s="522" t="s">
        <v>640</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686"/>
      <c r="AO159" s="658"/>
      <c r="AP159" s="662"/>
      <c r="AQ159" s="663"/>
      <c r="AR159" s="658"/>
      <c r="AS159" s="658"/>
      <c r="AT159" s="666"/>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669"/>
      <c r="B160" s="672"/>
      <c r="C160" s="690"/>
      <c r="D160" s="678"/>
      <c r="E160" s="521"/>
      <c r="F160" s="683"/>
      <c r="G160" s="684"/>
      <c r="H160" s="525" t="s">
        <v>641</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687"/>
      <c r="AO160" s="659"/>
      <c r="AP160" s="664"/>
      <c r="AQ160" s="665"/>
      <c r="AR160" s="659"/>
      <c r="AS160" s="659"/>
      <c r="AT160" s="666"/>
      <c r="AU160" s="527"/>
      <c r="AV160" s="527"/>
      <c r="AX160" s="527"/>
      <c r="AY160" s="527"/>
    </row>
    <row r="161" spans="1:51" s="500" customFormat="1" ht="12" customHeight="1">
      <c r="A161" s="667">
        <v>47</v>
      </c>
      <c r="B161" s="670"/>
      <c r="C161" s="688"/>
      <c r="D161" s="676" t="s">
        <v>634</v>
      </c>
      <c r="E161" s="517"/>
      <c r="F161" s="679"/>
      <c r="G161" s="680"/>
      <c r="H161" s="518" t="s">
        <v>635</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685">
        <f t="shared" ref="AN161" si="223">IF(LEFT($AN$1,6)="共同生活援助",SUM(I162:AM162),SUM(I162:AM163))</f>
        <v>0</v>
      </c>
      <c r="AO161" s="657">
        <f>IF($AN$3="４週",AN161/4,AN161/(DAY(EOMONTH($I$21,0))/7))</f>
        <v>0</v>
      </c>
      <c r="AP161" s="660"/>
      <c r="AQ161" s="661"/>
      <c r="AR161" s="657" t="str">
        <f t="shared" ref="AR161" si="224">IF($AN$3="４週",AU162,AV162)</f>
        <v/>
      </c>
      <c r="AS161" s="657"/>
      <c r="AT161" s="666" t="str">
        <f t="shared" ref="AT161" si="225">IF(AX162&lt;=1.1,"",IF(AY162&lt;=1.1,"",IF(F161="","","勤務時間"&amp;CHAR(10)&amp;"OVER")))</f>
        <v/>
      </c>
      <c r="AU161" s="520" t="s">
        <v>636</v>
      </c>
      <c r="AV161" s="520" t="s">
        <v>637</v>
      </c>
      <c r="AX161" s="520" t="s">
        <v>638</v>
      </c>
      <c r="AY161" s="520" t="s">
        <v>639</v>
      </c>
    </row>
    <row r="162" spans="1:51" s="500" customFormat="1" ht="12" customHeight="1">
      <c r="A162" s="668"/>
      <c r="B162" s="671"/>
      <c r="C162" s="689"/>
      <c r="D162" s="677"/>
      <c r="E162" s="521"/>
      <c r="F162" s="681"/>
      <c r="G162" s="682"/>
      <c r="H162" s="522" t="s">
        <v>640</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686"/>
      <c r="AO162" s="658"/>
      <c r="AP162" s="662"/>
      <c r="AQ162" s="663"/>
      <c r="AR162" s="658"/>
      <c r="AS162" s="658"/>
      <c r="AT162" s="666"/>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669"/>
      <c r="B163" s="672"/>
      <c r="C163" s="690"/>
      <c r="D163" s="678"/>
      <c r="E163" s="521"/>
      <c r="F163" s="683"/>
      <c r="G163" s="684"/>
      <c r="H163" s="525" t="s">
        <v>641</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687"/>
      <c r="AO163" s="659"/>
      <c r="AP163" s="664"/>
      <c r="AQ163" s="665"/>
      <c r="AR163" s="659"/>
      <c r="AS163" s="659"/>
      <c r="AT163" s="666"/>
      <c r="AU163" s="527"/>
      <c r="AV163" s="527"/>
      <c r="AX163" s="527"/>
      <c r="AY163" s="527"/>
    </row>
    <row r="164" spans="1:51" s="500" customFormat="1" ht="12" customHeight="1">
      <c r="A164" s="667">
        <v>48</v>
      </c>
      <c r="B164" s="670"/>
      <c r="C164" s="673"/>
      <c r="D164" s="676" t="s">
        <v>634</v>
      </c>
      <c r="E164" s="517"/>
      <c r="F164" s="679"/>
      <c r="G164" s="680"/>
      <c r="H164" s="518" t="s">
        <v>635</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685">
        <f t="shared" ref="AN164" si="228">IF(LEFT($AN$1,6)="共同生活援助",SUM(I165:AM165),SUM(I165:AM166))</f>
        <v>0</v>
      </c>
      <c r="AO164" s="657">
        <f>IF($AN$3="４週",AN164/4,AN164/(DAY(EOMONTH($I$21,0))/7))</f>
        <v>0</v>
      </c>
      <c r="AP164" s="660"/>
      <c r="AQ164" s="661"/>
      <c r="AR164" s="657" t="str">
        <f t="shared" ref="AR164" si="229">IF($AN$3="４週",AU165,AV165)</f>
        <v/>
      </c>
      <c r="AS164" s="657"/>
      <c r="AT164" s="666" t="str">
        <f t="shared" ref="AT164" si="230">IF(AX165&lt;=1.1,"",IF(AY165&lt;=1.1,"",IF(F164="","","勤務時間"&amp;CHAR(10)&amp;"OVER")))</f>
        <v/>
      </c>
      <c r="AU164" s="520" t="s">
        <v>636</v>
      </c>
      <c r="AV164" s="520" t="s">
        <v>637</v>
      </c>
      <c r="AX164" s="520" t="s">
        <v>638</v>
      </c>
      <c r="AY164" s="520" t="s">
        <v>639</v>
      </c>
    </row>
    <row r="165" spans="1:51" s="500" customFormat="1" ht="12" customHeight="1">
      <c r="A165" s="668"/>
      <c r="B165" s="671"/>
      <c r="C165" s="674"/>
      <c r="D165" s="677"/>
      <c r="E165" s="521"/>
      <c r="F165" s="681"/>
      <c r="G165" s="682"/>
      <c r="H165" s="522" t="s">
        <v>640</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686"/>
      <c r="AO165" s="658"/>
      <c r="AP165" s="662"/>
      <c r="AQ165" s="663"/>
      <c r="AR165" s="658"/>
      <c r="AS165" s="658"/>
      <c r="AT165" s="666"/>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669"/>
      <c r="B166" s="672"/>
      <c r="C166" s="675"/>
      <c r="D166" s="678"/>
      <c r="E166" s="521"/>
      <c r="F166" s="683"/>
      <c r="G166" s="684"/>
      <c r="H166" s="525" t="s">
        <v>641</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687"/>
      <c r="AO166" s="659"/>
      <c r="AP166" s="664"/>
      <c r="AQ166" s="665"/>
      <c r="AR166" s="659"/>
      <c r="AS166" s="659"/>
      <c r="AT166" s="666"/>
      <c r="AU166" s="527"/>
      <c r="AV166" s="527"/>
      <c r="AX166" s="527"/>
      <c r="AY166" s="527"/>
    </row>
    <row r="167" spans="1:51" s="500" customFormat="1" ht="12" customHeight="1">
      <c r="A167" s="667">
        <v>49</v>
      </c>
      <c r="B167" s="670"/>
      <c r="C167" s="688"/>
      <c r="D167" s="676" t="s">
        <v>634</v>
      </c>
      <c r="E167" s="517"/>
      <c r="F167" s="679"/>
      <c r="G167" s="680"/>
      <c r="H167" s="518" t="s">
        <v>635</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685">
        <f t="shared" ref="AN167" si="233">IF(LEFT($AN$1,6)="共同生活援助",SUM(I168:AM168),SUM(I168:AM169))</f>
        <v>0</v>
      </c>
      <c r="AO167" s="657">
        <f>IF($AN$3="４週",AN167/4,AN167/(DAY(EOMONTH($I$21,0))/7))</f>
        <v>0</v>
      </c>
      <c r="AP167" s="660"/>
      <c r="AQ167" s="661"/>
      <c r="AR167" s="657" t="str">
        <f t="shared" ref="AR167" si="234">IF($AN$3="４週",AU168,AV168)</f>
        <v/>
      </c>
      <c r="AS167" s="657"/>
      <c r="AT167" s="666" t="str">
        <f t="shared" ref="AT167" si="235">IF(AX168&lt;=1.1,"",IF(AY168&lt;=1.1,"",IF(F167="","","勤務時間"&amp;CHAR(10)&amp;"OVER")))</f>
        <v/>
      </c>
      <c r="AU167" s="520" t="s">
        <v>636</v>
      </c>
      <c r="AV167" s="520" t="s">
        <v>637</v>
      </c>
      <c r="AX167" s="520" t="s">
        <v>638</v>
      </c>
      <c r="AY167" s="520" t="s">
        <v>639</v>
      </c>
    </row>
    <row r="168" spans="1:51" s="500" customFormat="1" ht="12" customHeight="1">
      <c r="A168" s="668"/>
      <c r="B168" s="671"/>
      <c r="C168" s="689"/>
      <c r="D168" s="677"/>
      <c r="E168" s="521"/>
      <c r="F168" s="681"/>
      <c r="G168" s="682"/>
      <c r="H168" s="522" t="s">
        <v>640</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686"/>
      <c r="AO168" s="658"/>
      <c r="AP168" s="662"/>
      <c r="AQ168" s="663"/>
      <c r="AR168" s="658"/>
      <c r="AS168" s="658"/>
      <c r="AT168" s="666"/>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669"/>
      <c r="B169" s="672"/>
      <c r="C169" s="690"/>
      <c r="D169" s="678"/>
      <c r="E169" s="521"/>
      <c r="F169" s="683"/>
      <c r="G169" s="684"/>
      <c r="H169" s="525" t="s">
        <v>641</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687"/>
      <c r="AO169" s="659"/>
      <c r="AP169" s="664"/>
      <c r="AQ169" s="665"/>
      <c r="AR169" s="659"/>
      <c r="AS169" s="659"/>
      <c r="AT169" s="666"/>
      <c r="AU169" s="527"/>
      <c r="AV169" s="527"/>
      <c r="AX169" s="527"/>
      <c r="AY169" s="527"/>
    </row>
    <row r="170" spans="1:51" s="500" customFormat="1" ht="12" customHeight="1">
      <c r="A170" s="667">
        <v>50</v>
      </c>
      <c r="B170" s="670"/>
      <c r="C170" s="688"/>
      <c r="D170" s="676" t="s">
        <v>634</v>
      </c>
      <c r="E170" s="517"/>
      <c r="F170" s="679"/>
      <c r="G170" s="680"/>
      <c r="H170" s="518" t="s">
        <v>635</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685">
        <f t="shared" ref="AN170" si="238">IF(LEFT($AN$1,6)="共同生活援助",SUM(I171:AM171),SUM(I171:AM172))</f>
        <v>0</v>
      </c>
      <c r="AO170" s="657">
        <f>IF($AN$3="４週",AN170/4,AN170/(DAY(EOMONTH($I$21,0))/7))</f>
        <v>0</v>
      </c>
      <c r="AP170" s="660"/>
      <c r="AQ170" s="661"/>
      <c r="AR170" s="657" t="str">
        <f t="shared" ref="AR170" si="239">IF($AN$3="４週",AU171,AV171)</f>
        <v/>
      </c>
      <c r="AS170" s="657"/>
      <c r="AT170" s="666" t="str">
        <f t="shared" ref="AT170" si="240">IF(AX171&lt;=1.1,"",IF(AY171&lt;=1.1,"",IF(F170="","","勤務時間"&amp;CHAR(10)&amp;"OVER")))</f>
        <v/>
      </c>
      <c r="AU170" s="520" t="s">
        <v>636</v>
      </c>
      <c r="AV170" s="520" t="s">
        <v>637</v>
      </c>
      <c r="AX170" s="520" t="s">
        <v>638</v>
      </c>
      <c r="AY170" s="520" t="s">
        <v>639</v>
      </c>
    </row>
    <row r="171" spans="1:51" s="500" customFormat="1" ht="12" customHeight="1">
      <c r="A171" s="668"/>
      <c r="B171" s="671"/>
      <c r="C171" s="689"/>
      <c r="D171" s="677"/>
      <c r="E171" s="521"/>
      <c r="F171" s="681"/>
      <c r="G171" s="682"/>
      <c r="H171" s="522" t="s">
        <v>640</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686"/>
      <c r="AO171" s="658"/>
      <c r="AP171" s="662"/>
      <c r="AQ171" s="663"/>
      <c r="AR171" s="658"/>
      <c r="AS171" s="658"/>
      <c r="AT171" s="666"/>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669"/>
      <c r="B172" s="672"/>
      <c r="C172" s="690"/>
      <c r="D172" s="678"/>
      <c r="E172" s="521"/>
      <c r="F172" s="683"/>
      <c r="G172" s="684"/>
      <c r="H172" s="525" t="s">
        <v>641</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687"/>
      <c r="AO172" s="659"/>
      <c r="AP172" s="664"/>
      <c r="AQ172" s="665"/>
      <c r="AR172" s="659"/>
      <c r="AS172" s="659"/>
      <c r="AT172" s="666"/>
      <c r="AU172" s="527"/>
      <c r="AV172" s="527"/>
      <c r="AX172" s="527"/>
      <c r="AY172" s="527"/>
    </row>
    <row r="173" spans="1:51" s="500" customFormat="1" ht="12" customHeight="1">
      <c r="A173" s="667">
        <v>51</v>
      </c>
      <c r="B173" s="670"/>
      <c r="C173" s="688"/>
      <c r="D173" s="676" t="s">
        <v>634</v>
      </c>
      <c r="E173" s="517"/>
      <c r="F173" s="679"/>
      <c r="G173" s="680"/>
      <c r="H173" s="518" t="s">
        <v>635</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685">
        <f t="shared" ref="AN173" si="243">IF(LEFT($AN$1,6)="共同生活援助",SUM(I174:AM174),SUM(I174:AM175))</f>
        <v>0</v>
      </c>
      <c r="AO173" s="657">
        <f>IF($AN$3="４週",AN173/4,AN173/(DAY(EOMONTH($I$21,0))/7))</f>
        <v>0</v>
      </c>
      <c r="AP173" s="660"/>
      <c r="AQ173" s="661"/>
      <c r="AR173" s="657" t="str">
        <f t="shared" ref="AR173" si="244">IF($AN$3="４週",AU174,AV174)</f>
        <v/>
      </c>
      <c r="AS173" s="657"/>
      <c r="AT173" s="666" t="str">
        <f t="shared" ref="AT173" si="245">IF(AX174&lt;=1.1,"",IF(AY174&lt;=1.1,"",IF(F173="","","勤務時間"&amp;CHAR(10)&amp;"OVER")))</f>
        <v/>
      </c>
      <c r="AU173" s="520" t="s">
        <v>636</v>
      </c>
      <c r="AV173" s="520" t="s">
        <v>637</v>
      </c>
      <c r="AX173" s="520" t="s">
        <v>638</v>
      </c>
      <c r="AY173" s="520" t="s">
        <v>639</v>
      </c>
    </row>
    <row r="174" spans="1:51" s="500" customFormat="1" ht="12" customHeight="1">
      <c r="A174" s="668"/>
      <c r="B174" s="671"/>
      <c r="C174" s="689"/>
      <c r="D174" s="677"/>
      <c r="E174" s="521"/>
      <c r="F174" s="681"/>
      <c r="G174" s="682"/>
      <c r="H174" s="522" t="s">
        <v>640</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686"/>
      <c r="AO174" s="658"/>
      <c r="AP174" s="662"/>
      <c r="AQ174" s="663"/>
      <c r="AR174" s="658"/>
      <c r="AS174" s="658"/>
      <c r="AT174" s="666"/>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669"/>
      <c r="B175" s="672"/>
      <c r="C175" s="690"/>
      <c r="D175" s="678"/>
      <c r="E175" s="521"/>
      <c r="F175" s="683"/>
      <c r="G175" s="684"/>
      <c r="H175" s="525" t="s">
        <v>641</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687"/>
      <c r="AO175" s="659"/>
      <c r="AP175" s="664"/>
      <c r="AQ175" s="665"/>
      <c r="AR175" s="659"/>
      <c r="AS175" s="659"/>
      <c r="AT175" s="666"/>
      <c r="AU175" s="527"/>
      <c r="AV175" s="527"/>
      <c r="AX175" s="527"/>
      <c r="AY175" s="527"/>
    </row>
    <row r="176" spans="1:51" s="500" customFormat="1" ht="12" customHeight="1">
      <c r="A176" s="667">
        <v>52</v>
      </c>
      <c r="B176" s="670"/>
      <c r="C176" s="688"/>
      <c r="D176" s="676" t="s">
        <v>634</v>
      </c>
      <c r="E176" s="517"/>
      <c r="F176" s="679"/>
      <c r="G176" s="680"/>
      <c r="H176" s="518" t="s">
        <v>635</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685">
        <f t="shared" ref="AN176" si="248">IF(LEFT($AN$1,6)="共同生活援助",SUM(I177:AM177),SUM(I177:AM178))</f>
        <v>0</v>
      </c>
      <c r="AO176" s="657">
        <f>IF($AN$3="４週",AN176/4,AN176/(DAY(EOMONTH($I$21,0))/7))</f>
        <v>0</v>
      </c>
      <c r="AP176" s="660"/>
      <c r="AQ176" s="661"/>
      <c r="AR176" s="657" t="str">
        <f t="shared" ref="AR176" si="249">IF($AN$3="４週",AU177,AV177)</f>
        <v/>
      </c>
      <c r="AS176" s="657"/>
      <c r="AT176" s="666" t="str">
        <f t="shared" ref="AT176" si="250">IF(AX177&lt;=1.1,"",IF(AY177&lt;=1.1,"",IF(F176="","","勤務時間"&amp;CHAR(10)&amp;"OVER")))</f>
        <v/>
      </c>
      <c r="AU176" s="520" t="s">
        <v>636</v>
      </c>
      <c r="AV176" s="520" t="s">
        <v>637</v>
      </c>
      <c r="AX176" s="520" t="s">
        <v>638</v>
      </c>
      <c r="AY176" s="520" t="s">
        <v>639</v>
      </c>
    </row>
    <row r="177" spans="1:51" s="500" customFormat="1" ht="12" customHeight="1">
      <c r="A177" s="668"/>
      <c r="B177" s="671"/>
      <c r="C177" s="689"/>
      <c r="D177" s="677"/>
      <c r="E177" s="521"/>
      <c r="F177" s="681"/>
      <c r="G177" s="682"/>
      <c r="H177" s="522" t="s">
        <v>640</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686"/>
      <c r="AO177" s="658"/>
      <c r="AP177" s="662"/>
      <c r="AQ177" s="663"/>
      <c r="AR177" s="658"/>
      <c r="AS177" s="658"/>
      <c r="AT177" s="666"/>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669"/>
      <c r="B178" s="672"/>
      <c r="C178" s="690"/>
      <c r="D178" s="678"/>
      <c r="E178" s="521"/>
      <c r="F178" s="683"/>
      <c r="G178" s="684"/>
      <c r="H178" s="525" t="s">
        <v>641</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687"/>
      <c r="AO178" s="659"/>
      <c r="AP178" s="664"/>
      <c r="AQ178" s="665"/>
      <c r="AR178" s="659"/>
      <c r="AS178" s="659"/>
      <c r="AT178" s="666"/>
      <c r="AU178" s="527"/>
      <c r="AV178" s="527"/>
      <c r="AX178" s="527"/>
      <c r="AY178" s="527"/>
    </row>
    <row r="179" spans="1:51" s="500" customFormat="1" ht="12" customHeight="1">
      <c r="A179" s="667">
        <v>53</v>
      </c>
      <c r="B179" s="670"/>
      <c r="C179" s="688"/>
      <c r="D179" s="676" t="s">
        <v>634</v>
      </c>
      <c r="E179" s="517"/>
      <c r="F179" s="679"/>
      <c r="G179" s="680"/>
      <c r="H179" s="518" t="s">
        <v>635</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685">
        <f t="shared" ref="AN179" si="251">IF(LEFT($AN$1,6)="共同生活援助",SUM(I180:AM180),SUM(I180:AM181))</f>
        <v>0</v>
      </c>
      <c r="AO179" s="657">
        <f>IF($AN$3="４週",AN179/4,AN179/(DAY(EOMONTH($I$21,0))/7))</f>
        <v>0</v>
      </c>
      <c r="AP179" s="660"/>
      <c r="AQ179" s="661"/>
      <c r="AR179" s="657" t="str">
        <f t="shared" ref="AR179" si="252">IF($AN$3="４週",AU180,AV180)</f>
        <v/>
      </c>
      <c r="AS179" s="657"/>
      <c r="AT179" s="666" t="str">
        <f t="shared" ref="AT179" si="253">IF(AX180&lt;=1.1,"",IF(AY180&lt;=1.1,"",IF(F179="","","勤務時間"&amp;CHAR(10)&amp;"OVER")))</f>
        <v/>
      </c>
      <c r="AU179" s="520" t="s">
        <v>636</v>
      </c>
      <c r="AV179" s="520" t="s">
        <v>637</v>
      </c>
      <c r="AX179" s="520" t="s">
        <v>638</v>
      </c>
      <c r="AY179" s="520" t="s">
        <v>639</v>
      </c>
    </row>
    <row r="180" spans="1:51" s="500" customFormat="1" ht="12" customHeight="1">
      <c r="A180" s="668"/>
      <c r="B180" s="671"/>
      <c r="C180" s="689"/>
      <c r="D180" s="677"/>
      <c r="E180" s="521"/>
      <c r="F180" s="681"/>
      <c r="G180" s="682"/>
      <c r="H180" s="522" t="s">
        <v>640</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686"/>
      <c r="AO180" s="658"/>
      <c r="AP180" s="662"/>
      <c r="AQ180" s="663"/>
      <c r="AR180" s="658"/>
      <c r="AS180" s="658"/>
      <c r="AT180" s="666"/>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669"/>
      <c r="B181" s="672"/>
      <c r="C181" s="690"/>
      <c r="D181" s="678"/>
      <c r="E181" s="521"/>
      <c r="F181" s="683"/>
      <c r="G181" s="684"/>
      <c r="H181" s="525" t="s">
        <v>641</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687"/>
      <c r="AO181" s="659"/>
      <c r="AP181" s="664"/>
      <c r="AQ181" s="665"/>
      <c r="AR181" s="659"/>
      <c r="AS181" s="659"/>
      <c r="AT181" s="666"/>
      <c r="AU181" s="527"/>
      <c r="AV181" s="527"/>
      <c r="AX181" s="527"/>
      <c r="AY181" s="527"/>
    </row>
    <row r="182" spans="1:51" s="500" customFormat="1" ht="12" customHeight="1">
      <c r="A182" s="667">
        <v>54</v>
      </c>
      <c r="B182" s="670"/>
      <c r="C182" s="688"/>
      <c r="D182" s="676" t="s">
        <v>634</v>
      </c>
      <c r="E182" s="517"/>
      <c r="F182" s="679"/>
      <c r="G182" s="680"/>
      <c r="H182" s="518" t="s">
        <v>635</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685">
        <f t="shared" ref="AN182" si="256">IF(LEFT($AN$1,6)="共同生活援助",SUM(I183:AM183),SUM(I183:AM184))</f>
        <v>0</v>
      </c>
      <c r="AO182" s="657">
        <f>IF($AN$3="４週",AN182/4,AN182/(DAY(EOMONTH($I$21,0))/7))</f>
        <v>0</v>
      </c>
      <c r="AP182" s="660"/>
      <c r="AQ182" s="661"/>
      <c r="AR182" s="657" t="str">
        <f t="shared" ref="AR182" si="257">IF($AN$3="４週",AU183,AV183)</f>
        <v/>
      </c>
      <c r="AS182" s="657"/>
      <c r="AT182" s="666" t="str">
        <f t="shared" ref="AT182" si="258">IF(AX183&lt;=1.1,"",IF(AY183&lt;=1.1,"",IF(F182="","","勤務時間"&amp;CHAR(10)&amp;"OVER")))</f>
        <v/>
      </c>
      <c r="AU182" s="520" t="s">
        <v>636</v>
      </c>
      <c r="AV182" s="520" t="s">
        <v>637</v>
      </c>
      <c r="AX182" s="520" t="s">
        <v>638</v>
      </c>
      <c r="AY182" s="520" t="s">
        <v>639</v>
      </c>
    </row>
    <row r="183" spans="1:51" s="500" customFormat="1" ht="12" customHeight="1">
      <c r="A183" s="668"/>
      <c r="B183" s="671"/>
      <c r="C183" s="689"/>
      <c r="D183" s="677"/>
      <c r="E183" s="521"/>
      <c r="F183" s="681"/>
      <c r="G183" s="682"/>
      <c r="H183" s="522" t="s">
        <v>640</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686"/>
      <c r="AO183" s="658"/>
      <c r="AP183" s="662"/>
      <c r="AQ183" s="663"/>
      <c r="AR183" s="658"/>
      <c r="AS183" s="658"/>
      <c r="AT183" s="666"/>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669"/>
      <c r="B184" s="672"/>
      <c r="C184" s="690"/>
      <c r="D184" s="678"/>
      <c r="E184" s="521"/>
      <c r="F184" s="683"/>
      <c r="G184" s="684"/>
      <c r="H184" s="525" t="s">
        <v>641</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687"/>
      <c r="AO184" s="659"/>
      <c r="AP184" s="664"/>
      <c r="AQ184" s="665"/>
      <c r="AR184" s="659"/>
      <c r="AS184" s="659"/>
      <c r="AT184" s="666"/>
      <c r="AU184" s="527"/>
      <c r="AV184" s="527"/>
      <c r="AX184" s="527"/>
      <c r="AY184" s="527"/>
    </row>
    <row r="185" spans="1:51" s="500" customFormat="1" ht="12" customHeight="1">
      <c r="A185" s="667">
        <v>55</v>
      </c>
      <c r="B185" s="670"/>
      <c r="C185" s="688"/>
      <c r="D185" s="676" t="s">
        <v>634</v>
      </c>
      <c r="E185" s="517"/>
      <c r="F185" s="679"/>
      <c r="G185" s="680"/>
      <c r="H185" s="518" t="s">
        <v>635</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685">
        <f t="shared" ref="AN185" si="261">IF(LEFT($AN$1,6)="共同生活援助",SUM(I186:AM186),SUM(I186:AM187))</f>
        <v>0</v>
      </c>
      <c r="AO185" s="657">
        <f>IF($AN$3="４週",AN185/4,AN185/(DAY(EOMONTH($I$21,0))/7))</f>
        <v>0</v>
      </c>
      <c r="AP185" s="660"/>
      <c r="AQ185" s="661"/>
      <c r="AR185" s="657" t="str">
        <f t="shared" ref="AR185" si="262">IF($AN$3="４週",AU186,AV186)</f>
        <v/>
      </c>
      <c r="AS185" s="657"/>
      <c r="AT185" s="666" t="str">
        <f t="shared" ref="AT185" si="263">IF(AX186&lt;=1.1,"",IF(AY186&lt;=1.1,"",IF(F185="","","勤務時間"&amp;CHAR(10)&amp;"OVER")))</f>
        <v/>
      </c>
      <c r="AU185" s="520" t="s">
        <v>636</v>
      </c>
      <c r="AV185" s="520" t="s">
        <v>637</v>
      </c>
      <c r="AX185" s="520" t="s">
        <v>638</v>
      </c>
      <c r="AY185" s="520" t="s">
        <v>639</v>
      </c>
    </row>
    <row r="186" spans="1:51" s="500" customFormat="1" ht="12" customHeight="1">
      <c r="A186" s="668"/>
      <c r="B186" s="671"/>
      <c r="C186" s="689"/>
      <c r="D186" s="677"/>
      <c r="E186" s="521"/>
      <c r="F186" s="681"/>
      <c r="G186" s="682"/>
      <c r="H186" s="522" t="s">
        <v>640</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686"/>
      <c r="AO186" s="658"/>
      <c r="AP186" s="662"/>
      <c r="AQ186" s="663"/>
      <c r="AR186" s="658"/>
      <c r="AS186" s="658"/>
      <c r="AT186" s="666"/>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669"/>
      <c r="B187" s="672"/>
      <c r="C187" s="690"/>
      <c r="D187" s="678"/>
      <c r="E187" s="521"/>
      <c r="F187" s="683"/>
      <c r="G187" s="684"/>
      <c r="H187" s="525" t="s">
        <v>641</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687"/>
      <c r="AO187" s="659"/>
      <c r="AP187" s="664"/>
      <c r="AQ187" s="665"/>
      <c r="AR187" s="659"/>
      <c r="AS187" s="659"/>
      <c r="AT187" s="666"/>
      <c r="AU187" s="527"/>
      <c r="AV187" s="527"/>
      <c r="AX187" s="527"/>
      <c r="AY187" s="527"/>
    </row>
    <row r="188" spans="1:51" s="500" customFormat="1" ht="12" customHeight="1">
      <c r="A188" s="667">
        <v>56</v>
      </c>
      <c r="B188" s="670"/>
      <c r="C188" s="688"/>
      <c r="D188" s="676" t="s">
        <v>634</v>
      </c>
      <c r="E188" s="517"/>
      <c r="F188" s="679"/>
      <c r="G188" s="680"/>
      <c r="H188" s="518" t="s">
        <v>635</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685">
        <f t="shared" ref="AN188" si="266">IF(LEFT($AN$1,6)="共同生活援助",SUM(I189:AM189),SUM(I189:AM190))</f>
        <v>0</v>
      </c>
      <c r="AO188" s="657">
        <f>IF($AN$3="４週",AN188/4,AN188/(DAY(EOMONTH($I$21,0))/7))</f>
        <v>0</v>
      </c>
      <c r="AP188" s="660"/>
      <c r="AQ188" s="661"/>
      <c r="AR188" s="657" t="str">
        <f t="shared" ref="AR188" si="267">IF($AN$3="４週",AU189,AV189)</f>
        <v/>
      </c>
      <c r="AS188" s="657"/>
      <c r="AT188" s="666" t="str">
        <f t="shared" ref="AT188" si="268">IF(AX189&lt;=1.1,"",IF(AY189&lt;=1.1,"",IF(F188="","","勤務時間"&amp;CHAR(10)&amp;"OVER")))</f>
        <v/>
      </c>
      <c r="AU188" s="520" t="s">
        <v>636</v>
      </c>
      <c r="AV188" s="520" t="s">
        <v>637</v>
      </c>
      <c r="AX188" s="520" t="s">
        <v>638</v>
      </c>
      <c r="AY188" s="520" t="s">
        <v>639</v>
      </c>
    </row>
    <row r="189" spans="1:51" s="500" customFormat="1" ht="12" customHeight="1">
      <c r="A189" s="668"/>
      <c r="B189" s="671"/>
      <c r="C189" s="689"/>
      <c r="D189" s="677"/>
      <c r="E189" s="521"/>
      <c r="F189" s="681"/>
      <c r="G189" s="682"/>
      <c r="H189" s="522" t="s">
        <v>640</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686"/>
      <c r="AO189" s="658"/>
      <c r="AP189" s="662"/>
      <c r="AQ189" s="663"/>
      <c r="AR189" s="658"/>
      <c r="AS189" s="658"/>
      <c r="AT189" s="666"/>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669"/>
      <c r="B190" s="672"/>
      <c r="C190" s="690"/>
      <c r="D190" s="678"/>
      <c r="E190" s="521"/>
      <c r="F190" s="683"/>
      <c r="G190" s="684"/>
      <c r="H190" s="525" t="s">
        <v>641</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687"/>
      <c r="AO190" s="659"/>
      <c r="AP190" s="664"/>
      <c r="AQ190" s="665"/>
      <c r="AR190" s="659"/>
      <c r="AS190" s="659"/>
      <c r="AT190" s="666"/>
      <c r="AU190" s="527"/>
      <c r="AV190" s="527"/>
      <c r="AX190" s="527"/>
      <c r="AY190" s="527"/>
    </row>
    <row r="191" spans="1:51" s="500" customFormat="1" ht="12" customHeight="1">
      <c r="A191" s="667">
        <v>57</v>
      </c>
      <c r="B191" s="670"/>
      <c r="C191" s="688"/>
      <c r="D191" s="676" t="s">
        <v>634</v>
      </c>
      <c r="E191" s="517"/>
      <c r="F191" s="679"/>
      <c r="G191" s="680"/>
      <c r="H191" s="518" t="s">
        <v>635</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685">
        <f t="shared" ref="AN191" si="271">IF(LEFT($AN$1,6)="共同生活援助",SUM(I192:AM192),SUM(I192:AM193))</f>
        <v>0</v>
      </c>
      <c r="AO191" s="657">
        <f>IF($AN$3="４週",AN191/4,AN191/(DAY(EOMONTH($I$21,0))/7))</f>
        <v>0</v>
      </c>
      <c r="AP191" s="660"/>
      <c r="AQ191" s="661"/>
      <c r="AR191" s="657" t="str">
        <f t="shared" ref="AR191" si="272">IF($AN$3="４週",AU192,AV192)</f>
        <v/>
      </c>
      <c r="AS191" s="657"/>
      <c r="AT191" s="666" t="str">
        <f t="shared" ref="AT191" si="273">IF(AX192&lt;=1.1,"",IF(AY192&lt;=1.1,"",IF(F191="","","勤務時間"&amp;CHAR(10)&amp;"OVER")))</f>
        <v/>
      </c>
      <c r="AU191" s="520" t="s">
        <v>636</v>
      </c>
      <c r="AV191" s="520" t="s">
        <v>637</v>
      </c>
      <c r="AX191" s="520" t="s">
        <v>638</v>
      </c>
      <c r="AY191" s="520" t="s">
        <v>639</v>
      </c>
    </row>
    <row r="192" spans="1:51" s="500" customFormat="1" ht="12" customHeight="1">
      <c r="A192" s="668"/>
      <c r="B192" s="671"/>
      <c r="C192" s="689"/>
      <c r="D192" s="677"/>
      <c r="E192" s="521"/>
      <c r="F192" s="681"/>
      <c r="G192" s="682"/>
      <c r="H192" s="522" t="s">
        <v>640</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686"/>
      <c r="AO192" s="658"/>
      <c r="AP192" s="662"/>
      <c r="AQ192" s="663"/>
      <c r="AR192" s="658"/>
      <c r="AS192" s="658"/>
      <c r="AT192" s="666"/>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669"/>
      <c r="B193" s="672"/>
      <c r="C193" s="690"/>
      <c r="D193" s="678"/>
      <c r="E193" s="521"/>
      <c r="F193" s="683"/>
      <c r="G193" s="684"/>
      <c r="H193" s="525" t="s">
        <v>641</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687"/>
      <c r="AO193" s="659"/>
      <c r="AP193" s="664"/>
      <c r="AQ193" s="665"/>
      <c r="AR193" s="659"/>
      <c r="AS193" s="659"/>
      <c r="AT193" s="666"/>
      <c r="AU193" s="527"/>
      <c r="AV193" s="527"/>
      <c r="AX193" s="527"/>
      <c r="AY193" s="527"/>
    </row>
    <row r="194" spans="1:51" s="500" customFormat="1" ht="12" customHeight="1">
      <c r="A194" s="667">
        <v>58</v>
      </c>
      <c r="B194" s="670"/>
      <c r="C194" s="688"/>
      <c r="D194" s="676" t="s">
        <v>634</v>
      </c>
      <c r="E194" s="517"/>
      <c r="F194" s="679"/>
      <c r="G194" s="680"/>
      <c r="H194" s="518" t="s">
        <v>635</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685">
        <f t="shared" ref="AN194" si="276">IF(LEFT($AN$1,6)="共同生活援助",SUM(I195:AM195),SUM(I195:AM196))</f>
        <v>0</v>
      </c>
      <c r="AO194" s="657">
        <f>IF($AN$3="４週",AN194/4,AN194/(DAY(EOMONTH($I$21,0))/7))</f>
        <v>0</v>
      </c>
      <c r="AP194" s="660"/>
      <c r="AQ194" s="661"/>
      <c r="AR194" s="657" t="str">
        <f t="shared" ref="AR194" si="277">IF($AN$3="４週",AU195,AV195)</f>
        <v/>
      </c>
      <c r="AS194" s="657"/>
      <c r="AT194" s="666" t="str">
        <f t="shared" ref="AT194" si="278">IF(AX195&lt;=1.1,"",IF(AY195&lt;=1.1,"",IF(F194="","","勤務時間"&amp;CHAR(10)&amp;"OVER")))</f>
        <v/>
      </c>
      <c r="AU194" s="520" t="s">
        <v>636</v>
      </c>
      <c r="AV194" s="520" t="s">
        <v>637</v>
      </c>
      <c r="AX194" s="520" t="s">
        <v>638</v>
      </c>
      <c r="AY194" s="520" t="s">
        <v>639</v>
      </c>
    </row>
    <row r="195" spans="1:51" s="500" customFormat="1" ht="12" customHeight="1">
      <c r="A195" s="668"/>
      <c r="B195" s="671"/>
      <c r="C195" s="689"/>
      <c r="D195" s="677"/>
      <c r="E195" s="521"/>
      <c r="F195" s="681"/>
      <c r="G195" s="682"/>
      <c r="H195" s="522" t="s">
        <v>640</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686"/>
      <c r="AO195" s="658"/>
      <c r="AP195" s="662"/>
      <c r="AQ195" s="663"/>
      <c r="AR195" s="658"/>
      <c r="AS195" s="658"/>
      <c r="AT195" s="666"/>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669"/>
      <c r="B196" s="672"/>
      <c r="C196" s="690"/>
      <c r="D196" s="678"/>
      <c r="E196" s="521"/>
      <c r="F196" s="683"/>
      <c r="G196" s="684"/>
      <c r="H196" s="525" t="s">
        <v>641</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687"/>
      <c r="AO196" s="659"/>
      <c r="AP196" s="664"/>
      <c r="AQ196" s="665"/>
      <c r="AR196" s="659"/>
      <c r="AS196" s="659"/>
      <c r="AT196" s="666"/>
      <c r="AU196" s="527"/>
      <c r="AV196" s="527"/>
      <c r="AX196" s="527"/>
      <c r="AY196" s="527"/>
    </row>
    <row r="197" spans="1:51" s="500" customFormat="1" ht="12" customHeight="1">
      <c r="A197" s="667">
        <v>59</v>
      </c>
      <c r="B197" s="670"/>
      <c r="C197" s="688"/>
      <c r="D197" s="676" t="s">
        <v>634</v>
      </c>
      <c r="E197" s="517"/>
      <c r="F197" s="679"/>
      <c r="G197" s="680"/>
      <c r="H197" s="518" t="s">
        <v>635</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685">
        <f t="shared" ref="AN197" si="281">IF(LEFT($AN$1,6)="共同生活援助",SUM(I198:AM198),SUM(I198:AM199))</f>
        <v>0</v>
      </c>
      <c r="AO197" s="657">
        <f>IF($AN$3="４週",AN197/4,AN197/(DAY(EOMONTH($I$21,0))/7))</f>
        <v>0</v>
      </c>
      <c r="AP197" s="660"/>
      <c r="AQ197" s="661"/>
      <c r="AR197" s="657" t="str">
        <f t="shared" ref="AR197" si="282">IF($AN$3="４週",AU198,AV198)</f>
        <v/>
      </c>
      <c r="AS197" s="657"/>
      <c r="AT197" s="666" t="str">
        <f t="shared" ref="AT197" si="283">IF(AX198&lt;=1.1,"",IF(AY198&lt;=1.1,"",IF(F197="","","勤務時間"&amp;CHAR(10)&amp;"OVER")))</f>
        <v/>
      </c>
      <c r="AU197" s="520" t="s">
        <v>636</v>
      </c>
      <c r="AV197" s="520" t="s">
        <v>637</v>
      </c>
      <c r="AX197" s="520" t="s">
        <v>638</v>
      </c>
      <c r="AY197" s="520" t="s">
        <v>639</v>
      </c>
    </row>
    <row r="198" spans="1:51" s="500" customFormat="1" ht="12" customHeight="1">
      <c r="A198" s="668"/>
      <c r="B198" s="671"/>
      <c r="C198" s="689"/>
      <c r="D198" s="677"/>
      <c r="E198" s="521"/>
      <c r="F198" s="681"/>
      <c r="G198" s="682"/>
      <c r="H198" s="522" t="s">
        <v>640</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686"/>
      <c r="AO198" s="658"/>
      <c r="AP198" s="662"/>
      <c r="AQ198" s="663"/>
      <c r="AR198" s="658"/>
      <c r="AS198" s="658"/>
      <c r="AT198" s="666"/>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669"/>
      <c r="B199" s="672"/>
      <c r="C199" s="690"/>
      <c r="D199" s="678"/>
      <c r="E199" s="521"/>
      <c r="F199" s="683"/>
      <c r="G199" s="684"/>
      <c r="H199" s="525" t="s">
        <v>641</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687"/>
      <c r="AO199" s="659"/>
      <c r="AP199" s="664"/>
      <c r="AQ199" s="665"/>
      <c r="AR199" s="659"/>
      <c r="AS199" s="659"/>
      <c r="AT199" s="666"/>
      <c r="AU199" s="527"/>
      <c r="AV199" s="527"/>
      <c r="AX199" s="527"/>
      <c r="AY199" s="527"/>
    </row>
    <row r="200" spans="1:51" s="500" customFormat="1" ht="12" customHeight="1">
      <c r="A200" s="667">
        <v>60</v>
      </c>
      <c r="B200" s="670"/>
      <c r="C200" s="688"/>
      <c r="D200" s="676" t="s">
        <v>634</v>
      </c>
      <c r="E200" s="517"/>
      <c r="F200" s="679"/>
      <c r="G200" s="680"/>
      <c r="H200" s="518" t="s">
        <v>635</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685">
        <f t="shared" ref="AN200" si="286">IF(LEFT($AN$1,6)="共同生活援助",SUM(I201:AM201),SUM(I201:AM202))</f>
        <v>0</v>
      </c>
      <c r="AO200" s="657">
        <f>IF($AN$3="４週",AN200/4,AN200/(DAY(EOMONTH($I$21,0))/7))</f>
        <v>0</v>
      </c>
      <c r="AP200" s="660"/>
      <c r="AQ200" s="661"/>
      <c r="AR200" s="657" t="str">
        <f t="shared" ref="AR200" si="287">IF($AN$3="４週",AU201,AV201)</f>
        <v/>
      </c>
      <c r="AS200" s="657"/>
      <c r="AT200" s="666" t="str">
        <f t="shared" ref="AT200" si="288">IF(AX201&lt;=1.1,"",IF(AY201&lt;=1.1,"",IF(F200="","","勤務時間"&amp;CHAR(10)&amp;"OVER")))</f>
        <v/>
      </c>
      <c r="AU200" s="520" t="s">
        <v>636</v>
      </c>
      <c r="AV200" s="520" t="s">
        <v>637</v>
      </c>
      <c r="AX200" s="520" t="s">
        <v>638</v>
      </c>
      <c r="AY200" s="520" t="s">
        <v>639</v>
      </c>
    </row>
    <row r="201" spans="1:51" s="500" customFormat="1" ht="12" customHeight="1">
      <c r="A201" s="668"/>
      <c r="B201" s="671"/>
      <c r="C201" s="689"/>
      <c r="D201" s="677"/>
      <c r="E201" s="521"/>
      <c r="F201" s="681"/>
      <c r="G201" s="682"/>
      <c r="H201" s="522" t="s">
        <v>640</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686"/>
      <c r="AO201" s="658"/>
      <c r="AP201" s="662"/>
      <c r="AQ201" s="663"/>
      <c r="AR201" s="658"/>
      <c r="AS201" s="658"/>
      <c r="AT201" s="666"/>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669"/>
      <c r="B202" s="672"/>
      <c r="C202" s="690"/>
      <c r="D202" s="678"/>
      <c r="E202" s="521"/>
      <c r="F202" s="683"/>
      <c r="G202" s="684"/>
      <c r="H202" s="525" t="s">
        <v>641</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687"/>
      <c r="AO202" s="659"/>
      <c r="AP202" s="664"/>
      <c r="AQ202" s="665"/>
      <c r="AR202" s="659"/>
      <c r="AS202" s="659"/>
      <c r="AT202" s="666"/>
      <c r="AU202" s="527"/>
      <c r="AV202" s="527"/>
      <c r="AX202" s="527"/>
      <c r="AY202" s="527"/>
    </row>
    <row r="203" spans="1:51" s="500" customFormat="1" ht="12" customHeight="1">
      <c r="A203" s="667">
        <v>61</v>
      </c>
      <c r="B203" s="670"/>
      <c r="C203" s="688"/>
      <c r="D203" s="676" t="s">
        <v>634</v>
      </c>
      <c r="E203" s="517"/>
      <c r="F203" s="679"/>
      <c r="G203" s="680"/>
      <c r="H203" s="518" t="s">
        <v>635</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685">
        <f t="shared" ref="AN203" si="291">IF(LEFT($AN$1,6)="共同生活援助",SUM(I204:AM204),SUM(I204:AM205))</f>
        <v>0</v>
      </c>
      <c r="AO203" s="657">
        <f>IF($AN$3="４週",AN203/4,AN203/(DAY(EOMONTH($I$21,0))/7))</f>
        <v>0</v>
      </c>
      <c r="AP203" s="660"/>
      <c r="AQ203" s="661"/>
      <c r="AR203" s="657" t="str">
        <f t="shared" ref="AR203" si="292">IF($AN$3="４週",AU204,AV204)</f>
        <v/>
      </c>
      <c r="AS203" s="657"/>
      <c r="AT203" s="666" t="str">
        <f t="shared" ref="AT203" si="293">IF(AX204&lt;=1.1,"",IF(AY204&lt;=1.1,"",IF(F203="","","勤務時間"&amp;CHAR(10)&amp;"OVER")))</f>
        <v/>
      </c>
      <c r="AU203" s="520" t="s">
        <v>636</v>
      </c>
      <c r="AV203" s="520" t="s">
        <v>637</v>
      </c>
      <c r="AX203" s="520" t="s">
        <v>638</v>
      </c>
      <c r="AY203" s="520" t="s">
        <v>639</v>
      </c>
    </row>
    <row r="204" spans="1:51" s="500" customFormat="1" ht="12" customHeight="1">
      <c r="A204" s="668"/>
      <c r="B204" s="671"/>
      <c r="C204" s="689"/>
      <c r="D204" s="677"/>
      <c r="E204" s="521"/>
      <c r="F204" s="681"/>
      <c r="G204" s="682"/>
      <c r="H204" s="522" t="s">
        <v>640</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686"/>
      <c r="AO204" s="658"/>
      <c r="AP204" s="662"/>
      <c r="AQ204" s="663"/>
      <c r="AR204" s="658"/>
      <c r="AS204" s="658"/>
      <c r="AT204" s="666"/>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669"/>
      <c r="B205" s="672"/>
      <c r="C205" s="690"/>
      <c r="D205" s="678"/>
      <c r="E205" s="521"/>
      <c r="F205" s="683"/>
      <c r="G205" s="684"/>
      <c r="H205" s="525" t="s">
        <v>641</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687"/>
      <c r="AO205" s="659"/>
      <c r="AP205" s="664"/>
      <c r="AQ205" s="665"/>
      <c r="AR205" s="659"/>
      <c r="AS205" s="659"/>
      <c r="AT205" s="666"/>
      <c r="AU205" s="527"/>
      <c r="AV205" s="527"/>
      <c r="AX205" s="527"/>
      <c r="AY205" s="527"/>
    </row>
    <row r="206" spans="1:51" s="500" customFormat="1" ht="12" customHeight="1">
      <c r="A206" s="667">
        <v>62</v>
      </c>
      <c r="B206" s="670"/>
      <c r="C206" s="688"/>
      <c r="D206" s="676" t="s">
        <v>634</v>
      </c>
      <c r="E206" s="517"/>
      <c r="F206" s="679"/>
      <c r="G206" s="680"/>
      <c r="H206" s="518" t="s">
        <v>635</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685">
        <f t="shared" ref="AN206" si="296">IF(LEFT($AN$1,6)="共同生活援助",SUM(I207:AM207),SUM(I207:AM208))</f>
        <v>0</v>
      </c>
      <c r="AO206" s="657">
        <f>IF($AN$3="４週",AN206/4,AN206/(DAY(EOMONTH($I$21,0))/7))</f>
        <v>0</v>
      </c>
      <c r="AP206" s="660"/>
      <c r="AQ206" s="661"/>
      <c r="AR206" s="657" t="str">
        <f t="shared" ref="AR206" si="297">IF($AN$3="４週",AU207,AV207)</f>
        <v/>
      </c>
      <c r="AS206" s="657"/>
      <c r="AT206" s="666" t="str">
        <f t="shared" ref="AT206" si="298">IF(AX207&lt;=1.1,"",IF(AY207&lt;=1.1,"",IF(F206="","","勤務時間"&amp;CHAR(10)&amp;"OVER")))</f>
        <v/>
      </c>
      <c r="AU206" s="520" t="s">
        <v>636</v>
      </c>
      <c r="AV206" s="520" t="s">
        <v>637</v>
      </c>
      <c r="AX206" s="520" t="s">
        <v>638</v>
      </c>
      <c r="AY206" s="520" t="s">
        <v>639</v>
      </c>
    </row>
    <row r="207" spans="1:51" s="500" customFormat="1" ht="12" customHeight="1">
      <c r="A207" s="668"/>
      <c r="B207" s="671"/>
      <c r="C207" s="689"/>
      <c r="D207" s="677"/>
      <c r="E207" s="521"/>
      <c r="F207" s="681"/>
      <c r="G207" s="682"/>
      <c r="H207" s="522" t="s">
        <v>640</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686"/>
      <c r="AO207" s="658"/>
      <c r="AP207" s="662"/>
      <c r="AQ207" s="663"/>
      <c r="AR207" s="658"/>
      <c r="AS207" s="658"/>
      <c r="AT207" s="666"/>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669"/>
      <c r="B208" s="672"/>
      <c r="C208" s="690"/>
      <c r="D208" s="678"/>
      <c r="E208" s="521"/>
      <c r="F208" s="683"/>
      <c r="G208" s="684"/>
      <c r="H208" s="525" t="s">
        <v>641</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687"/>
      <c r="AO208" s="659"/>
      <c r="AP208" s="664"/>
      <c r="AQ208" s="665"/>
      <c r="AR208" s="659"/>
      <c r="AS208" s="659"/>
      <c r="AT208" s="666"/>
      <c r="AU208" s="527"/>
      <c r="AV208" s="527"/>
      <c r="AX208" s="527"/>
      <c r="AY208" s="527"/>
    </row>
    <row r="209" spans="1:51" s="500" customFormat="1" ht="12" customHeight="1">
      <c r="A209" s="667">
        <v>63</v>
      </c>
      <c r="B209" s="670"/>
      <c r="C209" s="688"/>
      <c r="D209" s="676" t="s">
        <v>634</v>
      </c>
      <c r="E209" s="517"/>
      <c r="F209" s="679"/>
      <c r="G209" s="680"/>
      <c r="H209" s="518" t="s">
        <v>635</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685">
        <f t="shared" ref="AN209" si="301">IF(LEFT($AN$1,6)="共同生活援助",SUM(I210:AM210),SUM(I210:AM211))</f>
        <v>0</v>
      </c>
      <c r="AO209" s="657">
        <f>IF($AN$3="４週",AN209/4,AN209/(DAY(EOMONTH($I$21,0))/7))</f>
        <v>0</v>
      </c>
      <c r="AP209" s="660"/>
      <c r="AQ209" s="661"/>
      <c r="AR209" s="657" t="str">
        <f t="shared" ref="AR209" si="302">IF($AN$3="４週",AU210,AV210)</f>
        <v/>
      </c>
      <c r="AS209" s="657"/>
      <c r="AT209" s="666" t="str">
        <f t="shared" ref="AT209" si="303">IF(AX210&lt;=1.1,"",IF(AY210&lt;=1.1,"",IF(F209="","","勤務時間"&amp;CHAR(10)&amp;"OVER")))</f>
        <v/>
      </c>
      <c r="AU209" s="520" t="s">
        <v>636</v>
      </c>
      <c r="AV209" s="520" t="s">
        <v>637</v>
      </c>
      <c r="AX209" s="520" t="s">
        <v>638</v>
      </c>
      <c r="AY209" s="520" t="s">
        <v>639</v>
      </c>
    </row>
    <row r="210" spans="1:51" s="500" customFormat="1" ht="12" customHeight="1">
      <c r="A210" s="668"/>
      <c r="B210" s="671"/>
      <c r="C210" s="689"/>
      <c r="D210" s="677"/>
      <c r="E210" s="521"/>
      <c r="F210" s="681"/>
      <c r="G210" s="682"/>
      <c r="H210" s="522" t="s">
        <v>640</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686"/>
      <c r="AO210" s="658"/>
      <c r="AP210" s="662"/>
      <c r="AQ210" s="663"/>
      <c r="AR210" s="658"/>
      <c r="AS210" s="658"/>
      <c r="AT210" s="666"/>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669"/>
      <c r="B211" s="672"/>
      <c r="C211" s="690"/>
      <c r="D211" s="678"/>
      <c r="E211" s="521"/>
      <c r="F211" s="683"/>
      <c r="G211" s="684"/>
      <c r="H211" s="525" t="s">
        <v>641</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687"/>
      <c r="AO211" s="659"/>
      <c r="AP211" s="664"/>
      <c r="AQ211" s="665"/>
      <c r="AR211" s="659"/>
      <c r="AS211" s="659"/>
      <c r="AT211" s="666"/>
      <c r="AU211" s="527"/>
      <c r="AV211" s="527"/>
      <c r="AX211" s="527"/>
      <c r="AY211" s="527"/>
    </row>
    <row r="212" spans="1:51" s="500" customFormat="1" ht="12" customHeight="1">
      <c r="A212" s="667">
        <v>64</v>
      </c>
      <c r="B212" s="670"/>
      <c r="C212" s="688"/>
      <c r="D212" s="676" t="s">
        <v>634</v>
      </c>
      <c r="E212" s="517"/>
      <c r="F212" s="679"/>
      <c r="G212" s="680"/>
      <c r="H212" s="518" t="s">
        <v>635</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685">
        <f t="shared" ref="AN212" si="306">IF(LEFT($AN$1,6)="共同生活援助",SUM(I213:AM213),SUM(I213:AM214))</f>
        <v>0</v>
      </c>
      <c r="AO212" s="657">
        <f>IF($AN$3="４週",AN212/4,AN212/(DAY(EOMONTH($I$21,0))/7))</f>
        <v>0</v>
      </c>
      <c r="AP212" s="660"/>
      <c r="AQ212" s="661"/>
      <c r="AR212" s="657" t="str">
        <f t="shared" ref="AR212" si="307">IF($AN$3="４週",AU213,AV213)</f>
        <v/>
      </c>
      <c r="AS212" s="657"/>
      <c r="AT212" s="666" t="str">
        <f t="shared" ref="AT212" si="308">IF(AX213&lt;=1.1,"",IF(AY213&lt;=1.1,"",IF(F212="","","勤務時間"&amp;CHAR(10)&amp;"OVER")))</f>
        <v/>
      </c>
      <c r="AU212" s="520" t="s">
        <v>636</v>
      </c>
      <c r="AV212" s="520" t="s">
        <v>637</v>
      </c>
      <c r="AX212" s="520" t="s">
        <v>638</v>
      </c>
      <c r="AY212" s="520" t="s">
        <v>639</v>
      </c>
    </row>
    <row r="213" spans="1:51" s="500" customFormat="1" ht="12" customHeight="1">
      <c r="A213" s="668"/>
      <c r="B213" s="671"/>
      <c r="C213" s="689"/>
      <c r="D213" s="677"/>
      <c r="E213" s="521"/>
      <c r="F213" s="681"/>
      <c r="G213" s="682"/>
      <c r="H213" s="522" t="s">
        <v>640</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686"/>
      <c r="AO213" s="658"/>
      <c r="AP213" s="662"/>
      <c r="AQ213" s="663"/>
      <c r="AR213" s="658"/>
      <c r="AS213" s="658"/>
      <c r="AT213" s="666"/>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669"/>
      <c r="B214" s="672"/>
      <c r="C214" s="690"/>
      <c r="D214" s="678"/>
      <c r="E214" s="521"/>
      <c r="F214" s="683"/>
      <c r="G214" s="684"/>
      <c r="H214" s="525" t="s">
        <v>641</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687"/>
      <c r="AO214" s="659"/>
      <c r="AP214" s="664"/>
      <c r="AQ214" s="665"/>
      <c r="AR214" s="659"/>
      <c r="AS214" s="659"/>
      <c r="AT214" s="666"/>
      <c r="AU214" s="527"/>
      <c r="AV214" s="527"/>
      <c r="AX214" s="527"/>
      <c r="AY214" s="527"/>
    </row>
    <row r="215" spans="1:51" s="500" customFormat="1" ht="12" customHeight="1">
      <c r="A215" s="667">
        <v>65</v>
      </c>
      <c r="B215" s="670"/>
      <c r="C215" s="688"/>
      <c r="D215" s="676" t="s">
        <v>634</v>
      </c>
      <c r="E215" s="517"/>
      <c r="F215" s="679"/>
      <c r="G215" s="680"/>
      <c r="H215" s="518" t="s">
        <v>635</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685">
        <f t="shared" ref="AN215" si="311">IF(LEFT($AN$1,6)="共同生活援助",SUM(I216:AM216),SUM(I216:AM217))</f>
        <v>0</v>
      </c>
      <c r="AO215" s="657">
        <f>IF($AN$3="４週",AN215/4,AN215/(DAY(EOMONTH($I$21,0))/7))</f>
        <v>0</v>
      </c>
      <c r="AP215" s="660"/>
      <c r="AQ215" s="661"/>
      <c r="AR215" s="657" t="str">
        <f t="shared" ref="AR215" si="312">IF($AN$3="４週",AU216,AV216)</f>
        <v/>
      </c>
      <c r="AS215" s="657"/>
      <c r="AT215" s="666" t="str">
        <f t="shared" ref="AT215" si="313">IF(AX216&lt;=1.1,"",IF(AY216&lt;=1.1,"",IF(F215="","","勤務時間"&amp;CHAR(10)&amp;"OVER")))</f>
        <v/>
      </c>
      <c r="AU215" s="520" t="s">
        <v>636</v>
      </c>
      <c r="AV215" s="520" t="s">
        <v>637</v>
      </c>
      <c r="AX215" s="520" t="s">
        <v>638</v>
      </c>
      <c r="AY215" s="520" t="s">
        <v>639</v>
      </c>
    </row>
    <row r="216" spans="1:51" s="500" customFormat="1" ht="12" customHeight="1">
      <c r="A216" s="668"/>
      <c r="B216" s="671"/>
      <c r="C216" s="689"/>
      <c r="D216" s="677"/>
      <c r="E216" s="521"/>
      <c r="F216" s="681"/>
      <c r="G216" s="682"/>
      <c r="H216" s="522" t="s">
        <v>640</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686"/>
      <c r="AO216" s="658"/>
      <c r="AP216" s="662"/>
      <c r="AQ216" s="663"/>
      <c r="AR216" s="658"/>
      <c r="AS216" s="658"/>
      <c r="AT216" s="666"/>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669"/>
      <c r="B217" s="672"/>
      <c r="C217" s="690"/>
      <c r="D217" s="678"/>
      <c r="E217" s="521"/>
      <c r="F217" s="683"/>
      <c r="G217" s="684"/>
      <c r="H217" s="525" t="s">
        <v>641</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687"/>
      <c r="AO217" s="659"/>
      <c r="AP217" s="664"/>
      <c r="AQ217" s="665"/>
      <c r="AR217" s="659"/>
      <c r="AS217" s="659"/>
      <c r="AT217" s="666"/>
      <c r="AU217" s="527"/>
      <c r="AV217" s="527"/>
      <c r="AX217" s="527"/>
      <c r="AY217" s="527"/>
    </row>
    <row r="218" spans="1:51" s="500" customFormat="1" ht="12" customHeight="1">
      <c r="A218" s="667">
        <v>66</v>
      </c>
      <c r="B218" s="670"/>
      <c r="C218" s="688"/>
      <c r="D218" s="676" t="s">
        <v>634</v>
      </c>
      <c r="E218" s="517"/>
      <c r="F218" s="679"/>
      <c r="G218" s="680"/>
      <c r="H218" s="518" t="s">
        <v>635</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685">
        <f t="shared" ref="AN218" si="316">IF(LEFT($AN$1,6)="共同生活援助",SUM(I219:AM219),SUM(I219:AM220))</f>
        <v>0</v>
      </c>
      <c r="AO218" s="657">
        <f>IF($AN$3="４週",AN218/4,AN218/(DAY(EOMONTH($I$21,0))/7))</f>
        <v>0</v>
      </c>
      <c r="AP218" s="660"/>
      <c r="AQ218" s="661"/>
      <c r="AR218" s="657" t="str">
        <f t="shared" ref="AR218" si="317">IF($AN$3="４週",AU219,AV219)</f>
        <v/>
      </c>
      <c r="AS218" s="657"/>
      <c r="AT218" s="666" t="str">
        <f t="shared" ref="AT218" si="318">IF(AX219&lt;=1.1,"",IF(AY219&lt;=1.1,"",IF(F218="","","勤務時間"&amp;CHAR(10)&amp;"OVER")))</f>
        <v/>
      </c>
      <c r="AU218" s="520" t="s">
        <v>636</v>
      </c>
      <c r="AV218" s="520" t="s">
        <v>637</v>
      </c>
      <c r="AX218" s="520" t="s">
        <v>638</v>
      </c>
      <c r="AY218" s="520" t="s">
        <v>639</v>
      </c>
    </row>
    <row r="219" spans="1:51" s="500" customFormat="1" ht="12" customHeight="1">
      <c r="A219" s="668"/>
      <c r="B219" s="671"/>
      <c r="C219" s="689"/>
      <c r="D219" s="677"/>
      <c r="E219" s="521"/>
      <c r="F219" s="681"/>
      <c r="G219" s="682"/>
      <c r="H219" s="522" t="s">
        <v>640</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686"/>
      <c r="AO219" s="658"/>
      <c r="AP219" s="662"/>
      <c r="AQ219" s="663"/>
      <c r="AR219" s="658"/>
      <c r="AS219" s="658"/>
      <c r="AT219" s="666"/>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669"/>
      <c r="B220" s="672"/>
      <c r="C220" s="690"/>
      <c r="D220" s="678"/>
      <c r="E220" s="521"/>
      <c r="F220" s="683"/>
      <c r="G220" s="684"/>
      <c r="H220" s="525" t="s">
        <v>641</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687"/>
      <c r="AO220" s="659"/>
      <c r="AP220" s="664"/>
      <c r="AQ220" s="665"/>
      <c r="AR220" s="659"/>
      <c r="AS220" s="659"/>
      <c r="AT220" s="666"/>
      <c r="AU220" s="527"/>
      <c r="AV220" s="527"/>
      <c r="AX220" s="527"/>
      <c r="AY220" s="527"/>
    </row>
    <row r="221" spans="1:51" s="500" customFormat="1" ht="12" customHeight="1">
      <c r="A221" s="667">
        <v>67</v>
      </c>
      <c r="B221" s="670"/>
      <c r="C221" s="688"/>
      <c r="D221" s="676" t="s">
        <v>634</v>
      </c>
      <c r="E221" s="517"/>
      <c r="F221" s="679"/>
      <c r="G221" s="680"/>
      <c r="H221" s="518" t="s">
        <v>635</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685">
        <f t="shared" ref="AN221" si="321">IF(LEFT($AN$1,6)="共同生活援助",SUM(I222:AM222),SUM(I222:AM223))</f>
        <v>0</v>
      </c>
      <c r="AO221" s="657">
        <f>IF($AN$3="４週",AN221/4,AN221/(DAY(EOMONTH($I$21,0))/7))</f>
        <v>0</v>
      </c>
      <c r="AP221" s="660"/>
      <c r="AQ221" s="661"/>
      <c r="AR221" s="657" t="str">
        <f t="shared" ref="AR221" si="322">IF($AN$3="４週",AU222,AV222)</f>
        <v/>
      </c>
      <c r="AS221" s="657"/>
      <c r="AT221" s="666" t="str">
        <f t="shared" ref="AT221" si="323">IF(AX222&lt;=1.1,"",IF(AY222&lt;=1.1,"",IF(F221="","","勤務時間"&amp;CHAR(10)&amp;"OVER")))</f>
        <v/>
      </c>
      <c r="AU221" s="520" t="s">
        <v>636</v>
      </c>
      <c r="AV221" s="520" t="s">
        <v>637</v>
      </c>
      <c r="AX221" s="520" t="s">
        <v>638</v>
      </c>
      <c r="AY221" s="520" t="s">
        <v>639</v>
      </c>
    </row>
    <row r="222" spans="1:51" s="500" customFormat="1" ht="12" customHeight="1">
      <c r="A222" s="668"/>
      <c r="B222" s="671"/>
      <c r="C222" s="689"/>
      <c r="D222" s="677"/>
      <c r="E222" s="521"/>
      <c r="F222" s="681"/>
      <c r="G222" s="682"/>
      <c r="H222" s="522" t="s">
        <v>640</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686"/>
      <c r="AO222" s="658"/>
      <c r="AP222" s="662"/>
      <c r="AQ222" s="663"/>
      <c r="AR222" s="658"/>
      <c r="AS222" s="658"/>
      <c r="AT222" s="666"/>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669"/>
      <c r="B223" s="672"/>
      <c r="C223" s="690"/>
      <c r="D223" s="678"/>
      <c r="E223" s="521"/>
      <c r="F223" s="683"/>
      <c r="G223" s="684"/>
      <c r="H223" s="525" t="s">
        <v>641</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687"/>
      <c r="AO223" s="659"/>
      <c r="AP223" s="664"/>
      <c r="AQ223" s="665"/>
      <c r="AR223" s="659"/>
      <c r="AS223" s="659"/>
      <c r="AT223" s="666"/>
      <c r="AU223" s="527"/>
      <c r="AV223" s="527"/>
      <c r="AX223" s="527"/>
      <c r="AY223" s="527"/>
    </row>
    <row r="224" spans="1:51" s="500" customFormat="1" ht="12" customHeight="1">
      <c r="A224" s="667">
        <v>68</v>
      </c>
      <c r="B224" s="670"/>
      <c r="C224" s="673"/>
      <c r="D224" s="676" t="s">
        <v>634</v>
      </c>
      <c r="E224" s="517"/>
      <c r="F224" s="679"/>
      <c r="G224" s="680"/>
      <c r="H224" s="518" t="s">
        <v>635</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685">
        <f t="shared" ref="AN224" si="326">IF(LEFT($AN$1,6)="共同生活援助",SUM(I225:AM225),SUM(I225:AM226))</f>
        <v>0</v>
      </c>
      <c r="AO224" s="657">
        <f>IF($AN$3="４週",AN224/4,AN224/(DAY(EOMONTH($I$21,0))/7))</f>
        <v>0</v>
      </c>
      <c r="AP224" s="660"/>
      <c r="AQ224" s="661"/>
      <c r="AR224" s="657" t="str">
        <f t="shared" ref="AR224" si="327">IF($AN$3="４週",AU225,AV225)</f>
        <v/>
      </c>
      <c r="AS224" s="657"/>
      <c r="AT224" s="666" t="str">
        <f t="shared" ref="AT224" si="328">IF(AX225&lt;=1.1,"",IF(AY225&lt;=1.1,"",IF(F224="","","勤務時間"&amp;CHAR(10)&amp;"OVER")))</f>
        <v/>
      </c>
      <c r="AU224" s="520" t="s">
        <v>636</v>
      </c>
      <c r="AV224" s="520" t="s">
        <v>637</v>
      </c>
      <c r="AX224" s="520" t="s">
        <v>638</v>
      </c>
      <c r="AY224" s="520" t="s">
        <v>639</v>
      </c>
    </row>
    <row r="225" spans="1:51" s="500" customFormat="1" ht="12" customHeight="1">
      <c r="A225" s="668"/>
      <c r="B225" s="671"/>
      <c r="C225" s="674"/>
      <c r="D225" s="677"/>
      <c r="E225" s="521"/>
      <c r="F225" s="681"/>
      <c r="G225" s="682"/>
      <c r="H225" s="522" t="s">
        <v>640</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686"/>
      <c r="AO225" s="658"/>
      <c r="AP225" s="662"/>
      <c r="AQ225" s="663"/>
      <c r="AR225" s="658"/>
      <c r="AS225" s="658"/>
      <c r="AT225" s="666"/>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669"/>
      <c r="B226" s="672"/>
      <c r="C226" s="675"/>
      <c r="D226" s="678"/>
      <c r="E226" s="521"/>
      <c r="F226" s="683"/>
      <c r="G226" s="684"/>
      <c r="H226" s="525" t="s">
        <v>641</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687"/>
      <c r="AO226" s="659"/>
      <c r="AP226" s="664"/>
      <c r="AQ226" s="665"/>
      <c r="AR226" s="659"/>
      <c r="AS226" s="659"/>
      <c r="AT226" s="666"/>
      <c r="AU226" s="527"/>
      <c r="AV226" s="527"/>
      <c r="AX226" s="527"/>
      <c r="AY226" s="527"/>
    </row>
    <row r="227" spans="1:51" s="500" customFormat="1" ht="12" customHeight="1">
      <c r="A227" s="667">
        <v>69</v>
      </c>
      <c r="B227" s="670"/>
      <c r="C227" s="688"/>
      <c r="D227" s="676" t="s">
        <v>634</v>
      </c>
      <c r="E227" s="517"/>
      <c r="F227" s="679"/>
      <c r="G227" s="680"/>
      <c r="H227" s="518" t="s">
        <v>635</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685">
        <f t="shared" ref="AN227" si="331">IF(LEFT($AN$1,6)="共同生活援助",SUM(I228:AM228),SUM(I228:AM229))</f>
        <v>0</v>
      </c>
      <c r="AO227" s="657">
        <f>IF($AN$3="４週",AN227/4,AN227/(DAY(EOMONTH($I$21,0))/7))</f>
        <v>0</v>
      </c>
      <c r="AP227" s="660"/>
      <c r="AQ227" s="661"/>
      <c r="AR227" s="657" t="str">
        <f t="shared" ref="AR227" si="332">IF($AN$3="４週",AU228,AV228)</f>
        <v/>
      </c>
      <c r="AS227" s="657"/>
      <c r="AT227" s="666" t="str">
        <f t="shared" ref="AT227" si="333">IF(AX228&lt;=1.1,"",IF(AY228&lt;=1.1,"",IF(F227="","","勤務時間"&amp;CHAR(10)&amp;"OVER")))</f>
        <v/>
      </c>
      <c r="AU227" s="520" t="s">
        <v>636</v>
      </c>
      <c r="AV227" s="520" t="s">
        <v>637</v>
      </c>
      <c r="AX227" s="520" t="s">
        <v>638</v>
      </c>
      <c r="AY227" s="520" t="s">
        <v>639</v>
      </c>
    </row>
    <row r="228" spans="1:51" s="500" customFormat="1" ht="12" customHeight="1">
      <c r="A228" s="668"/>
      <c r="B228" s="671"/>
      <c r="C228" s="689"/>
      <c r="D228" s="677"/>
      <c r="E228" s="521"/>
      <c r="F228" s="681"/>
      <c r="G228" s="682"/>
      <c r="H228" s="522" t="s">
        <v>640</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686"/>
      <c r="AO228" s="658"/>
      <c r="AP228" s="662"/>
      <c r="AQ228" s="663"/>
      <c r="AR228" s="658"/>
      <c r="AS228" s="658"/>
      <c r="AT228" s="666"/>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669"/>
      <c r="B229" s="672"/>
      <c r="C229" s="690"/>
      <c r="D229" s="678"/>
      <c r="E229" s="521"/>
      <c r="F229" s="683"/>
      <c r="G229" s="684"/>
      <c r="H229" s="525" t="s">
        <v>641</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687"/>
      <c r="AO229" s="659"/>
      <c r="AP229" s="664"/>
      <c r="AQ229" s="665"/>
      <c r="AR229" s="659"/>
      <c r="AS229" s="659"/>
      <c r="AT229" s="666"/>
      <c r="AU229" s="527"/>
      <c r="AV229" s="527"/>
      <c r="AX229" s="527"/>
      <c r="AY229" s="527"/>
    </row>
    <row r="230" spans="1:51" s="500" customFormat="1" ht="12" customHeight="1">
      <c r="A230" s="667">
        <v>70</v>
      </c>
      <c r="B230" s="670"/>
      <c r="C230" s="688"/>
      <c r="D230" s="676" t="s">
        <v>634</v>
      </c>
      <c r="E230" s="517"/>
      <c r="F230" s="679"/>
      <c r="G230" s="680"/>
      <c r="H230" s="518" t="s">
        <v>635</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685">
        <f t="shared" ref="AN230" si="336">IF(LEFT($AN$1,6)="共同生活援助",SUM(I231:AM231),SUM(I231:AM232))</f>
        <v>0</v>
      </c>
      <c r="AO230" s="657">
        <f>IF($AN$3="４週",AN230/4,AN230/(DAY(EOMONTH($I$21,0))/7))</f>
        <v>0</v>
      </c>
      <c r="AP230" s="660"/>
      <c r="AQ230" s="661"/>
      <c r="AR230" s="657" t="str">
        <f t="shared" ref="AR230" si="337">IF($AN$3="４週",AU231,AV231)</f>
        <v/>
      </c>
      <c r="AS230" s="657"/>
      <c r="AT230" s="666" t="str">
        <f t="shared" ref="AT230" si="338">IF(AX231&lt;=1.1,"",IF(AY231&lt;=1.1,"",IF(F230="","","勤務時間"&amp;CHAR(10)&amp;"OVER")))</f>
        <v/>
      </c>
      <c r="AU230" s="520" t="s">
        <v>636</v>
      </c>
      <c r="AV230" s="520" t="s">
        <v>637</v>
      </c>
      <c r="AX230" s="520" t="s">
        <v>638</v>
      </c>
      <c r="AY230" s="520" t="s">
        <v>639</v>
      </c>
    </row>
    <row r="231" spans="1:51" s="500" customFormat="1" ht="12" customHeight="1">
      <c r="A231" s="668"/>
      <c r="B231" s="671"/>
      <c r="C231" s="689"/>
      <c r="D231" s="677"/>
      <c r="E231" s="521"/>
      <c r="F231" s="681"/>
      <c r="G231" s="682"/>
      <c r="H231" s="522" t="s">
        <v>640</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686"/>
      <c r="AO231" s="658"/>
      <c r="AP231" s="662"/>
      <c r="AQ231" s="663"/>
      <c r="AR231" s="658"/>
      <c r="AS231" s="658"/>
      <c r="AT231" s="666"/>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669"/>
      <c r="B232" s="672"/>
      <c r="C232" s="690"/>
      <c r="D232" s="678"/>
      <c r="E232" s="521"/>
      <c r="F232" s="683"/>
      <c r="G232" s="684"/>
      <c r="H232" s="525" t="s">
        <v>641</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687"/>
      <c r="AO232" s="659"/>
      <c r="AP232" s="664"/>
      <c r="AQ232" s="665"/>
      <c r="AR232" s="659"/>
      <c r="AS232" s="659"/>
      <c r="AT232" s="666"/>
      <c r="AU232" s="527"/>
      <c r="AV232" s="527"/>
      <c r="AX232" s="527"/>
      <c r="AY232" s="527"/>
    </row>
    <row r="233" spans="1:51" s="500" customFormat="1" ht="12" customHeight="1">
      <c r="A233" s="667">
        <v>71</v>
      </c>
      <c r="B233" s="670"/>
      <c r="C233" s="688"/>
      <c r="D233" s="676" t="s">
        <v>634</v>
      </c>
      <c r="E233" s="517"/>
      <c r="F233" s="679"/>
      <c r="G233" s="680"/>
      <c r="H233" s="518" t="s">
        <v>635</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685">
        <f t="shared" ref="AN233" si="341">IF(LEFT($AN$1,6)="共同生活援助",SUM(I234:AM234),SUM(I234:AM235))</f>
        <v>0</v>
      </c>
      <c r="AO233" s="657">
        <f>IF($AN$3="４週",AN233/4,AN233/(DAY(EOMONTH($I$21,0))/7))</f>
        <v>0</v>
      </c>
      <c r="AP233" s="660"/>
      <c r="AQ233" s="661"/>
      <c r="AR233" s="657" t="str">
        <f t="shared" ref="AR233" si="342">IF($AN$3="４週",AU234,AV234)</f>
        <v/>
      </c>
      <c r="AS233" s="657"/>
      <c r="AT233" s="666" t="str">
        <f t="shared" ref="AT233" si="343">IF(AX234&lt;=1.1,"",IF(AY234&lt;=1.1,"",IF(F233="","","勤務時間"&amp;CHAR(10)&amp;"OVER")))</f>
        <v/>
      </c>
      <c r="AU233" s="520" t="s">
        <v>636</v>
      </c>
      <c r="AV233" s="520" t="s">
        <v>637</v>
      </c>
      <c r="AX233" s="520" t="s">
        <v>638</v>
      </c>
      <c r="AY233" s="520" t="s">
        <v>639</v>
      </c>
    </row>
    <row r="234" spans="1:51" s="500" customFormat="1" ht="12" customHeight="1">
      <c r="A234" s="668"/>
      <c r="B234" s="671"/>
      <c r="C234" s="689"/>
      <c r="D234" s="677"/>
      <c r="E234" s="521"/>
      <c r="F234" s="681"/>
      <c r="G234" s="682"/>
      <c r="H234" s="522" t="s">
        <v>640</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686"/>
      <c r="AO234" s="658"/>
      <c r="AP234" s="662"/>
      <c r="AQ234" s="663"/>
      <c r="AR234" s="658"/>
      <c r="AS234" s="658"/>
      <c r="AT234" s="666"/>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669"/>
      <c r="B235" s="672"/>
      <c r="C235" s="690"/>
      <c r="D235" s="678"/>
      <c r="E235" s="521"/>
      <c r="F235" s="683"/>
      <c r="G235" s="684"/>
      <c r="H235" s="525" t="s">
        <v>641</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687"/>
      <c r="AO235" s="659"/>
      <c r="AP235" s="664"/>
      <c r="AQ235" s="665"/>
      <c r="AR235" s="659"/>
      <c r="AS235" s="659"/>
      <c r="AT235" s="666"/>
      <c r="AU235" s="527"/>
      <c r="AV235" s="527"/>
      <c r="AX235" s="527"/>
      <c r="AY235" s="527"/>
    </row>
    <row r="236" spans="1:51" s="500" customFormat="1" ht="12" customHeight="1">
      <c r="A236" s="667">
        <v>72</v>
      </c>
      <c r="B236" s="670"/>
      <c r="C236" s="688"/>
      <c r="D236" s="676" t="s">
        <v>634</v>
      </c>
      <c r="E236" s="517"/>
      <c r="F236" s="679"/>
      <c r="G236" s="680"/>
      <c r="H236" s="518" t="s">
        <v>635</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685">
        <f t="shared" ref="AN236" si="346">IF(LEFT($AN$1,6)="共同生活援助",SUM(I237:AM237),SUM(I237:AM238))</f>
        <v>0</v>
      </c>
      <c r="AO236" s="657">
        <f>IF($AN$3="４週",AN236/4,AN236/(DAY(EOMONTH($I$21,0))/7))</f>
        <v>0</v>
      </c>
      <c r="AP236" s="660"/>
      <c r="AQ236" s="661"/>
      <c r="AR236" s="657" t="str">
        <f t="shared" ref="AR236" si="347">IF($AN$3="４週",AU237,AV237)</f>
        <v/>
      </c>
      <c r="AS236" s="657"/>
      <c r="AT236" s="666" t="str">
        <f t="shared" ref="AT236" si="348">IF(AX237&lt;=1.1,"",IF(AY237&lt;=1.1,"",IF(F236="","","勤務時間"&amp;CHAR(10)&amp;"OVER")))</f>
        <v/>
      </c>
      <c r="AU236" s="520" t="s">
        <v>636</v>
      </c>
      <c r="AV236" s="520" t="s">
        <v>637</v>
      </c>
      <c r="AX236" s="520" t="s">
        <v>638</v>
      </c>
      <c r="AY236" s="520" t="s">
        <v>639</v>
      </c>
    </row>
    <row r="237" spans="1:51" s="500" customFormat="1" ht="12" customHeight="1">
      <c r="A237" s="668"/>
      <c r="B237" s="671"/>
      <c r="C237" s="689"/>
      <c r="D237" s="677"/>
      <c r="E237" s="521"/>
      <c r="F237" s="681"/>
      <c r="G237" s="682"/>
      <c r="H237" s="522" t="s">
        <v>640</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686"/>
      <c r="AO237" s="658"/>
      <c r="AP237" s="662"/>
      <c r="AQ237" s="663"/>
      <c r="AR237" s="658"/>
      <c r="AS237" s="658"/>
      <c r="AT237" s="666"/>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669"/>
      <c r="B238" s="672"/>
      <c r="C238" s="690"/>
      <c r="D238" s="678"/>
      <c r="E238" s="521"/>
      <c r="F238" s="683"/>
      <c r="G238" s="684"/>
      <c r="H238" s="525" t="s">
        <v>641</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687"/>
      <c r="AO238" s="659"/>
      <c r="AP238" s="664"/>
      <c r="AQ238" s="665"/>
      <c r="AR238" s="659"/>
      <c r="AS238" s="659"/>
      <c r="AT238" s="666"/>
      <c r="AU238" s="527"/>
      <c r="AV238" s="527"/>
      <c r="AX238" s="527"/>
      <c r="AY238" s="527"/>
    </row>
    <row r="239" spans="1:51" s="500" customFormat="1" ht="12" customHeight="1">
      <c r="A239" s="667">
        <v>73</v>
      </c>
      <c r="B239" s="670"/>
      <c r="C239" s="688"/>
      <c r="D239" s="676" t="s">
        <v>634</v>
      </c>
      <c r="E239" s="517"/>
      <c r="F239" s="679"/>
      <c r="G239" s="680"/>
      <c r="H239" s="518" t="s">
        <v>635</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685">
        <f t="shared" ref="AN239" si="349">IF(LEFT($AN$1,6)="共同生活援助",SUM(I240:AM240),SUM(I240:AM241))</f>
        <v>0</v>
      </c>
      <c r="AO239" s="657">
        <f>IF($AN$3="４週",AN239/4,AN239/(DAY(EOMONTH($I$21,0))/7))</f>
        <v>0</v>
      </c>
      <c r="AP239" s="660"/>
      <c r="AQ239" s="661"/>
      <c r="AR239" s="657" t="str">
        <f t="shared" ref="AR239" si="350">IF($AN$3="４週",AU240,AV240)</f>
        <v/>
      </c>
      <c r="AS239" s="657"/>
      <c r="AT239" s="666" t="str">
        <f t="shared" ref="AT239" si="351">IF(AX240&lt;=1.1,"",IF(AY240&lt;=1.1,"",IF(F239="","","勤務時間"&amp;CHAR(10)&amp;"OVER")))</f>
        <v/>
      </c>
      <c r="AU239" s="520" t="s">
        <v>636</v>
      </c>
      <c r="AV239" s="520" t="s">
        <v>637</v>
      </c>
      <c r="AX239" s="520" t="s">
        <v>638</v>
      </c>
      <c r="AY239" s="520" t="s">
        <v>639</v>
      </c>
    </row>
    <row r="240" spans="1:51" s="500" customFormat="1" ht="12" customHeight="1">
      <c r="A240" s="668"/>
      <c r="B240" s="671"/>
      <c r="C240" s="689"/>
      <c r="D240" s="677"/>
      <c r="E240" s="521"/>
      <c r="F240" s="681"/>
      <c r="G240" s="682"/>
      <c r="H240" s="522" t="s">
        <v>640</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686"/>
      <c r="AO240" s="658"/>
      <c r="AP240" s="662"/>
      <c r="AQ240" s="663"/>
      <c r="AR240" s="658"/>
      <c r="AS240" s="658"/>
      <c r="AT240" s="666"/>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669"/>
      <c r="B241" s="672"/>
      <c r="C241" s="690"/>
      <c r="D241" s="678"/>
      <c r="E241" s="521"/>
      <c r="F241" s="683"/>
      <c r="G241" s="684"/>
      <c r="H241" s="525" t="s">
        <v>641</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687"/>
      <c r="AO241" s="659"/>
      <c r="AP241" s="664"/>
      <c r="AQ241" s="665"/>
      <c r="AR241" s="659"/>
      <c r="AS241" s="659"/>
      <c r="AT241" s="666"/>
      <c r="AU241" s="527"/>
      <c r="AV241" s="527"/>
      <c r="AX241" s="527"/>
      <c r="AY241" s="527"/>
    </row>
    <row r="242" spans="1:51" s="500" customFormat="1" ht="12" customHeight="1">
      <c r="A242" s="667">
        <v>74</v>
      </c>
      <c r="B242" s="670"/>
      <c r="C242" s="688"/>
      <c r="D242" s="676" t="s">
        <v>634</v>
      </c>
      <c r="E242" s="517"/>
      <c r="F242" s="679"/>
      <c r="G242" s="680"/>
      <c r="H242" s="518" t="s">
        <v>635</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685">
        <f t="shared" ref="AN242" si="354">IF(LEFT($AN$1,6)="共同生活援助",SUM(I243:AM243),SUM(I243:AM244))</f>
        <v>0</v>
      </c>
      <c r="AO242" s="657">
        <f>IF($AN$3="４週",AN242/4,AN242/(DAY(EOMONTH($I$21,0))/7))</f>
        <v>0</v>
      </c>
      <c r="AP242" s="660"/>
      <c r="AQ242" s="661"/>
      <c r="AR242" s="657" t="str">
        <f t="shared" ref="AR242" si="355">IF($AN$3="４週",AU243,AV243)</f>
        <v/>
      </c>
      <c r="AS242" s="657"/>
      <c r="AT242" s="666" t="str">
        <f t="shared" ref="AT242" si="356">IF(AX243&lt;=1.1,"",IF(AY243&lt;=1.1,"",IF(F242="","","勤務時間"&amp;CHAR(10)&amp;"OVER")))</f>
        <v/>
      </c>
      <c r="AU242" s="520" t="s">
        <v>636</v>
      </c>
      <c r="AV242" s="520" t="s">
        <v>637</v>
      </c>
      <c r="AX242" s="520" t="s">
        <v>638</v>
      </c>
      <c r="AY242" s="520" t="s">
        <v>639</v>
      </c>
    </row>
    <row r="243" spans="1:51" s="500" customFormat="1" ht="12" customHeight="1">
      <c r="A243" s="668"/>
      <c r="B243" s="671"/>
      <c r="C243" s="689"/>
      <c r="D243" s="677"/>
      <c r="E243" s="521"/>
      <c r="F243" s="681"/>
      <c r="G243" s="682"/>
      <c r="H243" s="522" t="s">
        <v>640</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686"/>
      <c r="AO243" s="658"/>
      <c r="AP243" s="662"/>
      <c r="AQ243" s="663"/>
      <c r="AR243" s="658"/>
      <c r="AS243" s="658"/>
      <c r="AT243" s="666"/>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669"/>
      <c r="B244" s="672"/>
      <c r="C244" s="690"/>
      <c r="D244" s="678"/>
      <c r="E244" s="521"/>
      <c r="F244" s="683"/>
      <c r="G244" s="684"/>
      <c r="H244" s="525" t="s">
        <v>641</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687"/>
      <c r="AO244" s="659"/>
      <c r="AP244" s="664"/>
      <c r="AQ244" s="665"/>
      <c r="AR244" s="659"/>
      <c r="AS244" s="659"/>
      <c r="AT244" s="666"/>
      <c r="AU244" s="527"/>
      <c r="AV244" s="527"/>
      <c r="AX244" s="527"/>
      <c r="AY244" s="527"/>
    </row>
    <row r="245" spans="1:51" s="500" customFormat="1" ht="12" customHeight="1">
      <c r="A245" s="667">
        <v>75</v>
      </c>
      <c r="B245" s="670"/>
      <c r="C245" s="688"/>
      <c r="D245" s="676" t="s">
        <v>634</v>
      </c>
      <c r="E245" s="517"/>
      <c r="F245" s="679"/>
      <c r="G245" s="680"/>
      <c r="H245" s="518" t="s">
        <v>635</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685">
        <f t="shared" ref="AN245" si="359">IF(LEFT($AN$1,6)="共同生活援助",SUM(I246:AM246),SUM(I246:AM247))</f>
        <v>0</v>
      </c>
      <c r="AO245" s="657">
        <f>IF($AN$3="４週",AN245/4,AN245/(DAY(EOMONTH($I$21,0))/7))</f>
        <v>0</v>
      </c>
      <c r="AP245" s="660"/>
      <c r="AQ245" s="661"/>
      <c r="AR245" s="657" t="str">
        <f t="shared" ref="AR245" si="360">IF($AN$3="４週",AU246,AV246)</f>
        <v/>
      </c>
      <c r="AS245" s="657"/>
      <c r="AT245" s="666" t="str">
        <f t="shared" ref="AT245" si="361">IF(AX246&lt;=1.1,"",IF(AY246&lt;=1.1,"",IF(F245="","","勤務時間"&amp;CHAR(10)&amp;"OVER")))</f>
        <v/>
      </c>
      <c r="AU245" s="520" t="s">
        <v>636</v>
      </c>
      <c r="AV245" s="520" t="s">
        <v>637</v>
      </c>
      <c r="AX245" s="520" t="s">
        <v>638</v>
      </c>
      <c r="AY245" s="520" t="s">
        <v>639</v>
      </c>
    </row>
    <row r="246" spans="1:51" s="500" customFormat="1" ht="12" customHeight="1">
      <c r="A246" s="668"/>
      <c r="B246" s="671"/>
      <c r="C246" s="689"/>
      <c r="D246" s="677"/>
      <c r="E246" s="521"/>
      <c r="F246" s="681"/>
      <c r="G246" s="682"/>
      <c r="H246" s="522" t="s">
        <v>640</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686"/>
      <c r="AO246" s="658"/>
      <c r="AP246" s="662"/>
      <c r="AQ246" s="663"/>
      <c r="AR246" s="658"/>
      <c r="AS246" s="658"/>
      <c r="AT246" s="666"/>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669"/>
      <c r="B247" s="672"/>
      <c r="C247" s="690"/>
      <c r="D247" s="678"/>
      <c r="E247" s="521"/>
      <c r="F247" s="683"/>
      <c r="G247" s="684"/>
      <c r="H247" s="525" t="s">
        <v>641</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687"/>
      <c r="AO247" s="659"/>
      <c r="AP247" s="664"/>
      <c r="AQ247" s="665"/>
      <c r="AR247" s="659"/>
      <c r="AS247" s="659"/>
      <c r="AT247" s="666"/>
      <c r="AU247" s="527"/>
      <c r="AV247" s="527"/>
      <c r="AX247" s="527"/>
      <c r="AY247" s="527"/>
    </row>
    <row r="248" spans="1:51" s="500" customFormat="1" ht="12" customHeight="1">
      <c r="A248" s="667">
        <v>76</v>
      </c>
      <c r="B248" s="670"/>
      <c r="C248" s="688"/>
      <c r="D248" s="676" t="s">
        <v>634</v>
      </c>
      <c r="E248" s="517"/>
      <c r="F248" s="679"/>
      <c r="G248" s="680"/>
      <c r="H248" s="518" t="s">
        <v>635</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685">
        <f t="shared" ref="AN248" si="364">IF(LEFT($AN$1,6)="共同生活援助",SUM(I249:AM249),SUM(I249:AM250))</f>
        <v>0</v>
      </c>
      <c r="AO248" s="657">
        <f>IF($AN$3="４週",AN248/4,AN248/(DAY(EOMONTH($I$21,0))/7))</f>
        <v>0</v>
      </c>
      <c r="AP248" s="660"/>
      <c r="AQ248" s="661"/>
      <c r="AR248" s="657" t="str">
        <f t="shared" ref="AR248" si="365">IF($AN$3="４週",AU249,AV249)</f>
        <v/>
      </c>
      <c r="AS248" s="657"/>
      <c r="AT248" s="666" t="str">
        <f t="shared" ref="AT248" si="366">IF(AX249&lt;=1.1,"",IF(AY249&lt;=1.1,"",IF(F248="","","勤務時間"&amp;CHAR(10)&amp;"OVER")))</f>
        <v/>
      </c>
      <c r="AU248" s="520" t="s">
        <v>636</v>
      </c>
      <c r="AV248" s="520" t="s">
        <v>637</v>
      </c>
      <c r="AX248" s="520" t="s">
        <v>638</v>
      </c>
      <c r="AY248" s="520" t="s">
        <v>639</v>
      </c>
    </row>
    <row r="249" spans="1:51" s="500" customFormat="1" ht="12" customHeight="1">
      <c r="A249" s="668"/>
      <c r="B249" s="671"/>
      <c r="C249" s="689"/>
      <c r="D249" s="677"/>
      <c r="E249" s="521"/>
      <c r="F249" s="681"/>
      <c r="G249" s="682"/>
      <c r="H249" s="522" t="s">
        <v>640</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686"/>
      <c r="AO249" s="658"/>
      <c r="AP249" s="662"/>
      <c r="AQ249" s="663"/>
      <c r="AR249" s="658"/>
      <c r="AS249" s="658"/>
      <c r="AT249" s="666"/>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669"/>
      <c r="B250" s="672"/>
      <c r="C250" s="690"/>
      <c r="D250" s="678"/>
      <c r="E250" s="521"/>
      <c r="F250" s="683"/>
      <c r="G250" s="684"/>
      <c r="H250" s="525" t="s">
        <v>641</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687"/>
      <c r="AO250" s="659"/>
      <c r="AP250" s="664"/>
      <c r="AQ250" s="665"/>
      <c r="AR250" s="659"/>
      <c r="AS250" s="659"/>
      <c r="AT250" s="666"/>
      <c r="AU250" s="527"/>
      <c r="AV250" s="527"/>
      <c r="AX250" s="527"/>
      <c r="AY250" s="527"/>
    </row>
    <row r="251" spans="1:51" s="500" customFormat="1" ht="12" customHeight="1">
      <c r="A251" s="667">
        <v>77</v>
      </c>
      <c r="B251" s="670"/>
      <c r="C251" s="688"/>
      <c r="D251" s="676" t="s">
        <v>634</v>
      </c>
      <c r="E251" s="517"/>
      <c r="F251" s="679"/>
      <c r="G251" s="680"/>
      <c r="H251" s="518" t="s">
        <v>635</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685">
        <f t="shared" ref="AN251" si="369">IF(LEFT($AN$1,6)="共同生活援助",SUM(I252:AM252),SUM(I252:AM253))</f>
        <v>0</v>
      </c>
      <c r="AO251" s="657">
        <f>IF($AN$3="４週",AN251/4,AN251/(DAY(EOMONTH($I$21,0))/7))</f>
        <v>0</v>
      </c>
      <c r="AP251" s="660"/>
      <c r="AQ251" s="661"/>
      <c r="AR251" s="657" t="str">
        <f t="shared" ref="AR251" si="370">IF($AN$3="４週",AU252,AV252)</f>
        <v/>
      </c>
      <c r="AS251" s="657"/>
      <c r="AT251" s="666" t="str">
        <f t="shared" ref="AT251" si="371">IF(AX252&lt;=1.1,"",IF(AY252&lt;=1.1,"",IF(F251="","","勤務時間"&amp;CHAR(10)&amp;"OVER")))</f>
        <v/>
      </c>
      <c r="AU251" s="520" t="s">
        <v>636</v>
      </c>
      <c r="AV251" s="520" t="s">
        <v>637</v>
      </c>
      <c r="AX251" s="520" t="s">
        <v>638</v>
      </c>
      <c r="AY251" s="520" t="s">
        <v>639</v>
      </c>
    </row>
    <row r="252" spans="1:51" s="500" customFormat="1" ht="12" customHeight="1">
      <c r="A252" s="668"/>
      <c r="B252" s="671"/>
      <c r="C252" s="689"/>
      <c r="D252" s="677"/>
      <c r="E252" s="521"/>
      <c r="F252" s="681"/>
      <c r="G252" s="682"/>
      <c r="H252" s="522" t="s">
        <v>640</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686"/>
      <c r="AO252" s="658"/>
      <c r="AP252" s="662"/>
      <c r="AQ252" s="663"/>
      <c r="AR252" s="658"/>
      <c r="AS252" s="658"/>
      <c r="AT252" s="666"/>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669"/>
      <c r="B253" s="672"/>
      <c r="C253" s="690"/>
      <c r="D253" s="678"/>
      <c r="E253" s="521"/>
      <c r="F253" s="683"/>
      <c r="G253" s="684"/>
      <c r="H253" s="525" t="s">
        <v>641</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687"/>
      <c r="AO253" s="659"/>
      <c r="AP253" s="664"/>
      <c r="AQ253" s="665"/>
      <c r="AR253" s="659"/>
      <c r="AS253" s="659"/>
      <c r="AT253" s="666"/>
      <c r="AU253" s="527"/>
      <c r="AV253" s="527"/>
      <c r="AX253" s="527"/>
      <c r="AY253" s="527"/>
    </row>
    <row r="254" spans="1:51" s="500" customFormat="1" ht="12" customHeight="1">
      <c r="A254" s="667">
        <v>78</v>
      </c>
      <c r="B254" s="670"/>
      <c r="C254" s="688"/>
      <c r="D254" s="676" t="s">
        <v>634</v>
      </c>
      <c r="E254" s="517"/>
      <c r="F254" s="679"/>
      <c r="G254" s="680"/>
      <c r="H254" s="518" t="s">
        <v>635</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685">
        <f t="shared" ref="AN254" si="374">IF(LEFT($AN$1,6)="共同生活援助",SUM(I255:AM255),SUM(I255:AM256))</f>
        <v>0</v>
      </c>
      <c r="AO254" s="657">
        <f>IF($AN$3="４週",AN254/4,AN254/(DAY(EOMONTH($I$21,0))/7))</f>
        <v>0</v>
      </c>
      <c r="AP254" s="660"/>
      <c r="AQ254" s="661"/>
      <c r="AR254" s="657" t="str">
        <f t="shared" ref="AR254" si="375">IF($AN$3="４週",AU255,AV255)</f>
        <v/>
      </c>
      <c r="AS254" s="657"/>
      <c r="AT254" s="666" t="str">
        <f t="shared" ref="AT254" si="376">IF(AX255&lt;=1.1,"",IF(AY255&lt;=1.1,"",IF(F254="","","勤務時間"&amp;CHAR(10)&amp;"OVER")))</f>
        <v/>
      </c>
      <c r="AU254" s="520" t="s">
        <v>636</v>
      </c>
      <c r="AV254" s="520" t="s">
        <v>637</v>
      </c>
      <c r="AX254" s="520" t="s">
        <v>638</v>
      </c>
      <c r="AY254" s="520" t="s">
        <v>639</v>
      </c>
    </row>
    <row r="255" spans="1:51" s="500" customFormat="1" ht="12" customHeight="1">
      <c r="A255" s="668"/>
      <c r="B255" s="671"/>
      <c r="C255" s="689"/>
      <c r="D255" s="677"/>
      <c r="E255" s="521"/>
      <c r="F255" s="681"/>
      <c r="G255" s="682"/>
      <c r="H255" s="522" t="s">
        <v>640</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686"/>
      <c r="AO255" s="658"/>
      <c r="AP255" s="662"/>
      <c r="AQ255" s="663"/>
      <c r="AR255" s="658"/>
      <c r="AS255" s="658"/>
      <c r="AT255" s="666"/>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669"/>
      <c r="B256" s="672"/>
      <c r="C256" s="690"/>
      <c r="D256" s="678"/>
      <c r="E256" s="521"/>
      <c r="F256" s="683"/>
      <c r="G256" s="684"/>
      <c r="H256" s="525" t="s">
        <v>641</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687"/>
      <c r="AO256" s="659"/>
      <c r="AP256" s="664"/>
      <c r="AQ256" s="665"/>
      <c r="AR256" s="659"/>
      <c r="AS256" s="659"/>
      <c r="AT256" s="666"/>
      <c r="AU256" s="527"/>
      <c r="AV256" s="527"/>
      <c r="AX256" s="527"/>
      <c r="AY256" s="527"/>
    </row>
    <row r="257" spans="1:51" s="500" customFormat="1" ht="12" customHeight="1">
      <c r="A257" s="667">
        <v>79</v>
      </c>
      <c r="B257" s="670"/>
      <c r="C257" s="688"/>
      <c r="D257" s="676" t="s">
        <v>634</v>
      </c>
      <c r="E257" s="517"/>
      <c r="F257" s="679"/>
      <c r="G257" s="680"/>
      <c r="H257" s="518" t="s">
        <v>635</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685">
        <f t="shared" ref="AN257" si="379">IF(LEFT($AN$1,6)="共同生活援助",SUM(I258:AM258),SUM(I258:AM259))</f>
        <v>0</v>
      </c>
      <c r="AO257" s="657">
        <f>IF($AN$3="４週",AN257/4,AN257/(DAY(EOMONTH($I$21,0))/7))</f>
        <v>0</v>
      </c>
      <c r="AP257" s="660"/>
      <c r="AQ257" s="661"/>
      <c r="AR257" s="657" t="str">
        <f t="shared" ref="AR257" si="380">IF($AN$3="４週",AU258,AV258)</f>
        <v/>
      </c>
      <c r="AS257" s="657"/>
      <c r="AT257" s="666" t="str">
        <f t="shared" ref="AT257" si="381">IF(AX258&lt;=1.1,"",IF(AY258&lt;=1.1,"",IF(F257="","","勤務時間"&amp;CHAR(10)&amp;"OVER")))</f>
        <v/>
      </c>
      <c r="AU257" s="520" t="s">
        <v>636</v>
      </c>
      <c r="AV257" s="520" t="s">
        <v>637</v>
      </c>
      <c r="AX257" s="520" t="s">
        <v>638</v>
      </c>
      <c r="AY257" s="520" t="s">
        <v>639</v>
      </c>
    </row>
    <row r="258" spans="1:51" s="500" customFormat="1" ht="12" customHeight="1">
      <c r="A258" s="668"/>
      <c r="B258" s="671"/>
      <c r="C258" s="689"/>
      <c r="D258" s="677"/>
      <c r="E258" s="521"/>
      <c r="F258" s="681"/>
      <c r="G258" s="682"/>
      <c r="H258" s="522" t="s">
        <v>640</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686"/>
      <c r="AO258" s="658"/>
      <c r="AP258" s="662"/>
      <c r="AQ258" s="663"/>
      <c r="AR258" s="658"/>
      <c r="AS258" s="658"/>
      <c r="AT258" s="666"/>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669"/>
      <c r="B259" s="672"/>
      <c r="C259" s="690"/>
      <c r="D259" s="678"/>
      <c r="E259" s="521"/>
      <c r="F259" s="683"/>
      <c r="G259" s="684"/>
      <c r="H259" s="525" t="s">
        <v>641</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687"/>
      <c r="AO259" s="659"/>
      <c r="AP259" s="664"/>
      <c r="AQ259" s="665"/>
      <c r="AR259" s="659"/>
      <c r="AS259" s="659"/>
      <c r="AT259" s="666"/>
      <c r="AU259" s="527"/>
      <c r="AV259" s="527"/>
      <c r="AX259" s="527"/>
      <c r="AY259" s="527"/>
    </row>
    <row r="260" spans="1:51" s="500" customFormat="1" ht="12" customHeight="1">
      <c r="A260" s="667">
        <v>80</v>
      </c>
      <c r="B260" s="670"/>
      <c r="C260" s="688"/>
      <c r="D260" s="676" t="s">
        <v>634</v>
      </c>
      <c r="E260" s="517"/>
      <c r="F260" s="679"/>
      <c r="G260" s="680"/>
      <c r="H260" s="518" t="s">
        <v>635</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685">
        <f t="shared" ref="AN260" si="384">IF(LEFT($AN$1,6)="共同生活援助",SUM(I261:AM261),SUM(I261:AM262))</f>
        <v>0</v>
      </c>
      <c r="AO260" s="657">
        <f>IF($AN$3="４週",AN260/4,AN260/(DAY(EOMONTH($I$21,0))/7))</f>
        <v>0</v>
      </c>
      <c r="AP260" s="660"/>
      <c r="AQ260" s="661"/>
      <c r="AR260" s="657" t="str">
        <f t="shared" ref="AR260" si="385">IF($AN$3="４週",AU261,AV261)</f>
        <v/>
      </c>
      <c r="AS260" s="657"/>
      <c r="AT260" s="666" t="str">
        <f t="shared" ref="AT260" si="386">IF(AX261&lt;=1.1,"",IF(AY261&lt;=1.1,"",IF(F260="","","勤務時間"&amp;CHAR(10)&amp;"OVER")))</f>
        <v/>
      </c>
      <c r="AU260" s="520" t="s">
        <v>636</v>
      </c>
      <c r="AV260" s="520" t="s">
        <v>637</v>
      </c>
      <c r="AX260" s="520" t="s">
        <v>638</v>
      </c>
      <c r="AY260" s="520" t="s">
        <v>639</v>
      </c>
    </row>
    <row r="261" spans="1:51" s="500" customFormat="1" ht="12" customHeight="1">
      <c r="A261" s="668"/>
      <c r="B261" s="671"/>
      <c r="C261" s="689"/>
      <c r="D261" s="677"/>
      <c r="E261" s="521"/>
      <c r="F261" s="681"/>
      <c r="G261" s="682"/>
      <c r="H261" s="522" t="s">
        <v>640</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686"/>
      <c r="AO261" s="658"/>
      <c r="AP261" s="662"/>
      <c r="AQ261" s="663"/>
      <c r="AR261" s="658"/>
      <c r="AS261" s="658"/>
      <c r="AT261" s="666"/>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669"/>
      <c r="B262" s="672"/>
      <c r="C262" s="690"/>
      <c r="D262" s="678"/>
      <c r="E262" s="521"/>
      <c r="F262" s="683"/>
      <c r="G262" s="684"/>
      <c r="H262" s="525" t="s">
        <v>641</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687"/>
      <c r="AO262" s="659"/>
      <c r="AP262" s="664"/>
      <c r="AQ262" s="665"/>
      <c r="AR262" s="659"/>
      <c r="AS262" s="659"/>
      <c r="AT262" s="666"/>
      <c r="AU262" s="527"/>
      <c r="AV262" s="527"/>
      <c r="AX262" s="527"/>
      <c r="AY262" s="527"/>
    </row>
    <row r="263" spans="1:51" s="500" customFormat="1" ht="12" customHeight="1">
      <c r="A263" s="667">
        <v>81</v>
      </c>
      <c r="B263" s="670"/>
      <c r="C263" s="688"/>
      <c r="D263" s="676" t="s">
        <v>634</v>
      </c>
      <c r="E263" s="517"/>
      <c r="F263" s="679"/>
      <c r="G263" s="680"/>
      <c r="H263" s="518" t="s">
        <v>635</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685">
        <f t="shared" ref="AN263" si="389">IF(LEFT($AN$1,6)="共同生活援助",SUM(I264:AM264),SUM(I264:AM265))</f>
        <v>0</v>
      </c>
      <c r="AO263" s="657">
        <f>IF($AN$3="４週",AN263/4,AN263/(DAY(EOMONTH($I$21,0))/7))</f>
        <v>0</v>
      </c>
      <c r="AP263" s="660"/>
      <c r="AQ263" s="661"/>
      <c r="AR263" s="657" t="str">
        <f t="shared" ref="AR263" si="390">IF($AN$3="４週",AU264,AV264)</f>
        <v/>
      </c>
      <c r="AS263" s="657"/>
      <c r="AT263" s="666" t="str">
        <f t="shared" ref="AT263" si="391">IF(AX264&lt;=1.1,"",IF(AY264&lt;=1.1,"",IF(F263="","","勤務時間"&amp;CHAR(10)&amp;"OVER")))</f>
        <v/>
      </c>
      <c r="AU263" s="520" t="s">
        <v>636</v>
      </c>
      <c r="AV263" s="520" t="s">
        <v>637</v>
      </c>
      <c r="AX263" s="520" t="s">
        <v>638</v>
      </c>
      <c r="AY263" s="520" t="s">
        <v>639</v>
      </c>
    </row>
    <row r="264" spans="1:51" s="500" customFormat="1" ht="12" customHeight="1">
      <c r="A264" s="668"/>
      <c r="B264" s="671"/>
      <c r="C264" s="689"/>
      <c r="D264" s="677"/>
      <c r="E264" s="521"/>
      <c r="F264" s="681"/>
      <c r="G264" s="682"/>
      <c r="H264" s="522" t="s">
        <v>640</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686"/>
      <c r="AO264" s="658"/>
      <c r="AP264" s="662"/>
      <c r="AQ264" s="663"/>
      <c r="AR264" s="658"/>
      <c r="AS264" s="658"/>
      <c r="AT264" s="666"/>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669"/>
      <c r="B265" s="672"/>
      <c r="C265" s="690"/>
      <c r="D265" s="678"/>
      <c r="E265" s="521"/>
      <c r="F265" s="683"/>
      <c r="G265" s="684"/>
      <c r="H265" s="525" t="s">
        <v>641</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687"/>
      <c r="AO265" s="659"/>
      <c r="AP265" s="664"/>
      <c r="AQ265" s="665"/>
      <c r="AR265" s="659"/>
      <c r="AS265" s="659"/>
      <c r="AT265" s="666"/>
      <c r="AU265" s="527"/>
      <c r="AV265" s="527"/>
      <c r="AX265" s="527"/>
      <c r="AY265" s="527"/>
    </row>
    <row r="266" spans="1:51" s="500" customFormat="1" ht="12" customHeight="1">
      <c r="A266" s="667">
        <v>82</v>
      </c>
      <c r="B266" s="670"/>
      <c r="C266" s="688"/>
      <c r="D266" s="676" t="s">
        <v>634</v>
      </c>
      <c r="E266" s="517"/>
      <c r="F266" s="679"/>
      <c r="G266" s="680"/>
      <c r="H266" s="518" t="s">
        <v>635</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685">
        <f t="shared" ref="AN266" si="394">IF(LEFT($AN$1,6)="共同生活援助",SUM(I267:AM267),SUM(I267:AM268))</f>
        <v>0</v>
      </c>
      <c r="AO266" s="657">
        <f>IF($AN$3="４週",AN266/4,AN266/(DAY(EOMONTH($I$21,0))/7))</f>
        <v>0</v>
      </c>
      <c r="AP266" s="660"/>
      <c r="AQ266" s="661"/>
      <c r="AR266" s="657" t="str">
        <f t="shared" ref="AR266" si="395">IF($AN$3="４週",AU267,AV267)</f>
        <v/>
      </c>
      <c r="AS266" s="657"/>
      <c r="AT266" s="666" t="str">
        <f t="shared" ref="AT266" si="396">IF(AX267&lt;=1.1,"",IF(AY267&lt;=1.1,"",IF(F266="","","勤務時間"&amp;CHAR(10)&amp;"OVER")))</f>
        <v/>
      </c>
      <c r="AU266" s="520" t="s">
        <v>636</v>
      </c>
      <c r="AV266" s="520" t="s">
        <v>637</v>
      </c>
      <c r="AX266" s="520" t="s">
        <v>638</v>
      </c>
      <c r="AY266" s="520" t="s">
        <v>639</v>
      </c>
    </row>
    <row r="267" spans="1:51" s="500" customFormat="1" ht="12" customHeight="1">
      <c r="A267" s="668"/>
      <c r="B267" s="671"/>
      <c r="C267" s="689"/>
      <c r="D267" s="677"/>
      <c r="E267" s="521"/>
      <c r="F267" s="681"/>
      <c r="G267" s="682"/>
      <c r="H267" s="522" t="s">
        <v>640</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686"/>
      <c r="AO267" s="658"/>
      <c r="AP267" s="662"/>
      <c r="AQ267" s="663"/>
      <c r="AR267" s="658"/>
      <c r="AS267" s="658"/>
      <c r="AT267" s="666"/>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669"/>
      <c r="B268" s="672"/>
      <c r="C268" s="690"/>
      <c r="D268" s="678"/>
      <c r="E268" s="521"/>
      <c r="F268" s="683"/>
      <c r="G268" s="684"/>
      <c r="H268" s="525" t="s">
        <v>641</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687"/>
      <c r="AO268" s="659"/>
      <c r="AP268" s="664"/>
      <c r="AQ268" s="665"/>
      <c r="AR268" s="659"/>
      <c r="AS268" s="659"/>
      <c r="AT268" s="666"/>
      <c r="AU268" s="527"/>
      <c r="AV268" s="527"/>
      <c r="AX268" s="527"/>
      <c r="AY268" s="527"/>
    </row>
    <row r="269" spans="1:51" s="500" customFormat="1" ht="12" customHeight="1">
      <c r="A269" s="667">
        <v>83</v>
      </c>
      <c r="B269" s="670"/>
      <c r="C269" s="688"/>
      <c r="D269" s="676" t="s">
        <v>634</v>
      </c>
      <c r="E269" s="517"/>
      <c r="F269" s="679"/>
      <c r="G269" s="680"/>
      <c r="H269" s="518" t="s">
        <v>635</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685">
        <f t="shared" ref="AN269" si="399">IF(LEFT($AN$1,6)="共同生活援助",SUM(I270:AM270),SUM(I270:AM271))</f>
        <v>0</v>
      </c>
      <c r="AO269" s="657">
        <f>IF($AN$3="４週",AN269/4,AN269/(DAY(EOMONTH($I$21,0))/7))</f>
        <v>0</v>
      </c>
      <c r="AP269" s="660"/>
      <c r="AQ269" s="661"/>
      <c r="AR269" s="657" t="str">
        <f t="shared" ref="AR269" si="400">IF($AN$3="４週",AU270,AV270)</f>
        <v/>
      </c>
      <c r="AS269" s="657"/>
      <c r="AT269" s="666" t="str">
        <f t="shared" ref="AT269" si="401">IF(AX270&lt;=1.1,"",IF(AY270&lt;=1.1,"",IF(F269="","","勤務時間"&amp;CHAR(10)&amp;"OVER")))</f>
        <v/>
      </c>
      <c r="AU269" s="520" t="s">
        <v>636</v>
      </c>
      <c r="AV269" s="520" t="s">
        <v>637</v>
      </c>
      <c r="AX269" s="520" t="s">
        <v>638</v>
      </c>
      <c r="AY269" s="520" t="s">
        <v>639</v>
      </c>
    </row>
    <row r="270" spans="1:51" s="500" customFormat="1" ht="12" customHeight="1">
      <c r="A270" s="668"/>
      <c r="B270" s="671"/>
      <c r="C270" s="689"/>
      <c r="D270" s="677"/>
      <c r="E270" s="521"/>
      <c r="F270" s="681"/>
      <c r="G270" s="682"/>
      <c r="H270" s="522" t="s">
        <v>640</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686"/>
      <c r="AO270" s="658"/>
      <c r="AP270" s="662"/>
      <c r="AQ270" s="663"/>
      <c r="AR270" s="658"/>
      <c r="AS270" s="658"/>
      <c r="AT270" s="666"/>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669"/>
      <c r="B271" s="672"/>
      <c r="C271" s="690"/>
      <c r="D271" s="678"/>
      <c r="E271" s="521"/>
      <c r="F271" s="683"/>
      <c r="G271" s="684"/>
      <c r="H271" s="525" t="s">
        <v>641</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687"/>
      <c r="AO271" s="659"/>
      <c r="AP271" s="664"/>
      <c r="AQ271" s="665"/>
      <c r="AR271" s="659"/>
      <c r="AS271" s="659"/>
      <c r="AT271" s="666"/>
      <c r="AU271" s="527"/>
      <c r="AV271" s="527"/>
      <c r="AX271" s="527"/>
      <c r="AY271" s="527"/>
    </row>
    <row r="272" spans="1:51" s="500" customFormat="1" ht="12" customHeight="1">
      <c r="A272" s="667">
        <v>84</v>
      </c>
      <c r="B272" s="670"/>
      <c r="C272" s="688"/>
      <c r="D272" s="676" t="s">
        <v>634</v>
      </c>
      <c r="E272" s="517"/>
      <c r="F272" s="679"/>
      <c r="G272" s="680"/>
      <c r="H272" s="518" t="s">
        <v>635</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685">
        <f t="shared" ref="AN272" si="404">IF(LEFT($AN$1,6)="共同生活援助",SUM(I273:AM273),SUM(I273:AM274))</f>
        <v>0</v>
      </c>
      <c r="AO272" s="657">
        <f>IF($AN$3="４週",AN272/4,AN272/(DAY(EOMONTH($I$21,0))/7))</f>
        <v>0</v>
      </c>
      <c r="AP272" s="660"/>
      <c r="AQ272" s="661"/>
      <c r="AR272" s="657" t="str">
        <f t="shared" ref="AR272" si="405">IF($AN$3="４週",AU273,AV273)</f>
        <v/>
      </c>
      <c r="AS272" s="657"/>
      <c r="AT272" s="666" t="str">
        <f t="shared" ref="AT272" si="406">IF(AX273&lt;=1.1,"",IF(AY273&lt;=1.1,"",IF(F272="","","勤務時間"&amp;CHAR(10)&amp;"OVER")))</f>
        <v/>
      </c>
      <c r="AU272" s="520" t="s">
        <v>636</v>
      </c>
      <c r="AV272" s="520" t="s">
        <v>637</v>
      </c>
      <c r="AX272" s="520" t="s">
        <v>638</v>
      </c>
      <c r="AY272" s="520" t="s">
        <v>639</v>
      </c>
    </row>
    <row r="273" spans="1:51" s="500" customFormat="1" ht="12" customHeight="1">
      <c r="A273" s="668"/>
      <c r="B273" s="671"/>
      <c r="C273" s="689"/>
      <c r="D273" s="677"/>
      <c r="E273" s="521"/>
      <c r="F273" s="681"/>
      <c r="G273" s="682"/>
      <c r="H273" s="522" t="s">
        <v>640</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686"/>
      <c r="AO273" s="658"/>
      <c r="AP273" s="662"/>
      <c r="AQ273" s="663"/>
      <c r="AR273" s="658"/>
      <c r="AS273" s="658"/>
      <c r="AT273" s="666"/>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669"/>
      <c r="B274" s="672"/>
      <c r="C274" s="690"/>
      <c r="D274" s="678"/>
      <c r="E274" s="521"/>
      <c r="F274" s="683"/>
      <c r="G274" s="684"/>
      <c r="H274" s="525" t="s">
        <v>641</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687"/>
      <c r="AO274" s="659"/>
      <c r="AP274" s="664"/>
      <c r="AQ274" s="665"/>
      <c r="AR274" s="659"/>
      <c r="AS274" s="659"/>
      <c r="AT274" s="666"/>
      <c r="AU274" s="527"/>
      <c r="AV274" s="527"/>
      <c r="AX274" s="527"/>
      <c r="AY274" s="527"/>
    </row>
    <row r="275" spans="1:51" s="500" customFormat="1" ht="12" customHeight="1">
      <c r="A275" s="667">
        <v>85</v>
      </c>
      <c r="B275" s="670"/>
      <c r="C275" s="688"/>
      <c r="D275" s="676" t="s">
        <v>634</v>
      </c>
      <c r="E275" s="517"/>
      <c r="F275" s="679"/>
      <c r="G275" s="680"/>
      <c r="H275" s="518" t="s">
        <v>635</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685">
        <f t="shared" ref="AN275" si="409">IF(LEFT($AN$1,6)="共同生活援助",SUM(I276:AM276),SUM(I276:AM277))</f>
        <v>0</v>
      </c>
      <c r="AO275" s="657">
        <f>IF($AN$3="４週",AN275/4,AN275/(DAY(EOMONTH($I$21,0))/7))</f>
        <v>0</v>
      </c>
      <c r="AP275" s="660"/>
      <c r="AQ275" s="661"/>
      <c r="AR275" s="657" t="str">
        <f t="shared" ref="AR275" si="410">IF($AN$3="４週",AU276,AV276)</f>
        <v/>
      </c>
      <c r="AS275" s="657"/>
      <c r="AT275" s="666" t="str">
        <f t="shared" ref="AT275" si="411">IF(AX276&lt;=1.1,"",IF(AY276&lt;=1.1,"",IF(F275="","","勤務時間"&amp;CHAR(10)&amp;"OVER")))</f>
        <v/>
      </c>
      <c r="AU275" s="520" t="s">
        <v>636</v>
      </c>
      <c r="AV275" s="520" t="s">
        <v>637</v>
      </c>
      <c r="AX275" s="520" t="s">
        <v>638</v>
      </c>
      <c r="AY275" s="520" t="s">
        <v>639</v>
      </c>
    </row>
    <row r="276" spans="1:51" s="500" customFormat="1" ht="12" customHeight="1">
      <c r="A276" s="668"/>
      <c r="B276" s="671"/>
      <c r="C276" s="689"/>
      <c r="D276" s="677"/>
      <c r="E276" s="521"/>
      <c r="F276" s="681"/>
      <c r="G276" s="682"/>
      <c r="H276" s="522" t="s">
        <v>640</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686"/>
      <c r="AO276" s="658"/>
      <c r="AP276" s="662"/>
      <c r="AQ276" s="663"/>
      <c r="AR276" s="658"/>
      <c r="AS276" s="658"/>
      <c r="AT276" s="666"/>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669"/>
      <c r="B277" s="672"/>
      <c r="C277" s="690"/>
      <c r="D277" s="678"/>
      <c r="E277" s="521"/>
      <c r="F277" s="683"/>
      <c r="G277" s="684"/>
      <c r="H277" s="525" t="s">
        <v>641</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687"/>
      <c r="AO277" s="659"/>
      <c r="AP277" s="664"/>
      <c r="AQ277" s="665"/>
      <c r="AR277" s="659"/>
      <c r="AS277" s="659"/>
      <c r="AT277" s="666"/>
      <c r="AU277" s="527"/>
      <c r="AV277" s="527"/>
      <c r="AX277" s="527"/>
      <c r="AY277" s="527"/>
    </row>
    <row r="278" spans="1:51" s="500" customFormat="1" ht="12" customHeight="1">
      <c r="A278" s="667">
        <v>86</v>
      </c>
      <c r="B278" s="670"/>
      <c r="C278" s="688"/>
      <c r="D278" s="676" t="s">
        <v>634</v>
      </c>
      <c r="E278" s="517"/>
      <c r="F278" s="679"/>
      <c r="G278" s="680"/>
      <c r="H278" s="518" t="s">
        <v>635</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685">
        <f t="shared" ref="AN278" si="414">IF(LEFT($AN$1,6)="共同生活援助",SUM(I279:AM279),SUM(I279:AM280))</f>
        <v>0</v>
      </c>
      <c r="AO278" s="657">
        <f>IF($AN$3="４週",AN278/4,AN278/(DAY(EOMONTH($I$21,0))/7))</f>
        <v>0</v>
      </c>
      <c r="AP278" s="660"/>
      <c r="AQ278" s="661"/>
      <c r="AR278" s="657" t="str">
        <f t="shared" ref="AR278" si="415">IF($AN$3="４週",AU279,AV279)</f>
        <v/>
      </c>
      <c r="AS278" s="657"/>
      <c r="AT278" s="666" t="str">
        <f t="shared" ref="AT278" si="416">IF(AX279&lt;=1.1,"",IF(AY279&lt;=1.1,"",IF(F278="","","勤務時間"&amp;CHAR(10)&amp;"OVER")))</f>
        <v/>
      </c>
      <c r="AU278" s="520" t="s">
        <v>636</v>
      </c>
      <c r="AV278" s="520" t="s">
        <v>637</v>
      </c>
      <c r="AX278" s="520" t="s">
        <v>638</v>
      </c>
      <c r="AY278" s="520" t="s">
        <v>639</v>
      </c>
    </row>
    <row r="279" spans="1:51" s="500" customFormat="1" ht="12" customHeight="1">
      <c r="A279" s="668"/>
      <c r="B279" s="671"/>
      <c r="C279" s="689"/>
      <c r="D279" s="677"/>
      <c r="E279" s="521"/>
      <c r="F279" s="681"/>
      <c r="G279" s="682"/>
      <c r="H279" s="522" t="s">
        <v>640</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686"/>
      <c r="AO279" s="658"/>
      <c r="AP279" s="662"/>
      <c r="AQ279" s="663"/>
      <c r="AR279" s="658"/>
      <c r="AS279" s="658"/>
      <c r="AT279" s="666"/>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669"/>
      <c r="B280" s="672"/>
      <c r="C280" s="690"/>
      <c r="D280" s="678"/>
      <c r="E280" s="521"/>
      <c r="F280" s="683"/>
      <c r="G280" s="684"/>
      <c r="H280" s="525" t="s">
        <v>641</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687"/>
      <c r="AO280" s="659"/>
      <c r="AP280" s="664"/>
      <c r="AQ280" s="665"/>
      <c r="AR280" s="659"/>
      <c r="AS280" s="659"/>
      <c r="AT280" s="666"/>
      <c r="AU280" s="527"/>
      <c r="AV280" s="527"/>
      <c r="AX280" s="527"/>
      <c r="AY280" s="527"/>
    </row>
    <row r="281" spans="1:51" s="500" customFormat="1" ht="12" customHeight="1">
      <c r="A281" s="667">
        <v>87</v>
      </c>
      <c r="B281" s="670"/>
      <c r="C281" s="688"/>
      <c r="D281" s="676" t="s">
        <v>634</v>
      </c>
      <c r="E281" s="517"/>
      <c r="F281" s="679"/>
      <c r="G281" s="680"/>
      <c r="H281" s="518" t="s">
        <v>635</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685">
        <f t="shared" ref="AN281" si="419">IF(LEFT($AN$1,6)="共同生活援助",SUM(I282:AM282),SUM(I282:AM283))</f>
        <v>0</v>
      </c>
      <c r="AO281" s="657">
        <f>IF($AN$3="４週",AN281/4,AN281/(DAY(EOMONTH($I$21,0))/7))</f>
        <v>0</v>
      </c>
      <c r="AP281" s="660"/>
      <c r="AQ281" s="661"/>
      <c r="AR281" s="657" t="str">
        <f t="shared" ref="AR281" si="420">IF($AN$3="４週",AU282,AV282)</f>
        <v/>
      </c>
      <c r="AS281" s="657"/>
      <c r="AT281" s="666" t="str">
        <f t="shared" ref="AT281" si="421">IF(AX282&lt;=1.1,"",IF(AY282&lt;=1.1,"",IF(F281="","","勤務時間"&amp;CHAR(10)&amp;"OVER")))</f>
        <v/>
      </c>
      <c r="AU281" s="520" t="s">
        <v>636</v>
      </c>
      <c r="AV281" s="520" t="s">
        <v>637</v>
      </c>
      <c r="AX281" s="520" t="s">
        <v>638</v>
      </c>
      <c r="AY281" s="520" t="s">
        <v>639</v>
      </c>
    </row>
    <row r="282" spans="1:51" s="500" customFormat="1" ht="12" customHeight="1">
      <c r="A282" s="668"/>
      <c r="B282" s="671"/>
      <c r="C282" s="689"/>
      <c r="D282" s="677"/>
      <c r="E282" s="521"/>
      <c r="F282" s="681"/>
      <c r="G282" s="682"/>
      <c r="H282" s="522" t="s">
        <v>640</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686"/>
      <c r="AO282" s="658"/>
      <c r="AP282" s="662"/>
      <c r="AQ282" s="663"/>
      <c r="AR282" s="658"/>
      <c r="AS282" s="658"/>
      <c r="AT282" s="666"/>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669"/>
      <c r="B283" s="672"/>
      <c r="C283" s="690"/>
      <c r="D283" s="678"/>
      <c r="E283" s="521"/>
      <c r="F283" s="683"/>
      <c r="G283" s="684"/>
      <c r="H283" s="525" t="s">
        <v>641</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687"/>
      <c r="AO283" s="659"/>
      <c r="AP283" s="664"/>
      <c r="AQ283" s="665"/>
      <c r="AR283" s="659"/>
      <c r="AS283" s="659"/>
      <c r="AT283" s="666"/>
      <c r="AU283" s="527"/>
      <c r="AV283" s="527"/>
      <c r="AX283" s="527"/>
      <c r="AY283" s="527"/>
    </row>
    <row r="284" spans="1:51" s="500" customFormat="1" ht="12" customHeight="1">
      <c r="A284" s="667">
        <v>88</v>
      </c>
      <c r="B284" s="670"/>
      <c r="C284" s="673"/>
      <c r="D284" s="676" t="s">
        <v>634</v>
      </c>
      <c r="E284" s="517"/>
      <c r="F284" s="679"/>
      <c r="G284" s="680"/>
      <c r="H284" s="518" t="s">
        <v>635</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685">
        <f t="shared" ref="AN284" si="424">IF(LEFT($AN$1,6)="共同生活援助",SUM(I285:AM285),SUM(I285:AM286))</f>
        <v>0</v>
      </c>
      <c r="AO284" s="657">
        <f>IF($AN$3="４週",AN284/4,AN284/(DAY(EOMONTH($I$21,0))/7))</f>
        <v>0</v>
      </c>
      <c r="AP284" s="660"/>
      <c r="AQ284" s="661"/>
      <c r="AR284" s="657" t="str">
        <f t="shared" ref="AR284" si="425">IF($AN$3="４週",AU285,AV285)</f>
        <v/>
      </c>
      <c r="AS284" s="657"/>
      <c r="AT284" s="666" t="str">
        <f t="shared" ref="AT284" si="426">IF(AX285&lt;=1.1,"",IF(AY285&lt;=1.1,"",IF(F284="","","勤務時間"&amp;CHAR(10)&amp;"OVER")))</f>
        <v/>
      </c>
      <c r="AU284" s="520" t="s">
        <v>636</v>
      </c>
      <c r="AV284" s="520" t="s">
        <v>637</v>
      </c>
      <c r="AX284" s="520" t="s">
        <v>638</v>
      </c>
      <c r="AY284" s="520" t="s">
        <v>639</v>
      </c>
    </row>
    <row r="285" spans="1:51" s="500" customFormat="1" ht="12" customHeight="1">
      <c r="A285" s="668"/>
      <c r="B285" s="671"/>
      <c r="C285" s="674"/>
      <c r="D285" s="677"/>
      <c r="E285" s="521"/>
      <c r="F285" s="681"/>
      <c r="G285" s="682"/>
      <c r="H285" s="522" t="s">
        <v>640</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686"/>
      <c r="AO285" s="658"/>
      <c r="AP285" s="662"/>
      <c r="AQ285" s="663"/>
      <c r="AR285" s="658"/>
      <c r="AS285" s="658"/>
      <c r="AT285" s="666"/>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669"/>
      <c r="B286" s="672"/>
      <c r="C286" s="675"/>
      <c r="D286" s="678"/>
      <c r="E286" s="521"/>
      <c r="F286" s="683"/>
      <c r="G286" s="684"/>
      <c r="H286" s="525" t="s">
        <v>641</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687"/>
      <c r="AO286" s="659"/>
      <c r="AP286" s="664"/>
      <c r="AQ286" s="665"/>
      <c r="AR286" s="659"/>
      <c r="AS286" s="659"/>
      <c r="AT286" s="666"/>
      <c r="AU286" s="527"/>
      <c r="AV286" s="527"/>
      <c r="AX286" s="527"/>
      <c r="AY286" s="527"/>
    </row>
    <row r="287" spans="1:51" s="500" customFormat="1" ht="12" customHeight="1">
      <c r="A287" s="667">
        <v>89</v>
      </c>
      <c r="B287" s="670"/>
      <c r="C287" s="688"/>
      <c r="D287" s="676" t="s">
        <v>634</v>
      </c>
      <c r="E287" s="517"/>
      <c r="F287" s="679"/>
      <c r="G287" s="680"/>
      <c r="H287" s="518" t="s">
        <v>635</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685">
        <f t="shared" ref="AN287" si="429">IF(LEFT($AN$1,6)="共同生活援助",SUM(I288:AM288),SUM(I288:AM289))</f>
        <v>0</v>
      </c>
      <c r="AO287" s="657">
        <f>IF($AN$3="４週",AN287/4,AN287/(DAY(EOMONTH($I$21,0))/7))</f>
        <v>0</v>
      </c>
      <c r="AP287" s="660"/>
      <c r="AQ287" s="661"/>
      <c r="AR287" s="657" t="str">
        <f t="shared" ref="AR287" si="430">IF($AN$3="４週",AU288,AV288)</f>
        <v/>
      </c>
      <c r="AS287" s="657"/>
      <c r="AT287" s="666" t="str">
        <f t="shared" ref="AT287" si="431">IF(AX288&lt;=1.1,"",IF(AY288&lt;=1.1,"",IF(F287="","","勤務時間"&amp;CHAR(10)&amp;"OVER")))</f>
        <v/>
      </c>
      <c r="AU287" s="520" t="s">
        <v>636</v>
      </c>
      <c r="AV287" s="520" t="s">
        <v>637</v>
      </c>
      <c r="AX287" s="520" t="s">
        <v>638</v>
      </c>
      <c r="AY287" s="520" t="s">
        <v>639</v>
      </c>
    </row>
    <row r="288" spans="1:51" s="500" customFormat="1" ht="12" customHeight="1">
      <c r="A288" s="668"/>
      <c r="B288" s="671"/>
      <c r="C288" s="689"/>
      <c r="D288" s="677"/>
      <c r="E288" s="521"/>
      <c r="F288" s="681"/>
      <c r="G288" s="682"/>
      <c r="H288" s="522" t="s">
        <v>640</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686"/>
      <c r="AO288" s="658"/>
      <c r="AP288" s="662"/>
      <c r="AQ288" s="663"/>
      <c r="AR288" s="658"/>
      <c r="AS288" s="658"/>
      <c r="AT288" s="666"/>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669"/>
      <c r="B289" s="672"/>
      <c r="C289" s="690"/>
      <c r="D289" s="678"/>
      <c r="E289" s="521"/>
      <c r="F289" s="683"/>
      <c r="G289" s="684"/>
      <c r="H289" s="525" t="s">
        <v>641</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687"/>
      <c r="AO289" s="659"/>
      <c r="AP289" s="664"/>
      <c r="AQ289" s="665"/>
      <c r="AR289" s="659"/>
      <c r="AS289" s="659"/>
      <c r="AT289" s="666"/>
      <c r="AU289" s="527"/>
      <c r="AV289" s="527"/>
      <c r="AX289" s="527"/>
      <c r="AY289" s="527"/>
    </row>
    <row r="290" spans="1:51" s="500" customFormat="1" ht="12" customHeight="1">
      <c r="A290" s="667">
        <v>90</v>
      </c>
      <c r="B290" s="670"/>
      <c r="C290" s="688"/>
      <c r="D290" s="676" t="s">
        <v>634</v>
      </c>
      <c r="E290" s="517"/>
      <c r="F290" s="679"/>
      <c r="G290" s="680"/>
      <c r="H290" s="518" t="s">
        <v>635</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685">
        <f t="shared" ref="AN290" si="434">IF(LEFT($AN$1,6)="共同生活援助",SUM(I291:AM291),SUM(I291:AM292))</f>
        <v>0</v>
      </c>
      <c r="AO290" s="657">
        <f>IF($AN$3="４週",AN290/4,AN290/(DAY(EOMONTH($I$21,0))/7))</f>
        <v>0</v>
      </c>
      <c r="AP290" s="660"/>
      <c r="AQ290" s="661"/>
      <c r="AR290" s="657" t="str">
        <f t="shared" ref="AR290" si="435">IF($AN$3="４週",AU291,AV291)</f>
        <v/>
      </c>
      <c r="AS290" s="657"/>
      <c r="AT290" s="666" t="str">
        <f t="shared" ref="AT290" si="436">IF(AX291&lt;=1.1,"",IF(AY291&lt;=1.1,"",IF(F290="","","勤務時間"&amp;CHAR(10)&amp;"OVER")))</f>
        <v/>
      </c>
      <c r="AU290" s="520" t="s">
        <v>636</v>
      </c>
      <c r="AV290" s="520" t="s">
        <v>637</v>
      </c>
      <c r="AX290" s="520" t="s">
        <v>638</v>
      </c>
      <c r="AY290" s="520" t="s">
        <v>639</v>
      </c>
    </row>
    <row r="291" spans="1:51" s="500" customFormat="1" ht="12" customHeight="1">
      <c r="A291" s="668"/>
      <c r="B291" s="671"/>
      <c r="C291" s="689"/>
      <c r="D291" s="677"/>
      <c r="E291" s="521"/>
      <c r="F291" s="681"/>
      <c r="G291" s="682"/>
      <c r="H291" s="522" t="s">
        <v>640</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686"/>
      <c r="AO291" s="658"/>
      <c r="AP291" s="662"/>
      <c r="AQ291" s="663"/>
      <c r="AR291" s="658"/>
      <c r="AS291" s="658"/>
      <c r="AT291" s="666"/>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669"/>
      <c r="B292" s="672"/>
      <c r="C292" s="690"/>
      <c r="D292" s="678"/>
      <c r="E292" s="521"/>
      <c r="F292" s="683"/>
      <c r="G292" s="684"/>
      <c r="H292" s="525" t="s">
        <v>641</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687"/>
      <c r="AO292" s="659"/>
      <c r="AP292" s="664"/>
      <c r="AQ292" s="665"/>
      <c r="AR292" s="659"/>
      <c r="AS292" s="659"/>
      <c r="AT292" s="666"/>
      <c r="AU292" s="527"/>
      <c r="AV292" s="527"/>
      <c r="AX292" s="527"/>
      <c r="AY292" s="527"/>
    </row>
    <row r="293" spans="1:51" s="500" customFormat="1" ht="12" customHeight="1">
      <c r="A293" s="667">
        <v>91</v>
      </c>
      <c r="B293" s="670"/>
      <c r="C293" s="688"/>
      <c r="D293" s="676" t="s">
        <v>634</v>
      </c>
      <c r="E293" s="517"/>
      <c r="F293" s="679"/>
      <c r="G293" s="680"/>
      <c r="H293" s="518" t="s">
        <v>635</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685">
        <f t="shared" ref="AN293" si="439">IF(LEFT($AN$1,6)="共同生活援助",SUM(I294:AM294),SUM(I294:AM295))</f>
        <v>0</v>
      </c>
      <c r="AO293" s="657">
        <f>IF($AN$3="４週",AN293/4,AN293/(DAY(EOMONTH($I$21,0))/7))</f>
        <v>0</v>
      </c>
      <c r="AP293" s="660"/>
      <c r="AQ293" s="661"/>
      <c r="AR293" s="657" t="str">
        <f t="shared" ref="AR293" si="440">IF($AN$3="４週",AU294,AV294)</f>
        <v/>
      </c>
      <c r="AS293" s="657"/>
      <c r="AT293" s="666" t="str">
        <f t="shared" ref="AT293" si="441">IF(AX294&lt;=1.1,"",IF(AY294&lt;=1.1,"",IF(F293="","","勤務時間"&amp;CHAR(10)&amp;"OVER")))</f>
        <v/>
      </c>
      <c r="AU293" s="520" t="s">
        <v>636</v>
      </c>
      <c r="AV293" s="520" t="s">
        <v>637</v>
      </c>
      <c r="AX293" s="520" t="s">
        <v>638</v>
      </c>
      <c r="AY293" s="520" t="s">
        <v>639</v>
      </c>
    </row>
    <row r="294" spans="1:51" s="500" customFormat="1" ht="12" customHeight="1">
      <c r="A294" s="668"/>
      <c r="B294" s="671"/>
      <c r="C294" s="689"/>
      <c r="D294" s="677"/>
      <c r="E294" s="521"/>
      <c r="F294" s="681"/>
      <c r="G294" s="682"/>
      <c r="H294" s="522" t="s">
        <v>640</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686"/>
      <c r="AO294" s="658"/>
      <c r="AP294" s="662"/>
      <c r="AQ294" s="663"/>
      <c r="AR294" s="658"/>
      <c r="AS294" s="658"/>
      <c r="AT294" s="666"/>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669"/>
      <c r="B295" s="672"/>
      <c r="C295" s="690"/>
      <c r="D295" s="678"/>
      <c r="E295" s="521"/>
      <c r="F295" s="683"/>
      <c r="G295" s="684"/>
      <c r="H295" s="525" t="s">
        <v>641</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687"/>
      <c r="AO295" s="659"/>
      <c r="AP295" s="664"/>
      <c r="AQ295" s="665"/>
      <c r="AR295" s="659"/>
      <c r="AS295" s="659"/>
      <c r="AT295" s="666"/>
      <c r="AU295" s="527"/>
      <c r="AV295" s="527"/>
      <c r="AX295" s="527"/>
      <c r="AY295" s="527"/>
    </row>
    <row r="296" spans="1:51" s="500" customFormat="1" ht="12" customHeight="1">
      <c r="A296" s="667">
        <v>92</v>
      </c>
      <c r="B296" s="670"/>
      <c r="C296" s="688"/>
      <c r="D296" s="676" t="s">
        <v>634</v>
      </c>
      <c r="E296" s="517"/>
      <c r="F296" s="679"/>
      <c r="G296" s="680"/>
      <c r="H296" s="518" t="s">
        <v>635</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685">
        <f t="shared" ref="AN296" si="444">IF(LEFT($AN$1,6)="共同生活援助",SUM(I297:AM297),SUM(I297:AM298))</f>
        <v>0</v>
      </c>
      <c r="AO296" s="657">
        <f>IF($AN$3="４週",AN296/4,AN296/(DAY(EOMONTH($I$21,0))/7))</f>
        <v>0</v>
      </c>
      <c r="AP296" s="660"/>
      <c r="AQ296" s="661"/>
      <c r="AR296" s="657" t="str">
        <f t="shared" ref="AR296" si="445">IF($AN$3="４週",AU297,AV297)</f>
        <v/>
      </c>
      <c r="AS296" s="657"/>
      <c r="AT296" s="666" t="str">
        <f t="shared" ref="AT296" si="446">IF(AX297&lt;=1.1,"",IF(AY297&lt;=1.1,"",IF(F296="","","勤務時間"&amp;CHAR(10)&amp;"OVER")))</f>
        <v/>
      </c>
      <c r="AU296" s="520" t="s">
        <v>636</v>
      </c>
      <c r="AV296" s="520" t="s">
        <v>637</v>
      </c>
      <c r="AX296" s="520" t="s">
        <v>638</v>
      </c>
      <c r="AY296" s="520" t="s">
        <v>639</v>
      </c>
    </row>
    <row r="297" spans="1:51" s="500" customFormat="1" ht="12" customHeight="1">
      <c r="A297" s="668"/>
      <c r="B297" s="671"/>
      <c r="C297" s="689"/>
      <c r="D297" s="677"/>
      <c r="E297" s="521"/>
      <c r="F297" s="681"/>
      <c r="G297" s="682"/>
      <c r="H297" s="522" t="s">
        <v>640</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686"/>
      <c r="AO297" s="658"/>
      <c r="AP297" s="662"/>
      <c r="AQ297" s="663"/>
      <c r="AR297" s="658"/>
      <c r="AS297" s="658"/>
      <c r="AT297" s="666"/>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669"/>
      <c r="B298" s="672"/>
      <c r="C298" s="690"/>
      <c r="D298" s="678"/>
      <c r="E298" s="521"/>
      <c r="F298" s="683"/>
      <c r="G298" s="684"/>
      <c r="H298" s="525" t="s">
        <v>641</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687"/>
      <c r="AO298" s="659"/>
      <c r="AP298" s="664"/>
      <c r="AQ298" s="665"/>
      <c r="AR298" s="659"/>
      <c r="AS298" s="659"/>
      <c r="AT298" s="666"/>
      <c r="AU298" s="527"/>
      <c r="AV298" s="527"/>
      <c r="AX298" s="527"/>
      <c r="AY298" s="527"/>
    </row>
    <row r="299" spans="1:51" s="500" customFormat="1" ht="12" customHeight="1">
      <c r="A299" s="667">
        <v>93</v>
      </c>
      <c r="B299" s="670"/>
      <c r="C299" s="688"/>
      <c r="D299" s="676" t="s">
        <v>634</v>
      </c>
      <c r="E299" s="517"/>
      <c r="F299" s="679"/>
      <c r="G299" s="680"/>
      <c r="H299" s="518" t="s">
        <v>635</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685">
        <f t="shared" ref="AN299" si="449">IF(LEFT($AN$1,6)="共同生活援助",SUM(I300:AM300),SUM(I300:AM301))</f>
        <v>0</v>
      </c>
      <c r="AO299" s="657">
        <f>IF($AN$3="４週",AN299/4,AN299/(DAY(EOMONTH($I$21,0))/7))</f>
        <v>0</v>
      </c>
      <c r="AP299" s="660"/>
      <c r="AQ299" s="661"/>
      <c r="AR299" s="657" t="str">
        <f t="shared" ref="AR299" si="450">IF($AN$3="４週",AU300,AV300)</f>
        <v/>
      </c>
      <c r="AS299" s="657"/>
      <c r="AT299" s="666" t="str">
        <f t="shared" ref="AT299" si="451">IF(AX300&lt;=1.1,"",IF(AY300&lt;=1.1,"",IF(F299="","","勤務時間"&amp;CHAR(10)&amp;"OVER")))</f>
        <v/>
      </c>
      <c r="AU299" s="520" t="s">
        <v>636</v>
      </c>
      <c r="AV299" s="520" t="s">
        <v>637</v>
      </c>
      <c r="AX299" s="520" t="s">
        <v>638</v>
      </c>
      <c r="AY299" s="520" t="s">
        <v>639</v>
      </c>
    </row>
    <row r="300" spans="1:51" s="500" customFormat="1" ht="12" customHeight="1">
      <c r="A300" s="668"/>
      <c r="B300" s="671"/>
      <c r="C300" s="689"/>
      <c r="D300" s="677"/>
      <c r="E300" s="521"/>
      <c r="F300" s="681"/>
      <c r="G300" s="682"/>
      <c r="H300" s="522" t="s">
        <v>640</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686"/>
      <c r="AO300" s="658"/>
      <c r="AP300" s="662"/>
      <c r="AQ300" s="663"/>
      <c r="AR300" s="658"/>
      <c r="AS300" s="658"/>
      <c r="AT300" s="666"/>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669"/>
      <c r="B301" s="672"/>
      <c r="C301" s="690"/>
      <c r="D301" s="678"/>
      <c r="E301" s="521"/>
      <c r="F301" s="683"/>
      <c r="G301" s="684"/>
      <c r="H301" s="525" t="s">
        <v>641</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687"/>
      <c r="AO301" s="659"/>
      <c r="AP301" s="664"/>
      <c r="AQ301" s="665"/>
      <c r="AR301" s="659"/>
      <c r="AS301" s="659"/>
      <c r="AT301" s="666"/>
      <c r="AU301" s="527"/>
      <c r="AV301" s="527"/>
      <c r="AX301" s="527"/>
      <c r="AY301" s="527"/>
    </row>
    <row r="302" spans="1:51" s="500" customFormat="1" ht="12" customHeight="1">
      <c r="A302" s="667">
        <v>94</v>
      </c>
      <c r="B302" s="670"/>
      <c r="C302" s="688"/>
      <c r="D302" s="676" t="s">
        <v>634</v>
      </c>
      <c r="E302" s="517"/>
      <c r="F302" s="679"/>
      <c r="G302" s="680"/>
      <c r="H302" s="518" t="s">
        <v>635</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685">
        <f t="shared" ref="AN302" si="454">IF(LEFT($AN$1,6)="共同生活援助",SUM(I303:AM303),SUM(I303:AM304))</f>
        <v>0</v>
      </c>
      <c r="AO302" s="657">
        <f>IF($AN$3="４週",AN302/4,AN302/(DAY(EOMONTH($I$21,0))/7))</f>
        <v>0</v>
      </c>
      <c r="AP302" s="660"/>
      <c r="AQ302" s="661"/>
      <c r="AR302" s="657" t="str">
        <f t="shared" ref="AR302" si="455">IF($AN$3="４週",AU303,AV303)</f>
        <v/>
      </c>
      <c r="AS302" s="657"/>
      <c r="AT302" s="666" t="str">
        <f t="shared" ref="AT302" si="456">IF(AX303&lt;=1.1,"",IF(AY303&lt;=1.1,"",IF(F302="","","勤務時間"&amp;CHAR(10)&amp;"OVER")))</f>
        <v/>
      </c>
      <c r="AU302" s="520" t="s">
        <v>636</v>
      </c>
      <c r="AV302" s="520" t="s">
        <v>637</v>
      </c>
      <c r="AX302" s="520" t="s">
        <v>638</v>
      </c>
      <c r="AY302" s="520" t="s">
        <v>639</v>
      </c>
    </row>
    <row r="303" spans="1:51" s="500" customFormat="1" ht="12" customHeight="1">
      <c r="A303" s="668"/>
      <c r="B303" s="671"/>
      <c r="C303" s="689"/>
      <c r="D303" s="677"/>
      <c r="E303" s="521"/>
      <c r="F303" s="681"/>
      <c r="G303" s="682"/>
      <c r="H303" s="522" t="s">
        <v>640</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686"/>
      <c r="AO303" s="658"/>
      <c r="AP303" s="662"/>
      <c r="AQ303" s="663"/>
      <c r="AR303" s="658"/>
      <c r="AS303" s="658"/>
      <c r="AT303" s="666"/>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669"/>
      <c r="B304" s="672"/>
      <c r="C304" s="690"/>
      <c r="D304" s="678"/>
      <c r="E304" s="521"/>
      <c r="F304" s="683"/>
      <c r="G304" s="684"/>
      <c r="H304" s="525" t="s">
        <v>641</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687"/>
      <c r="AO304" s="659"/>
      <c r="AP304" s="664"/>
      <c r="AQ304" s="665"/>
      <c r="AR304" s="659"/>
      <c r="AS304" s="659"/>
      <c r="AT304" s="666"/>
      <c r="AU304" s="527"/>
      <c r="AV304" s="527"/>
      <c r="AX304" s="527"/>
      <c r="AY304" s="527"/>
    </row>
    <row r="305" spans="1:51" s="500" customFormat="1" ht="12" customHeight="1">
      <c r="A305" s="667">
        <v>95</v>
      </c>
      <c r="B305" s="670"/>
      <c r="C305" s="688"/>
      <c r="D305" s="676" t="s">
        <v>634</v>
      </c>
      <c r="E305" s="517"/>
      <c r="F305" s="679"/>
      <c r="G305" s="680"/>
      <c r="H305" s="518" t="s">
        <v>635</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685">
        <f t="shared" ref="AN305" si="459">IF(LEFT($AN$1,6)="共同生活援助",SUM(I306:AM306),SUM(I306:AM307))</f>
        <v>0</v>
      </c>
      <c r="AO305" s="657">
        <f>IF($AN$3="４週",AN305/4,AN305/(DAY(EOMONTH($I$21,0))/7))</f>
        <v>0</v>
      </c>
      <c r="AP305" s="660"/>
      <c r="AQ305" s="661"/>
      <c r="AR305" s="657" t="str">
        <f t="shared" ref="AR305" si="460">IF($AN$3="４週",AU306,AV306)</f>
        <v/>
      </c>
      <c r="AS305" s="657"/>
      <c r="AT305" s="666" t="str">
        <f t="shared" ref="AT305" si="461">IF(AX306&lt;=1.1,"",IF(AY306&lt;=1.1,"",IF(F305="","","勤務時間"&amp;CHAR(10)&amp;"OVER")))</f>
        <v/>
      </c>
      <c r="AU305" s="520" t="s">
        <v>636</v>
      </c>
      <c r="AV305" s="520" t="s">
        <v>637</v>
      </c>
      <c r="AX305" s="520" t="s">
        <v>638</v>
      </c>
      <c r="AY305" s="520" t="s">
        <v>639</v>
      </c>
    </row>
    <row r="306" spans="1:51" s="500" customFormat="1" ht="12" customHeight="1">
      <c r="A306" s="668"/>
      <c r="B306" s="671"/>
      <c r="C306" s="689"/>
      <c r="D306" s="677"/>
      <c r="E306" s="521"/>
      <c r="F306" s="681"/>
      <c r="G306" s="682"/>
      <c r="H306" s="522" t="s">
        <v>640</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686"/>
      <c r="AO306" s="658"/>
      <c r="AP306" s="662"/>
      <c r="AQ306" s="663"/>
      <c r="AR306" s="658"/>
      <c r="AS306" s="658"/>
      <c r="AT306" s="666"/>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669"/>
      <c r="B307" s="672"/>
      <c r="C307" s="690"/>
      <c r="D307" s="678"/>
      <c r="E307" s="521"/>
      <c r="F307" s="683"/>
      <c r="G307" s="684"/>
      <c r="H307" s="525" t="s">
        <v>641</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687"/>
      <c r="AO307" s="659"/>
      <c r="AP307" s="664"/>
      <c r="AQ307" s="665"/>
      <c r="AR307" s="659"/>
      <c r="AS307" s="659"/>
      <c r="AT307" s="666"/>
      <c r="AU307" s="527"/>
      <c r="AV307" s="527"/>
      <c r="AX307" s="527"/>
      <c r="AY307" s="527"/>
    </row>
    <row r="308" spans="1:51" s="500" customFormat="1" ht="12" customHeight="1">
      <c r="A308" s="667">
        <v>96</v>
      </c>
      <c r="B308" s="670"/>
      <c r="C308" s="688"/>
      <c r="D308" s="676" t="s">
        <v>634</v>
      </c>
      <c r="E308" s="517"/>
      <c r="F308" s="679"/>
      <c r="G308" s="680"/>
      <c r="H308" s="518" t="s">
        <v>635</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685">
        <f t="shared" ref="AN308" si="464">IF(LEFT($AN$1,6)="共同生活援助",SUM(I309:AM309),SUM(I309:AM310))</f>
        <v>0</v>
      </c>
      <c r="AO308" s="657">
        <f>IF($AN$3="４週",AN308/4,AN308/(DAY(EOMONTH($I$21,0))/7))</f>
        <v>0</v>
      </c>
      <c r="AP308" s="660"/>
      <c r="AQ308" s="661"/>
      <c r="AR308" s="657" t="str">
        <f t="shared" ref="AR308" si="465">IF($AN$3="４週",AU309,AV309)</f>
        <v/>
      </c>
      <c r="AS308" s="657"/>
      <c r="AT308" s="666" t="str">
        <f t="shared" ref="AT308" si="466">IF(AX309&lt;=1.1,"",IF(AY309&lt;=1.1,"",IF(F308="","","勤務時間"&amp;CHAR(10)&amp;"OVER")))</f>
        <v/>
      </c>
      <c r="AU308" s="520" t="s">
        <v>636</v>
      </c>
      <c r="AV308" s="520" t="s">
        <v>637</v>
      </c>
      <c r="AX308" s="520" t="s">
        <v>638</v>
      </c>
      <c r="AY308" s="520" t="s">
        <v>639</v>
      </c>
    </row>
    <row r="309" spans="1:51" s="500" customFormat="1" ht="12" customHeight="1">
      <c r="A309" s="668"/>
      <c r="B309" s="671"/>
      <c r="C309" s="689"/>
      <c r="D309" s="677"/>
      <c r="E309" s="521"/>
      <c r="F309" s="681"/>
      <c r="G309" s="682"/>
      <c r="H309" s="522" t="s">
        <v>640</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686"/>
      <c r="AO309" s="658"/>
      <c r="AP309" s="662"/>
      <c r="AQ309" s="663"/>
      <c r="AR309" s="658"/>
      <c r="AS309" s="658"/>
      <c r="AT309" s="666"/>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669"/>
      <c r="B310" s="672"/>
      <c r="C310" s="690"/>
      <c r="D310" s="678"/>
      <c r="E310" s="521"/>
      <c r="F310" s="683"/>
      <c r="G310" s="684"/>
      <c r="H310" s="525" t="s">
        <v>641</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687"/>
      <c r="AO310" s="659"/>
      <c r="AP310" s="664"/>
      <c r="AQ310" s="665"/>
      <c r="AR310" s="659"/>
      <c r="AS310" s="659"/>
      <c r="AT310" s="666"/>
      <c r="AU310" s="527"/>
      <c r="AV310" s="527"/>
      <c r="AX310" s="527"/>
      <c r="AY310" s="527"/>
    </row>
    <row r="311" spans="1:51" s="500" customFormat="1" ht="12" customHeight="1">
      <c r="A311" s="667">
        <v>97</v>
      </c>
      <c r="B311" s="670"/>
      <c r="C311" s="688"/>
      <c r="D311" s="676" t="s">
        <v>634</v>
      </c>
      <c r="E311" s="517"/>
      <c r="F311" s="679"/>
      <c r="G311" s="680"/>
      <c r="H311" s="518" t="s">
        <v>635</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685">
        <f t="shared" ref="AN311" si="469">IF(LEFT($AN$1,6)="共同生活援助",SUM(I312:AM312),SUM(I312:AM313))</f>
        <v>0</v>
      </c>
      <c r="AO311" s="657">
        <f>IF($AN$3="４週",AN311/4,AN311/(DAY(EOMONTH($I$21,0))/7))</f>
        <v>0</v>
      </c>
      <c r="AP311" s="660"/>
      <c r="AQ311" s="661"/>
      <c r="AR311" s="657" t="str">
        <f t="shared" ref="AR311" si="470">IF($AN$3="４週",AU312,AV312)</f>
        <v/>
      </c>
      <c r="AS311" s="657"/>
      <c r="AT311" s="666" t="str">
        <f t="shared" ref="AT311" si="471">IF(AX312&lt;=1.1,"",IF(AY312&lt;=1.1,"",IF(F311="","","勤務時間"&amp;CHAR(10)&amp;"OVER")))</f>
        <v/>
      </c>
      <c r="AU311" s="520" t="s">
        <v>636</v>
      </c>
      <c r="AV311" s="520" t="s">
        <v>637</v>
      </c>
      <c r="AX311" s="520" t="s">
        <v>638</v>
      </c>
      <c r="AY311" s="520" t="s">
        <v>639</v>
      </c>
    </row>
    <row r="312" spans="1:51" s="500" customFormat="1" ht="12" customHeight="1">
      <c r="A312" s="668"/>
      <c r="B312" s="671"/>
      <c r="C312" s="689"/>
      <c r="D312" s="677"/>
      <c r="E312" s="521"/>
      <c r="F312" s="681"/>
      <c r="G312" s="682"/>
      <c r="H312" s="522" t="s">
        <v>640</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686"/>
      <c r="AO312" s="658"/>
      <c r="AP312" s="662"/>
      <c r="AQ312" s="663"/>
      <c r="AR312" s="658"/>
      <c r="AS312" s="658"/>
      <c r="AT312" s="666"/>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669"/>
      <c r="B313" s="672"/>
      <c r="C313" s="690"/>
      <c r="D313" s="678"/>
      <c r="E313" s="521"/>
      <c r="F313" s="683"/>
      <c r="G313" s="684"/>
      <c r="H313" s="525" t="s">
        <v>641</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687"/>
      <c r="AO313" s="659"/>
      <c r="AP313" s="664"/>
      <c r="AQ313" s="665"/>
      <c r="AR313" s="659"/>
      <c r="AS313" s="659"/>
      <c r="AT313" s="666"/>
      <c r="AU313" s="527"/>
      <c r="AV313" s="527"/>
      <c r="AX313" s="527"/>
      <c r="AY313" s="527"/>
    </row>
    <row r="314" spans="1:51" s="500" customFormat="1" ht="12" customHeight="1">
      <c r="A314" s="667">
        <v>98</v>
      </c>
      <c r="B314" s="670"/>
      <c r="C314" s="688"/>
      <c r="D314" s="676" t="s">
        <v>634</v>
      </c>
      <c r="E314" s="517"/>
      <c r="F314" s="679"/>
      <c r="G314" s="680"/>
      <c r="H314" s="518" t="s">
        <v>635</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685">
        <f t="shared" ref="AN314" si="474">IF(LEFT($AN$1,6)="共同生活援助",SUM(I315:AM315),SUM(I315:AM316))</f>
        <v>0</v>
      </c>
      <c r="AO314" s="657">
        <f>IF($AN$3="４週",AN314/4,AN314/(DAY(EOMONTH($I$21,0))/7))</f>
        <v>0</v>
      </c>
      <c r="AP314" s="660"/>
      <c r="AQ314" s="661"/>
      <c r="AR314" s="657" t="str">
        <f t="shared" ref="AR314" si="475">IF($AN$3="４週",AU315,AV315)</f>
        <v/>
      </c>
      <c r="AS314" s="657"/>
      <c r="AT314" s="666" t="str">
        <f t="shared" ref="AT314" si="476">IF(AX315&lt;=1.1,"",IF(AY315&lt;=1.1,"",IF(F314="","","勤務時間"&amp;CHAR(10)&amp;"OVER")))</f>
        <v/>
      </c>
      <c r="AU314" s="520" t="s">
        <v>636</v>
      </c>
      <c r="AV314" s="520" t="s">
        <v>637</v>
      </c>
      <c r="AX314" s="520" t="s">
        <v>638</v>
      </c>
      <c r="AY314" s="520" t="s">
        <v>639</v>
      </c>
    </row>
    <row r="315" spans="1:51" s="500" customFormat="1" ht="12" customHeight="1">
      <c r="A315" s="668"/>
      <c r="B315" s="671"/>
      <c r="C315" s="689"/>
      <c r="D315" s="677"/>
      <c r="E315" s="521"/>
      <c r="F315" s="681"/>
      <c r="G315" s="682"/>
      <c r="H315" s="522" t="s">
        <v>640</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686"/>
      <c r="AO315" s="658"/>
      <c r="AP315" s="662"/>
      <c r="AQ315" s="663"/>
      <c r="AR315" s="658"/>
      <c r="AS315" s="658"/>
      <c r="AT315" s="666"/>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669"/>
      <c r="B316" s="672"/>
      <c r="C316" s="690"/>
      <c r="D316" s="678"/>
      <c r="E316" s="521"/>
      <c r="F316" s="683"/>
      <c r="G316" s="684"/>
      <c r="H316" s="525" t="s">
        <v>641</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687"/>
      <c r="AO316" s="659"/>
      <c r="AP316" s="664"/>
      <c r="AQ316" s="665"/>
      <c r="AR316" s="659"/>
      <c r="AS316" s="659"/>
      <c r="AT316" s="666"/>
      <c r="AU316" s="527"/>
      <c r="AV316" s="527"/>
      <c r="AX316" s="527"/>
      <c r="AY316" s="527"/>
    </row>
    <row r="317" spans="1:51" s="500" customFormat="1" ht="12" customHeight="1">
      <c r="A317" s="667">
        <v>99</v>
      </c>
      <c r="B317" s="670"/>
      <c r="C317" s="673"/>
      <c r="D317" s="676" t="s">
        <v>634</v>
      </c>
      <c r="E317" s="517"/>
      <c r="F317" s="679"/>
      <c r="G317" s="680"/>
      <c r="H317" s="518" t="s">
        <v>635</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685">
        <f t="shared" ref="AN317" si="479">IF(LEFT($AN$1,6)="共同生活援助",SUM(I318:AM318),SUM(I318:AM319))</f>
        <v>0</v>
      </c>
      <c r="AO317" s="657">
        <f>IF($AN$3="４週",AN317/4,AN317/(DAY(EOMONTH($I$21,0))/7))</f>
        <v>0</v>
      </c>
      <c r="AP317" s="660"/>
      <c r="AQ317" s="661"/>
      <c r="AR317" s="657" t="str">
        <f t="shared" ref="AR317" si="480">IF($AN$3="４週",AU318,AV318)</f>
        <v/>
      </c>
      <c r="AS317" s="657"/>
      <c r="AT317" s="666" t="str">
        <f t="shared" ref="AT317" si="481">IF(AX318&lt;=1.1,"",IF(AY318&lt;=1.1,"",IF(F317="","","勤務時間"&amp;CHAR(10)&amp;"OVER")))</f>
        <v/>
      </c>
      <c r="AU317" s="520" t="s">
        <v>636</v>
      </c>
      <c r="AV317" s="520" t="s">
        <v>637</v>
      </c>
      <c r="AX317" s="520" t="s">
        <v>638</v>
      </c>
      <c r="AY317" s="520" t="s">
        <v>639</v>
      </c>
    </row>
    <row r="318" spans="1:51" s="500" customFormat="1" ht="12" customHeight="1">
      <c r="A318" s="668"/>
      <c r="B318" s="671"/>
      <c r="C318" s="674"/>
      <c r="D318" s="677"/>
      <c r="E318" s="521"/>
      <c r="F318" s="681"/>
      <c r="G318" s="682"/>
      <c r="H318" s="522" t="s">
        <v>640</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686"/>
      <c r="AO318" s="658"/>
      <c r="AP318" s="662"/>
      <c r="AQ318" s="663"/>
      <c r="AR318" s="658"/>
      <c r="AS318" s="658"/>
      <c r="AT318" s="666"/>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669"/>
      <c r="B319" s="672"/>
      <c r="C319" s="675"/>
      <c r="D319" s="678"/>
      <c r="E319" s="581"/>
      <c r="F319" s="683"/>
      <c r="G319" s="684"/>
      <c r="H319" s="525" t="s">
        <v>641</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687"/>
      <c r="AO319" s="659"/>
      <c r="AP319" s="664"/>
      <c r="AQ319" s="665"/>
      <c r="AR319" s="659"/>
      <c r="AS319" s="659"/>
      <c r="AT319" s="666"/>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642</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643</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644</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645</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646</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647</v>
      </c>
      <c r="B326" s="552"/>
      <c r="C326" s="540"/>
      <c r="D326" s="540"/>
      <c r="E326" s="540"/>
      <c r="F326" s="540"/>
      <c r="G326" s="540"/>
      <c r="H326" s="540"/>
      <c r="I326" s="540"/>
      <c r="J326" s="540"/>
    </row>
    <row r="327" spans="1:46" ht="15" customHeight="1">
      <c r="A327" s="540" t="s">
        <v>648</v>
      </c>
      <c r="B327" s="552"/>
      <c r="C327" s="540"/>
      <c r="D327" s="540"/>
      <c r="E327" s="540"/>
      <c r="F327" s="540"/>
      <c r="G327" s="540"/>
      <c r="H327" s="540"/>
      <c r="I327" s="540"/>
      <c r="J327" s="540"/>
    </row>
    <row r="328" spans="1:46" ht="15" customHeight="1">
      <c r="A328" s="540"/>
      <c r="B328" s="553" t="s">
        <v>649</v>
      </c>
      <c r="C328" s="654" t="s">
        <v>650</v>
      </c>
      <c r="D328" s="655"/>
      <c r="E328" s="656"/>
      <c r="F328" s="536"/>
      <c r="G328" s="536"/>
      <c r="H328" s="540"/>
      <c r="I328" s="540"/>
      <c r="AS328" s="540"/>
    </row>
    <row r="329" spans="1:46" ht="15" customHeight="1">
      <c r="A329" s="540"/>
      <c r="B329" s="554" t="s">
        <v>651</v>
      </c>
      <c r="C329" s="654" t="s">
        <v>652</v>
      </c>
      <c r="D329" s="655"/>
      <c r="E329" s="656"/>
      <c r="F329" s="540"/>
      <c r="G329" s="540"/>
      <c r="H329" s="540"/>
      <c r="I329" s="540"/>
      <c r="AS329" s="540"/>
    </row>
    <row r="330" spans="1:46" ht="15" customHeight="1">
      <c r="A330" s="540"/>
      <c r="B330" s="554" t="s">
        <v>653</v>
      </c>
      <c r="C330" s="654" t="s">
        <v>654</v>
      </c>
      <c r="D330" s="655"/>
      <c r="E330" s="656"/>
      <c r="F330" s="540"/>
      <c r="G330" s="540"/>
      <c r="H330" s="540"/>
      <c r="I330" s="540"/>
      <c r="AS330" s="540"/>
    </row>
    <row r="331" spans="1:46" ht="15" customHeight="1">
      <c r="A331" s="540"/>
      <c r="B331" s="554" t="s">
        <v>655</v>
      </c>
      <c r="C331" s="654" t="s">
        <v>656</v>
      </c>
      <c r="D331" s="655"/>
      <c r="E331" s="656"/>
      <c r="F331" s="540"/>
      <c r="G331" s="540"/>
      <c r="H331" s="540"/>
      <c r="I331" s="540"/>
      <c r="AS331" s="540"/>
    </row>
    <row r="332" spans="1:46" ht="15" customHeight="1">
      <c r="A332" s="540"/>
      <c r="B332" s="554" t="s">
        <v>657</v>
      </c>
      <c r="C332" s="654" t="s">
        <v>658</v>
      </c>
      <c r="D332" s="655"/>
      <c r="E332" s="656"/>
      <c r="F332" s="540"/>
      <c r="G332" s="540"/>
      <c r="H332" s="540"/>
      <c r="I332" s="540"/>
      <c r="AS332" s="540"/>
    </row>
    <row r="333" spans="1:46" ht="15" customHeight="1">
      <c r="A333" s="540"/>
      <c r="B333" s="540" t="s">
        <v>659</v>
      </c>
      <c r="C333" s="540"/>
      <c r="D333" s="540"/>
      <c r="E333" s="540"/>
      <c r="F333" s="540"/>
      <c r="G333" s="540"/>
      <c r="H333" s="540"/>
      <c r="I333" s="540"/>
      <c r="J333" s="540"/>
    </row>
    <row r="334" spans="1:46" ht="15" customHeight="1">
      <c r="A334" s="540"/>
      <c r="B334" s="540" t="s">
        <v>660</v>
      </c>
      <c r="C334" s="540"/>
      <c r="D334" s="540"/>
      <c r="E334" s="540"/>
      <c r="F334" s="540"/>
      <c r="G334" s="540"/>
      <c r="H334" s="540"/>
      <c r="I334" s="540"/>
      <c r="J334" s="540"/>
    </row>
    <row r="335" spans="1:46" ht="15" customHeight="1">
      <c r="A335" s="540"/>
      <c r="B335" s="540" t="s">
        <v>661</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662</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663</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664</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665</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666</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667</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668</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669</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670</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671</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672</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673</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674</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AE12:AG12"/>
    <mergeCell ref="AH12:AJ12"/>
    <mergeCell ref="AK12:AM12"/>
    <mergeCell ref="C13:D13"/>
    <mergeCell ref="H13:I13"/>
    <mergeCell ref="J13:L13"/>
    <mergeCell ref="M13:O13"/>
    <mergeCell ref="P13:R13"/>
    <mergeCell ref="H12:I12"/>
    <mergeCell ref="J12:L12"/>
    <mergeCell ref="M12:O12"/>
    <mergeCell ref="P12:R12"/>
    <mergeCell ref="S12:U12"/>
    <mergeCell ref="V12:X12"/>
    <mergeCell ref="V11:AA11"/>
    <mergeCell ref="AB11:AG11"/>
    <mergeCell ref="AH11:AM11"/>
    <mergeCell ref="AE14:AG14"/>
    <mergeCell ref="AH14:AJ14"/>
    <mergeCell ref="AK14:AM14"/>
    <mergeCell ref="C15:D15"/>
    <mergeCell ref="E15:F15"/>
    <mergeCell ref="G15:I15"/>
    <mergeCell ref="J15:O15"/>
    <mergeCell ref="P15:U15"/>
    <mergeCell ref="V15:AA15"/>
    <mergeCell ref="AB15:AG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4"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2" sqref="A2"/>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781</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597</v>
      </c>
      <c r="AM1" s="499"/>
      <c r="AN1" s="750" t="s">
        <v>122</v>
      </c>
      <c r="AO1" s="751"/>
      <c r="AP1" s="751"/>
      <c r="AQ1" s="752"/>
      <c r="AT1" s="501"/>
      <c r="AZ1" s="136">
        <v>2023</v>
      </c>
      <c r="BA1" s="136">
        <v>5</v>
      </c>
    </row>
    <row r="2" spans="1:53" s="500" customFormat="1" ht="18" customHeight="1">
      <c r="A2" s="497" t="s">
        <v>599</v>
      </c>
      <c r="B2" s="502"/>
      <c r="C2" s="502"/>
      <c r="D2" s="502"/>
      <c r="E2" s="502"/>
      <c r="F2" s="502"/>
      <c r="G2" s="502"/>
      <c r="H2" s="502"/>
      <c r="I2" s="502"/>
      <c r="J2" s="502"/>
      <c r="K2" s="502"/>
      <c r="L2" s="502"/>
      <c r="M2" s="502"/>
      <c r="N2" s="556"/>
      <c r="O2" s="502"/>
      <c r="P2" s="753">
        <f>YEAR(EOMONTH(DATE(SUM(2018+【共通】!N9),【共通】!P9,【共通】!R9),-2))</f>
        <v>2024</v>
      </c>
      <c r="Q2" s="753"/>
      <c r="R2" s="753"/>
      <c r="S2" s="753"/>
      <c r="T2" s="754" t="s">
        <v>27</v>
      </c>
      <c r="U2" s="754"/>
      <c r="V2" s="753">
        <f>MONTH(EOMONTH(DATE(2024,【共通】!P9,【共通】!R9),-3))</f>
        <v>8</v>
      </c>
      <c r="W2" s="753"/>
      <c r="X2" s="754" t="s">
        <v>310</v>
      </c>
      <c r="Y2" s="754"/>
      <c r="Z2" s="502"/>
      <c r="AA2" s="502"/>
      <c r="AB2" s="502"/>
      <c r="AC2" s="497"/>
      <c r="AD2" s="497"/>
      <c r="AE2" s="503"/>
      <c r="AF2" s="499"/>
      <c r="AG2" s="502"/>
      <c r="AH2" s="502"/>
      <c r="AI2" s="502"/>
      <c r="AJ2" s="502"/>
      <c r="AK2" s="502"/>
      <c r="AL2" s="499" t="s">
        <v>600</v>
      </c>
      <c r="AM2" s="499"/>
      <c r="AN2" s="755"/>
      <c r="AO2" s="756"/>
      <c r="AP2" s="756"/>
      <c r="AQ2" s="757"/>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601</v>
      </c>
      <c r="AM3" s="499"/>
      <c r="AN3" s="742" t="str">
        <f>IF(AN4="","予定/実績の別を選択",IF(AN4="予定","４週","暦月"))</f>
        <v>暦月</v>
      </c>
      <c r="AO3" s="743"/>
      <c r="AP3" s="743"/>
      <c r="AQ3" s="744"/>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602</v>
      </c>
      <c r="AM4" s="499"/>
      <c r="AN4" s="745" t="s">
        <v>676</v>
      </c>
      <c r="AO4" s="746"/>
      <c r="AP4" s="746"/>
      <c r="AQ4" s="747"/>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603</v>
      </c>
      <c r="AK6" s="748"/>
      <c r="AL6" s="748"/>
      <c r="AM6" s="748"/>
      <c r="AN6" s="505" t="s">
        <v>604</v>
      </c>
      <c r="AO6" s="507"/>
      <c r="AP6" s="505" t="s">
        <v>605</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606</v>
      </c>
      <c r="AK8" s="748"/>
      <c r="AL8" s="748"/>
      <c r="AM8" s="748"/>
      <c r="AN8" s="505" t="s">
        <v>604</v>
      </c>
      <c r="AO8" s="507"/>
      <c r="AP8" s="505" t="s">
        <v>605</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749" t="str">
        <f>IF(E16="","",IF(E15&lt;E16,"ＮＧ",""))</f>
        <v/>
      </c>
      <c r="F10" s="749"/>
      <c r="G10" s="749" t="str">
        <f>IF(G16="","",IF(G11="職業指導員",IF((G15+J15)&lt;(G16+J16),"ＮＧ",""),IF(G15&lt;G16,"ＮＧ","")))</f>
        <v/>
      </c>
      <c r="H10" s="749"/>
      <c r="I10" s="749"/>
      <c r="J10" s="749" t="str">
        <f>IF(J16="","",IF(J11="職業指導員",IF((J15+P15)&lt;(J16+P16),"ＮＧ",""),IF(J15&lt;J16,"ＮＧ","")))</f>
        <v/>
      </c>
      <c r="K10" s="749"/>
      <c r="L10" s="749"/>
      <c r="M10" s="749"/>
      <c r="N10" s="749"/>
      <c r="O10" s="749"/>
      <c r="P10" s="749" t="str">
        <f>IF(P16="","",IF(P15&lt;P16,"ＮＧ",""))</f>
        <v/>
      </c>
      <c r="Q10" s="749"/>
      <c r="R10" s="749"/>
      <c r="S10" s="749"/>
      <c r="T10" s="749"/>
      <c r="U10" s="749"/>
      <c r="V10" s="749" t="str">
        <f>IF(V16="","",IF(V15&lt;V16,"ＮＧ",""))</f>
        <v/>
      </c>
      <c r="W10" s="749"/>
      <c r="X10" s="749"/>
      <c r="Y10" s="749"/>
      <c r="Z10" s="749"/>
      <c r="AA10" s="749"/>
      <c r="AB10" s="738" t="str">
        <f>IF(AB16="","",IF(AB15&lt;AB16,"ＮＧ",""))</f>
        <v/>
      </c>
      <c r="AC10" s="738"/>
      <c r="AD10" s="738"/>
      <c r="AE10" s="738"/>
      <c r="AF10" s="738"/>
      <c r="AG10" s="738"/>
      <c r="AH10" s="738" t="str">
        <f>IF(AH16="","",IF(AH15&lt;AH16,"ＮＧ",""))</f>
        <v/>
      </c>
      <c r="AI10" s="738"/>
      <c r="AJ10" s="738"/>
      <c r="AK10" s="738"/>
      <c r="AL10" s="738"/>
      <c r="AM10" s="738"/>
      <c r="AN10" s="738" t="str">
        <f>IF(AN16="","",IF(AN15&lt;AN16,"ＮＧ",""))</f>
        <v/>
      </c>
      <c r="AO10" s="738"/>
      <c r="AP10" s="738" t="str">
        <f>IF(AP16="","",IF(AP15&lt;AP16,"ＮＧ",""))</f>
        <v/>
      </c>
      <c r="AQ10" s="738"/>
      <c r="AR10" s="739" t="str">
        <f>IF(AR16="","",IF(AR15&lt;AR16,"ＮＧ",""))</f>
        <v/>
      </c>
      <c r="AS10" s="739"/>
      <c r="AT10" s="501"/>
    </row>
    <row r="11" spans="1:53" s="503" customFormat="1" ht="21" customHeight="1">
      <c r="A11" s="496"/>
      <c r="B11" s="740"/>
      <c r="C11" s="710" t="s">
        <v>607</v>
      </c>
      <c r="D11" s="712"/>
      <c r="E11" s="702" t="str">
        <f>IFERROR(IF(VLOOKUP($AN$1,[5]選択肢!$A:$L,3,FALSE)="","---",(VLOOKUP($AN$1,[5]選択肢!$A:$L,3,FALSE))),"サービス種別未選択")</f>
        <v>サービス管理責任者</v>
      </c>
      <c r="F11" s="702"/>
      <c r="G11" s="702" t="str">
        <f>IFERROR(IF(VLOOKUP($AN$1,[5]選択肢!$A:$L,4,FALSE)="","---",(VLOOKUP($AN$1,[5]選択肢!$A:$L,4,FALSE))),"サービス種別"&amp;CHAR(10)&amp;"未選択")</f>
        <v>職業指導員</v>
      </c>
      <c r="H11" s="702"/>
      <c r="I11" s="702"/>
      <c r="J11" s="727" t="str">
        <f>IFERROR(IF(VLOOKUP($AN$1,[5]選択肢!$A:$L,5,FALSE)="","---",(VLOOKUP($AN$1,[5]選択肢!$A:$L,5,FALSE))),"サービス種別未選択")</f>
        <v>生活支援員</v>
      </c>
      <c r="K11" s="728"/>
      <c r="L11" s="728"/>
      <c r="M11" s="728"/>
      <c r="N11" s="728"/>
      <c r="O11" s="729"/>
      <c r="P11" s="727" t="str">
        <f>IFERROR(IF(VLOOKUP($AN$1,[5]選択肢!$A:$L,6,FALSE)="","---",(VLOOKUP($AN$1,[5]選択肢!$A:$L,6,FALSE))),"サービス種別未選択")</f>
        <v>目標工賃達成指導員</v>
      </c>
      <c r="Q11" s="728"/>
      <c r="R11" s="728"/>
      <c r="S11" s="728"/>
      <c r="T11" s="728"/>
      <c r="U11" s="729"/>
      <c r="V11" s="727" t="str">
        <f>IFERROR(IF(VLOOKUP($AN$1,[5]選択肢!$A:$L,7,FALSE)="","---",(VLOOKUP($AN$1,[5]選択肢!$A:$L,7,FALSE))),"サービス種別未選択")</f>
        <v>その他職員</v>
      </c>
      <c r="W11" s="728"/>
      <c r="X11" s="728"/>
      <c r="Y11" s="728"/>
      <c r="Z11" s="728"/>
      <c r="AA11" s="729"/>
      <c r="AB11" s="727" t="str">
        <f>IFERROR(IF(VLOOKUP($AN$1,[5]選択肢!$A:$L,8,FALSE)="","---",(VLOOKUP($AN$1,[5]選択肢!$A:$L,8,FALSE))),"サービス種別未選択")</f>
        <v>---</v>
      </c>
      <c r="AC11" s="728"/>
      <c r="AD11" s="728"/>
      <c r="AE11" s="728"/>
      <c r="AF11" s="728"/>
      <c r="AG11" s="729"/>
      <c r="AH11" s="727" t="str">
        <f>IFERROR(IF(VLOOKUP($AN$1,[5]選択肢!$A:$L,9,FALSE)="","---",(VLOOKUP($AN$1,[5]選択肢!$A:$L,9,FALSE))),"サービス種別未選択")</f>
        <v>---</v>
      </c>
      <c r="AI11" s="728"/>
      <c r="AJ11" s="728"/>
      <c r="AK11" s="728"/>
      <c r="AL11" s="728"/>
      <c r="AM11" s="729"/>
      <c r="AN11" s="691" t="str">
        <f>IFERROR(IF(VLOOKUP($AN$1,[5]選択肢!$A:$L,10,FALSE)="","---",(VLOOKUP($AN$1,[5]選択肢!$A:$L,10,FALSE))),"サービス種別未選択")</f>
        <v>---</v>
      </c>
      <c r="AO11" s="692"/>
      <c r="AP11" s="702" t="str">
        <f>IFERROR(IF(VLOOKUP($AN$1,[5]選択肢!$A:$L,11,FALSE)="","---",(VLOOKUP($AN$1,[5]選択肢!$A:$L,11,FALSE))),"サービス種別未選択")</f>
        <v>---</v>
      </c>
      <c r="AQ11" s="702"/>
      <c r="AR11" s="702" t="str">
        <f>IFERROR(IF(VLOOKUP($AN$1,[5]選択肢!$A:$L,12,FALSE)="","---",(VLOOKUP($AN$1,[5]選択肢!$A:$L,12,FALSE))),"サービス種別未選択")</f>
        <v>---</v>
      </c>
      <c r="AS11" s="702"/>
      <c r="AT11" s="508"/>
    </row>
    <row r="12" spans="1:53" s="503" customFormat="1" ht="24.95" customHeight="1">
      <c r="A12" s="497"/>
      <c r="B12" s="741"/>
      <c r="C12" s="716"/>
      <c r="D12" s="718"/>
      <c r="E12" s="509" t="s">
        <v>608</v>
      </c>
      <c r="F12" s="509" t="s">
        <v>609</v>
      </c>
      <c r="G12" s="510" t="s">
        <v>610</v>
      </c>
      <c r="H12" s="737" t="s">
        <v>611</v>
      </c>
      <c r="I12" s="737"/>
      <c r="J12" s="733" t="s">
        <v>612</v>
      </c>
      <c r="K12" s="734"/>
      <c r="L12" s="735"/>
      <c r="M12" s="733" t="s">
        <v>613</v>
      </c>
      <c r="N12" s="734"/>
      <c r="O12" s="735"/>
      <c r="P12" s="733" t="s">
        <v>612</v>
      </c>
      <c r="Q12" s="734"/>
      <c r="R12" s="735"/>
      <c r="S12" s="733" t="s">
        <v>613</v>
      </c>
      <c r="T12" s="734"/>
      <c r="U12" s="735"/>
      <c r="V12" s="733" t="s">
        <v>612</v>
      </c>
      <c r="W12" s="734"/>
      <c r="X12" s="735"/>
      <c r="Y12" s="733" t="s">
        <v>613</v>
      </c>
      <c r="Z12" s="734"/>
      <c r="AA12" s="735"/>
      <c r="AB12" s="733" t="s">
        <v>612</v>
      </c>
      <c r="AC12" s="734"/>
      <c r="AD12" s="735"/>
      <c r="AE12" s="733" t="s">
        <v>613</v>
      </c>
      <c r="AF12" s="734"/>
      <c r="AG12" s="735"/>
      <c r="AH12" s="733" t="s">
        <v>612</v>
      </c>
      <c r="AI12" s="734"/>
      <c r="AJ12" s="735"/>
      <c r="AK12" s="733" t="s">
        <v>613</v>
      </c>
      <c r="AL12" s="734"/>
      <c r="AM12" s="735"/>
      <c r="AN12" s="509" t="s">
        <v>608</v>
      </c>
      <c r="AO12" s="509" t="s">
        <v>609</v>
      </c>
      <c r="AP12" s="509" t="s">
        <v>608</v>
      </c>
      <c r="AQ12" s="509" t="s">
        <v>609</v>
      </c>
      <c r="AR12" s="509" t="s">
        <v>608</v>
      </c>
      <c r="AS12" s="509" t="s">
        <v>609</v>
      </c>
      <c r="AT12" s="508"/>
    </row>
    <row r="13" spans="1:53" s="503" customFormat="1" ht="18" customHeight="1">
      <c r="A13" s="497"/>
      <c r="B13" s="511" t="s">
        <v>614</v>
      </c>
      <c r="C13" s="691">
        <f>SUM(E13:AS13)</f>
        <v>0</v>
      </c>
      <c r="D13" s="692"/>
      <c r="E13" s="509">
        <f>COUNTIFS($B:$B,$E$11,$C:$C,"(A)常/専")</f>
        <v>0</v>
      </c>
      <c r="F13" s="509">
        <f>COUNTIFS($B:$B,$E$11,$C:$C,"(B)常/兼")</f>
        <v>0</v>
      </c>
      <c r="G13" s="509">
        <f>COUNTIFS($B:$B,$G$11,$C:$C,"(A)常/専")</f>
        <v>0</v>
      </c>
      <c r="H13" s="737">
        <f>COUNTIFS($B:$B,$G$11,$C:$C,"(B)常/兼")</f>
        <v>0</v>
      </c>
      <c r="I13" s="737"/>
      <c r="J13" s="733">
        <f>COUNTIFS($B:$B,$J$11,$C:$C,"(A)常/専")</f>
        <v>0</v>
      </c>
      <c r="K13" s="734"/>
      <c r="L13" s="735"/>
      <c r="M13" s="733">
        <f>COUNTIFS($B:$B,$J$11,$C:$C,"(B)常/兼")</f>
        <v>0</v>
      </c>
      <c r="N13" s="734"/>
      <c r="O13" s="735"/>
      <c r="P13" s="733">
        <f>COUNTIFS($B:$B,$P$11,$C:$C,"(A)常/専")</f>
        <v>0</v>
      </c>
      <c r="Q13" s="734"/>
      <c r="R13" s="735"/>
      <c r="S13" s="733">
        <f>COUNTIFS($B:$B,$P$11,$C:$C,"(B)常/兼")</f>
        <v>0</v>
      </c>
      <c r="T13" s="734"/>
      <c r="U13" s="735"/>
      <c r="V13" s="733">
        <f>COUNTIFS($B:$B,$V$11,$C:$C,"(A)常/専")</f>
        <v>0</v>
      </c>
      <c r="W13" s="734"/>
      <c r="X13" s="735"/>
      <c r="Y13" s="733">
        <f>COUNTIFS($B:$B,$V$11,$C:$C,"(B)常/兼")</f>
        <v>0</v>
      </c>
      <c r="Z13" s="734"/>
      <c r="AA13" s="735"/>
      <c r="AB13" s="733">
        <f>COUNTIFS($B:$B,$AB$11,$C:$C,"(A)常/専")</f>
        <v>0</v>
      </c>
      <c r="AC13" s="734"/>
      <c r="AD13" s="735"/>
      <c r="AE13" s="733">
        <f>COUNTIFS($B:$B,$AB$11,$C:$C,"(B)常/兼")</f>
        <v>0</v>
      </c>
      <c r="AF13" s="734"/>
      <c r="AG13" s="735"/>
      <c r="AH13" s="733">
        <f>COUNTIFS($B:$B,$AH$11,$C:$C,"(A)常/専")</f>
        <v>0</v>
      </c>
      <c r="AI13" s="734"/>
      <c r="AJ13" s="735"/>
      <c r="AK13" s="733">
        <f>COUNTIFS($B:$B,$AH$11,$C:$C,"(B)常/兼")</f>
        <v>0</v>
      </c>
      <c r="AL13" s="734"/>
      <c r="AM13" s="735"/>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615</v>
      </c>
      <c r="C14" s="691">
        <f>SUM(E14:AS14)</f>
        <v>0</v>
      </c>
      <c r="D14" s="692"/>
      <c r="E14" s="509">
        <f>COUNTIFS($B:$B,$E$11,$C:$C,"(C)非/専")</f>
        <v>0</v>
      </c>
      <c r="F14" s="509">
        <f>COUNTIFS($B:$B,$E$11,$C:$C,"(D)非/兼")</f>
        <v>0</v>
      </c>
      <c r="G14" s="509">
        <f>COUNTIFS($B:$B,$G$11,$C:$C,"(C)非/専")</f>
        <v>0</v>
      </c>
      <c r="H14" s="737">
        <f>COUNTIFS($B:$B,$G$11,$C:$C,"(D)非/兼")</f>
        <v>0</v>
      </c>
      <c r="I14" s="737"/>
      <c r="J14" s="733">
        <f>COUNTIFS($B:$B,$J$11,$C:$C,"(C)非/専")</f>
        <v>0</v>
      </c>
      <c r="K14" s="734"/>
      <c r="L14" s="735"/>
      <c r="M14" s="733">
        <f>COUNTIFS($B:$B,$J$11,$C:$C,"(D)非/兼")</f>
        <v>0</v>
      </c>
      <c r="N14" s="734"/>
      <c r="O14" s="735"/>
      <c r="P14" s="733">
        <f>COUNTIFS($B:$B,$P$11,$C:$C,"(C)非/専")</f>
        <v>0</v>
      </c>
      <c r="Q14" s="734"/>
      <c r="R14" s="735"/>
      <c r="S14" s="733">
        <f>COUNTIFS($B:$B,$P$11,$C:$C,"(D)非/兼")</f>
        <v>0</v>
      </c>
      <c r="T14" s="734"/>
      <c r="U14" s="735"/>
      <c r="V14" s="733">
        <f>COUNTIFS($B:$B,$V$11,$C:$C,"(C)非/専")</f>
        <v>0</v>
      </c>
      <c r="W14" s="734"/>
      <c r="X14" s="735"/>
      <c r="Y14" s="733">
        <f>COUNTIFS($B:$B,$V$11,$C:$C,"(D)非/兼")</f>
        <v>0</v>
      </c>
      <c r="Z14" s="734"/>
      <c r="AA14" s="735"/>
      <c r="AB14" s="733">
        <f>COUNTIFS($B:$B,$AB$11,$C:$C,"(C)非/専")</f>
        <v>0</v>
      </c>
      <c r="AC14" s="734"/>
      <c r="AD14" s="735"/>
      <c r="AE14" s="733">
        <f>COUNTIFS($B:$B,$AB$11,$C:$C,"(D)非/兼")</f>
        <v>0</v>
      </c>
      <c r="AF14" s="734"/>
      <c r="AG14" s="735"/>
      <c r="AH14" s="733">
        <f>COUNTIFS($B:$B,$AH$11,$C:$C,"(C)非/専")</f>
        <v>0</v>
      </c>
      <c r="AI14" s="734"/>
      <c r="AJ14" s="735"/>
      <c r="AK14" s="733">
        <f>COUNTIFS($B:$B,$AH$11,$C:$C,"(D)非/兼")</f>
        <v>0</v>
      </c>
      <c r="AL14" s="734"/>
      <c r="AM14" s="735"/>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616</v>
      </c>
      <c r="C15" s="691">
        <f>SUM(E15:AS15)-(SUMIFS($AR:$AR,$B:$B,"サービス管理責任者")+SUMIFS($AR:$AR,$B:$B,"医師")+SUMIFS($AR:$AR,$B:$B,"その他職員"))</f>
        <v>0</v>
      </c>
      <c r="D15" s="692"/>
      <c r="E15" s="727">
        <f>ROUND(SUMIF($B:$B,E11,$AR:$AR),1)</f>
        <v>0</v>
      </c>
      <c r="F15" s="729"/>
      <c r="G15" s="736">
        <f>ROUND(SUMIF($B:$B,G11,$AR:$AR),1)</f>
        <v>0</v>
      </c>
      <c r="H15" s="736"/>
      <c r="I15" s="736"/>
      <c r="J15" s="727">
        <f>ROUND(SUMIF($B:$B,J11,$AR:$AR),1)</f>
        <v>0</v>
      </c>
      <c r="K15" s="728"/>
      <c r="L15" s="728"/>
      <c r="M15" s="728"/>
      <c r="N15" s="728"/>
      <c r="O15" s="729"/>
      <c r="P15" s="727">
        <f>ROUND(SUMIF($B:$B,P11,$AR:$AR),1)</f>
        <v>0</v>
      </c>
      <c r="Q15" s="728"/>
      <c r="R15" s="728"/>
      <c r="S15" s="728"/>
      <c r="T15" s="728"/>
      <c r="U15" s="729"/>
      <c r="V15" s="727">
        <f>ROUND(SUMIF($B:$B,V11,$AR:$AR),1)</f>
        <v>0</v>
      </c>
      <c r="W15" s="728"/>
      <c r="X15" s="728"/>
      <c r="Y15" s="728"/>
      <c r="Z15" s="728"/>
      <c r="AA15" s="729"/>
      <c r="AB15" s="727">
        <f>ROUND(SUMIF($B:$B,AB11,$AR:$AR),1)</f>
        <v>0</v>
      </c>
      <c r="AC15" s="728"/>
      <c r="AD15" s="728"/>
      <c r="AE15" s="728"/>
      <c r="AF15" s="728"/>
      <c r="AG15" s="729"/>
      <c r="AH15" s="727">
        <f>ROUND(SUMIF($B:$B,AH11,$AR:$AR),1)</f>
        <v>0</v>
      </c>
      <c r="AI15" s="728"/>
      <c r="AJ15" s="728"/>
      <c r="AK15" s="728"/>
      <c r="AL15" s="728"/>
      <c r="AM15" s="729"/>
      <c r="AN15" s="727">
        <f>ROUND(SUMIF($B:$B,AN11,$AR:$AR),1)</f>
        <v>0</v>
      </c>
      <c r="AO15" s="729"/>
      <c r="AP15" s="727">
        <f>ROUND(SUMIF($B:$B,AP11,$AR:$AR),1)</f>
        <v>0</v>
      </c>
      <c r="AQ15" s="729"/>
      <c r="AR15" s="727">
        <f>SUMIF($B:$B,AR11,$AR:$AR)</f>
        <v>0</v>
      </c>
      <c r="AS15" s="729"/>
      <c r="AT15" s="508"/>
    </row>
    <row r="16" spans="1:53" s="503" customFormat="1" ht="18" customHeight="1">
      <c r="A16" s="497"/>
      <c r="B16" s="511" t="s">
        <v>617</v>
      </c>
      <c r="C16" s="730"/>
      <c r="D16" s="731"/>
      <c r="E16" s="722"/>
      <c r="F16" s="724"/>
      <c r="G16" s="732"/>
      <c r="H16" s="732"/>
      <c r="I16" s="732"/>
      <c r="J16" s="722"/>
      <c r="K16" s="723"/>
      <c r="L16" s="723"/>
      <c r="M16" s="723"/>
      <c r="N16" s="723"/>
      <c r="O16" s="724"/>
      <c r="P16" s="722"/>
      <c r="Q16" s="723"/>
      <c r="R16" s="723"/>
      <c r="S16" s="723"/>
      <c r="T16" s="723"/>
      <c r="U16" s="724"/>
      <c r="V16" s="722"/>
      <c r="W16" s="723"/>
      <c r="X16" s="723"/>
      <c r="Y16" s="723"/>
      <c r="Z16" s="723"/>
      <c r="AA16" s="724"/>
      <c r="AB16" s="722"/>
      <c r="AC16" s="723"/>
      <c r="AD16" s="723"/>
      <c r="AE16" s="723"/>
      <c r="AF16" s="723"/>
      <c r="AG16" s="724"/>
      <c r="AH16" s="722"/>
      <c r="AI16" s="723"/>
      <c r="AJ16" s="723"/>
      <c r="AK16" s="723"/>
      <c r="AL16" s="723"/>
      <c r="AM16" s="724"/>
      <c r="AN16" s="722"/>
      <c r="AO16" s="724"/>
      <c r="AP16" s="722"/>
      <c r="AQ16" s="724"/>
      <c r="AR16" s="722"/>
      <c r="AS16" s="724"/>
      <c r="AT16" s="508"/>
    </row>
    <row r="17" spans="1:51" s="503" customFormat="1" ht="7.5" customHeight="1">
      <c r="A17" s="497"/>
      <c r="B17" s="725" t="s">
        <v>618</v>
      </c>
      <c r="C17" s="725"/>
      <c r="D17" s="725"/>
      <c r="E17" s="725"/>
      <c r="F17" s="725"/>
      <c r="G17" s="725"/>
      <c r="H17" s="725"/>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26"/>
      <c r="C18" s="726"/>
      <c r="D18" s="726"/>
      <c r="E18" s="726"/>
      <c r="F18" s="726"/>
      <c r="G18" s="726"/>
      <c r="H18" s="726"/>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619</v>
      </c>
      <c r="AO18" s="502"/>
      <c r="AP18" s="497"/>
      <c r="AQ18" s="497"/>
      <c r="AR18" s="502"/>
      <c r="AS18" s="502"/>
      <c r="AT18" s="501"/>
    </row>
    <row r="19" spans="1:51" s="500" customFormat="1" ht="15" customHeight="1">
      <c r="A19" s="703" t="s">
        <v>26</v>
      </c>
      <c r="B19" s="702" t="s">
        <v>620</v>
      </c>
      <c r="C19" s="704" t="s">
        <v>621</v>
      </c>
      <c r="D19" s="705"/>
      <c r="E19" s="702" t="s">
        <v>622</v>
      </c>
      <c r="F19" s="710" t="s">
        <v>623</v>
      </c>
      <c r="G19" s="711"/>
      <c r="H19" s="712"/>
      <c r="I19" s="719" t="s">
        <v>624</v>
      </c>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1"/>
      <c r="AN19" s="693" t="s">
        <v>625</v>
      </c>
      <c r="AO19" s="694" t="s">
        <v>626</v>
      </c>
      <c r="AP19" s="695" t="s">
        <v>627</v>
      </c>
      <c r="AQ19" s="696"/>
      <c r="AR19" s="694" t="s">
        <v>628</v>
      </c>
      <c r="AS19" s="694"/>
      <c r="AT19" s="501"/>
    </row>
    <row r="20" spans="1:51" s="500" customFormat="1" ht="15" customHeight="1">
      <c r="A20" s="703"/>
      <c r="B20" s="702"/>
      <c r="C20" s="706"/>
      <c r="D20" s="707"/>
      <c r="E20" s="702"/>
      <c r="F20" s="713"/>
      <c r="G20" s="714"/>
      <c r="H20" s="715"/>
      <c r="I20" s="691" t="s">
        <v>629</v>
      </c>
      <c r="J20" s="701"/>
      <c r="K20" s="701"/>
      <c r="L20" s="701"/>
      <c r="M20" s="701"/>
      <c r="N20" s="701"/>
      <c r="O20" s="692"/>
      <c r="P20" s="702" t="s">
        <v>630</v>
      </c>
      <c r="Q20" s="702"/>
      <c r="R20" s="702"/>
      <c r="S20" s="702"/>
      <c r="T20" s="702"/>
      <c r="U20" s="702"/>
      <c r="V20" s="702"/>
      <c r="W20" s="702" t="s">
        <v>631</v>
      </c>
      <c r="X20" s="702"/>
      <c r="Y20" s="702"/>
      <c r="Z20" s="702"/>
      <c r="AA20" s="702"/>
      <c r="AB20" s="702"/>
      <c r="AC20" s="702"/>
      <c r="AD20" s="702" t="s">
        <v>632</v>
      </c>
      <c r="AE20" s="702"/>
      <c r="AF20" s="702"/>
      <c r="AG20" s="702"/>
      <c r="AH20" s="702"/>
      <c r="AI20" s="702"/>
      <c r="AJ20" s="702"/>
      <c r="AK20" s="702" t="str">
        <f>IF(AN3="暦月","第５週","")</f>
        <v>第５週</v>
      </c>
      <c r="AL20" s="702"/>
      <c r="AM20" s="702"/>
      <c r="AN20" s="693"/>
      <c r="AO20" s="694"/>
      <c r="AP20" s="697"/>
      <c r="AQ20" s="698"/>
      <c r="AR20" s="694"/>
      <c r="AS20" s="694"/>
      <c r="AT20" s="501"/>
    </row>
    <row r="21" spans="1:51" s="500" customFormat="1" ht="15" customHeight="1">
      <c r="A21" s="703"/>
      <c r="B21" s="702"/>
      <c r="C21" s="706"/>
      <c r="D21" s="707"/>
      <c r="E21" s="702"/>
      <c r="F21" s="713"/>
      <c r="G21" s="714"/>
      <c r="H21" s="715"/>
      <c r="I21" s="515">
        <f>DATE($P$2,$V$2,1)</f>
        <v>45505</v>
      </c>
      <c r="J21" s="515">
        <f>DATE($P$2,$V$2,2)</f>
        <v>45506</v>
      </c>
      <c r="K21" s="515">
        <f>DATE($P$2,$V$2,3)</f>
        <v>45507</v>
      </c>
      <c r="L21" s="515">
        <f>DATE($P$2,$V$2,4)</f>
        <v>45508</v>
      </c>
      <c r="M21" s="515">
        <f>DATE($P$2,$V$2,5)</f>
        <v>45509</v>
      </c>
      <c r="N21" s="515">
        <f>DATE($P$2,$V$2,6)</f>
        <v>45510</v>
      </c>
      <c r="O21" s="515">
        <f>DATE($P$2,$V$2,7)</f>
        <v>45511</v>
      </c>
      <c r="P21" s="515">
        <f>DATE($P$2,$V$2,8)</f>
        <v>45512</v>
      </c>
      <c r="Q21" s="515">
        <f>DATE($P$2,$V$2,9)</f>
        <v>45513</v>
      </c>
      <c r="R21" s="515">
        <f>DATE($P$2,$V$2,10)</f>
        <v>45514</v>
      </c>
      <c r="S21" s="515">
        <f>DATE($P$2,$V$2,11)</f>
        <v>45515</v>
      </c>
      <c r="T21" s="515">
        <f>DATE($P$2,$V$2,12)</f>
        <v>45516</v>
      </c>
      <c r="U21" s="515">
        <f>DATE($P$2,$V$2,13)</f>
        <v>45517</v>
      </c>
      <c r="V21" s="515">
        <f>DATE($P$2,$V$2,14)</f>
        <v>45518</v>
      </c>
      <c r="W21" s="515">
        <f>DATE($P$2,$V$2,15)</f>
        <v>45519</v>
      </c>
      <c r="X21" s="515">
        <f>DATE($P$2,$V$2,16)</f>
        <v>45520</v>
      </c>
      <c r="Y21" s="515">
        <f>DATE($P$2,$V$2,17)</f>
        <v>45521</v>
      </c>
      <c r="Z21" s="515">
        <f>DATE($P$2,$V$2,18)</f>
        <v>45522</v>
      </c>
      <c r="AA21" s="515">
        <f>DATE($P$2,$V$2,19)</f>
        <v>45523</v>
      </c>
      <c r="AB21" s="515">
        <f>DATE($P$2,$V$2,20)</f>
        <v>45524</v>
      </c>
      <c r="AC21" s="515">
        <f>DATE($P$2,$V$2,21)</f>
        <v>45525</v>
      </c>
      <c r="AD21" s="515">
        <f>DATE($P$2,$V$2,22)</f>
        <v>45526</v>
      </c>
      <c r="AE21" s="515">
        <f>DATE($P$2,$V$2,23)</f>
        <v>45527</v>
      </c>
      <c r="AF21" s="515">
        <f>DATE($P$2,$V$2,24)</f>
        <v>45528</v>
      </c>
      <c r="AG21" s="515">
        <f>DATE($P$2,$V$2,25)</f>
        <v>45529</v>
      </c>
      <c r="AH21" s="515">
        <f>DATE($P$2,$V$2,26)</f>
        <v>45530</v>
      </c>
      <c r="AI21" s="515">
        <f>DATE($P$2,$V$2,27)</f>
        <v>45531</v>
      </c>
      <c r="AJ21" s="515">
        <f>DATE($P$2,$V$2,28)</f>
        <v>45532</v>
      </c>
      <c r="AK21" s="515">
        <f>IF(AN3="暦月",IF(DAY(EOMONTH(I21,0))&lt;29,"",DATE($P$2,$V$2,29)),"")</f>
        <v>45533</v>
      </c>
      <c r="AL21" s="515">
        <f>IF(AN3="暦月",IF(DAY(EOMONTH(I21,0))&lt;30,"",DATE($P$2,$V$2,30)),"")</f>
        <v>45534</v>
      </c>
      <c r="AM21" s="515">
        <f>IF(AN3="暦月",IF(DAY(EOMONTH(I21,0))&lt;31,"",DATE($P$2,$V$2,31)),"")</f>
        <v>45535</v>
      </c>
      <c r="AN21" s="693"/>
      <c r="AO21" s="694"/>
      <c r="AP21" s="697"/>
      <c r="AQ21" s="698"/>
      <c r="AR21" s="694"/>
      <c r="AS21" s="694"/>
      <c r="AT21" s="501"/>
    </row>
    <row r="22" spans="1:51" s="500" customFormat="1" ht="15" customHeight="1">
      <c r="A22" s="703"/>
      <c r="B22" s="702"/>
      <c r="C22" s="708"/>
      <c r="D22" s="709"/>
      <c r="E22" s="702"/>
      <c r="F22" s="716"/>
      <c r="G22" s="717"/>
      <c r="H22" s="718"/>
      <c r="I22" s="516">
        <f>DATE($P$2,$V$2,1)</f>
        <v>45505</v>
      </c>
      <c r="J22" s="516">
        <f>DATE($P$2,$V$2,2)</f>
        <v>45506</v>
      </c>
      <c r="K22" s="516">
        <f>DATE($P$2,$V$2,3)</f>
        <v>45507</v>
      </c>
      <c r="L22" s="516">
        <f>DATE($P$2,$V$2,4)</f>
        <v>45508</v>
      </c>
      <c r="M22" s="516">
        <f>DATE($P$2,$V$2,5)</f>
        <v>45509</v>
      </c>
      <c r="N22" s="516">
        <f>DATE($P$2,$V$2,6)</f>
        <v>45510</v>
      </c>
      <c r="O22" s="516">
        <f>DATE($P$2,$V$2,7)</f>
        <v>45511</v>
      </c>
      <c r="P22" s="516">
        <f>DATE($P$2,$V$2,8)</f>
        <v>45512</v>
      </c>
      <c r="Q22" s="516">
        <f>DATE($P$2,$V$2,9)</f>
        <v>45513</v>
      </c>
      <c r="R22" s="516">
        <f>DATE($P$2,$V$2,10)</f>
        <v>45514</v>
      </c>
      <c r="S22" s="516">
        <f>DATE($P$2,$V$2,11)</f>
        <v>45515</v>
      </c>
      <c r="T22" s="516">
        <f>DATE($P$2,$V$2,12)</f>
        <v>45516</v>
      </c>
      <c r="U22" s="516">
        <f>DATE($P$2,$V$2,13)</f>
        <v>45517</v>
      </c>
      <c r="V22" s="516">
        <f>DATE($P$2,$V$2,14)</f>
        <v>45518</v>
      </c>
      <c r="W22" s="516">
        <f>DATE($P$2,$V$2,15)</f>
        <v>45519</v>
      </c>
      <c r="X22" s="516">
        <f>DATE($P$2,$V$2,16)</f>
        <v>45520</v>
      </c>
      <c r="Y22" s="516">
        <f>DATE($P$2,$V$2,17)</f>
        <v>45521</v>
      </c>
      <c r="Z22" s="516">
        <f>DATE($P$2,$V$2,18)</f>
        <v>45522</v>
      </c>
      <c r="AA22" s="516">
        <f>DATE($P$2,$V$2,19)</f>
        <v>45523</v>
      </c>
      <c r="AB22" s="516">
        <f>DATE($P$2,$V$2,20)</f>
        <v>45524</v>
      </c>
      <c r="AC22" s="516">
        <f>DATE($P$2,$V$2,21)</f>
        <v>45525</v>
      </c>
      <c r="AD22" s="516">
        <f>DATE($P$2,$V$2,22)</f>
        <v>45526</v>
      </c>
      <c r="AE22" s="516">
        <f>DATE($P$2,$V$2,23)</f>
        <v>45527</v>
      </c>
      <c r="AF22" s="516">
        <f>DATE($P$2,$V$2,24)</f>
        <v>45528</v>
      </c>
      <c r="AG22" s="516">
        <f>DATE($P$2,$V$2,25)</f>
        <v>45529</v>
      </c>
      <c r="AH22" s="516">
        <f>DATE($P$2,$V$2,26)</f>
        <v>45530</v>
      </c>
      <c r="AI22" s="516">
        <f>DATE($P$2,$V$2,27)</f>
        <v>45531</v>
      </c>
      <c r="AJ22" s="516">
        <f>DATE($P$2,$V$2,28)</f>
        <v>45532</v>
      </c>
      <c r="AK22" s="516">
        <f>IF(AN3="暦月",IF(DAY(EOMONTH(I22,0))&lt;29,"",DATE($P$2,$V$2,29)),"")</f>
        <v>45533</v>
      </c>
      <c r="AL22" s="516">
        <f>IF(AN3="暦月",IF(DAY(EOMONTH(I22,0))&lt;30,"",DATE($P$2,$V$2,30)),"")</f>
        <v>45534</v>
      </c>
      <c r="AM22" s="516">
        <f>IF(AN3="暦月",IF(DAY(EOMONTH(I22,0))&lt;31,"",DATE($P$2,$V$2,31)),"")</f>
        <v>45535</v>
      </c>
      <c r="AN22" s="693"/>
      <c r="AO22" s="694"/>
      <c r="AP22" s="699"/>
      <c r="AQ22" s="700"/>
      <c r="AR22" s="694"/>
      <c r="AS22" s="694"/>
      <c r="AT22" s="501"/>
      <c r="AU22" s="691" t="s">
        <v>616</v>
      </c>
      <c r="AV22" s="692"/>
      <c r="AX22" s="691" t="s">
        <v>633</v>
      </c>
      <c r="AY22" s="692"/>
    </row>
    <row r="23" spans="1:51" s="500" customFormat="1" ht="12" customHeight="1">
      <c r="A23" s="667">
        <v>1</v>
      </c>
      <c r="B23" s="670" t="s">
        <v>688</v>
      </c>
      <c r="C23" s="688"/>
      <c r="D23" s="676" t="s">
        <v>634</v>
      </c>
      <c r="E23" s="517"/>
      <c r="F23" s="679"/>
      <c r="G23" s="680"/>
      <c r="H23" s="518" t="s">
        <v>635</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685">
        <f>IF(LEFT($AN$1,6)="共同生活援助",SUM(I24:AM24),SUM(I24:AM25))</f>
        <v>0</v>
      </c>
      <c r="AO23" s="657">
        <f>IF($AN$3="４週",AN23/4,AN23/(DAY(EOMONTH($I$21,0))/7))</f>
        <v>0</v>
      </c>
      <c r="AP23" s="660"/>
      <c r="AQ23" s="661"/>
      <c r="AR23" s="657" t="str">
        <f>IF($AN$3="４週",AU24,AV24)</f>
        <v/>
      </c>
      <c r="AS23" s="657"/>
      <c r="AT23" s="666" t="str">
        <f>IF(AX24&lt;=1.1,"",IF(AY24&lt;=1.1,"",IF(F23="","","勤務時間"&amp;CHAR(10)&amp;"OVER")))</f>
        <v/>
      </c>
      <c r="AU23" s="520" t="s">
        <v>636</v>
      </c>
      <c r="AV23" s="520" t="s">
        <v>637</v>
      </c>
      <c r="AX23" s="520" t="s">
        <v>638</v>
      </c>
      <c r="AY23" s="520" t="s">
        <v>639</v>
      </c>
    </row>
    <row r="24" spans="1:51" s="500" customFormat="1" ht="12" customHeight="1">
      <c r="A24" s="668"/>
      <c r="B24" s="671"/>
      <c r="C24" s="689"/>
      <c r="D24" s="677"/>
      <c r="E24" s="521"/>
      <c r="F24" s="681"/>
      <c r="G24" s="682"/>
      <c r="H24" s="522" t="s">
        <v>640</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686"/>
      <c r="AO24" s="658"/>
      <c r="AP24" s="662"/>
      <c r="AQ24" s="663"/>
      <c r="AR24" s="658"/>
      <c r="AS24" s="658"/>
      <c r="AT24" s="666"/>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669"/>
      <c r="B25" s="672"/>
      <c r="C25" s="690"/>
      <c r="D25" s="678"/>
      <c r="E25" s="521"/>
      <c r="F25" s="683"/>
      <c r="G25" s="684"/>
      <c r="H25" s="525" t="s">
        <v>641</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687"/>
      <c r="AO25" s="659"/>
      <c r="AP25" s="664"/>
      <c r="AQ25" s="665"/>
      <c r="AR25" s="659"/>
      <c r="AS25" s="659"/>
      <c r="AT25" s="666"/>
      <c r="AU25" s="527"/>
      <c r="AV25" s="527"/>
      <c r="AX25" s="527"/>
      <c r="AY25" s="527"/>
    </row>
    <row r="26" spans="1:51" s="500" customFormat="1" ht="12" customHeight="1">
      <c r="A26" s="667">
        <v>2</v>
      </c>
      <c r="B26" s="670" t="s">
        <v>694</v>
      </c>
      <c r="C26" s="688"/>
      <c r="D26" s="676" t="s">
        <v>634</v>
      </c>
      <c r="E26" s="517"/>
      <c r="F26" s="679"/>
      <c r="G26" s="680"/>
      <c r="H26" s="518" t="s">
        <v>635</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685">
        <f t="shared" ref="AN26" si="2">IF(LEFT($AN$1,6)="共同生活援助",SUM(I27:AM27),SUM(I27:AM28))</f>
        <v>0</v>
      </c>
      <c r="AO26" s="657">
        <f>IF($AN$3="４週",AN26/4,AN26/(DAY(EOMONTH($I$21,0))/7))</f>
        <v>0</v>
      </c>
      <c r="AP26" s="660"/>
      <c r="AQ26" s="661"/>
      <c r="AR26" s="657" t="str">
        <f>IF($AN$3="４週",AU27,AV27)</f>
        <v/>
      </c>
      <c r="AS26" s="657"/>
      <c r="AT26" s="666" t="str">
        <f t="shared" ref="AT26" si="3">IF(AX27&lt;=1.1,"",IF(AY27&lt;=1.1,"",IF(F26="","","勤務時間"&amp;CHAR(10)&amp;"OVER")))</f>
        <v/>
      </c>
      <c r="AU26" s="520" t="s">
        <v>636</v>
      </c>
      <c r="AV26" s="520" t="s">
        <v>637</v>
      </c>
      <c r="AX26" s="520" t="s">
        <v>638</v>
      </c>
      <c r="AY26" s="520" t="s">
        <v>639</v>
      </c>
    </row>
    <row r="27" spans="1:51" s="500" customFormat="1" ht="12" customHeight="1">
      <c r="A27" s="668"/>
      <c r="B27" s="671"/>
      <c r="C27" s="689"/>
      <c r="D27" s="677"/>
      <c r="E27" s="521"/>
      <c r="F27" s="681"/>
      <c r="G27" s="682"/>
      <c r="H27" s="522" t="s">
        <v>640</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686"/>
      <c r="AO27" s="658"/>
      <c r="AP27" s="662"/>
      <c r="AQ27" s="663"/>
      <c r="AR27" s="658"/>
      <c r="AS27" s="658"/>
      <c r="AT27" s="666"/>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669"/>
      <c r="B28" s="672"/>
      <c r="C28" s="690"/>
      <c r="D28" s="678"/>
      <c r="E28" s="521"/>
      <c r="F28" s="683"/>
      <c r="G28" s="684"/>
      <c r="H28" s="525" t="s">
        <v>641</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687"/>
      <c r="AO28" s="659"/>
      <c r="AP28" s="664"/>
      <c r="AQ28" s="665"/>
      <c r="AR28" s="659"/>
      <c r="AS28" s="659"/>
      <c r="AT28" s="666"/>
      <c r="AU28" s="527"/>
      <c r="AV28" s="527"/>
      <c r="AX28" s="527"/>
      <c r="AY28" s="527"/>
    </row>
    <row r="29" spans="1:51" s="500" customFormat="1" ht="12" customHeight="1">
      <c r="A29" s="667">
        <v>3</v>
      </c>
      <c r="B29" s="670"/>
      <c r="C29" s="688"/>
      <c r="D29" s="676" t="s">
        <v>634</v>
      </c>
      <c r="E29" s="517"/>
      <c r="F29" s="679"/>
      <c r="G29" s="680"/>
      <c r="H29" s="518" t="s">
        <v>635</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685">
        <f t="shared" ref="AN29" si="6">IF(LEFT($AN$1,6)="共同生活援助",SUM(I30:AM30),SUM(I30:AM31))</f>
        <v>0</v>
      </c>
      <c r="AO29" s="657">
        <f>IF($AN$3="４週",AN29/4,AN29/(DAY(EOMONTH($I$21,0))/7))</f>
        <v>0</v>
      </c>
      <c r="AP29" s="660"/>
      <c r="AQ29" s="661"/>
      <c r="AR29" s="657" t="str">
        <f>IF($AN$3="４週",AU30,AV30)</f>
        <v/>
      </c>
      <c r="AS29" s="657"/>
      <c r="AT29" s="666" t="str">
        <f t="shared" ref="AT29" si="7">IF(AX30&lt;=1.1,"",IF(AY30&lt;=1.1,"",IF(F29="","","勤務時間"&amp;CHAR(10)&amp;"OVER")))</f>
        <v/>
      </c>
      <c r="AU29" s="520" t="s">
        <v>636</v>
      </c>
      <c r="AV29" s="520" t="s">
        <v>637</v>
      </c>
      <c r="AX29" s="520" t="s">
        <v>638</v>
      </c>
      <c r="AY29" s="520" t="s">
        <v>639</v>
      </c>
    </row>
    <row r="30" spans="1:51" s="500" customFormat="1" ht="12" customHeight="1">
      <c r="A30" s="668"/>
      <c r="B30" s="671"/>
      <c r="C30" s="689"/>
      <c r="D30" s="677"/>
      <c r="E30" s="521"/>
      <c r="F30" s="681"/>
      <c r="G30" s="682"/>
      <c r="H30" s="522" t="s">
        <v>640</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686"/>
      <c r="AO30" s="658"/>
      <c r="AP30" s="662"/>
      <c r="AQ30" s="663"/>
      <c r="AR30" s="658"/>
      <c r="AS30" s="658"/>
      <c r="AT30" s="666"/>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669"/>
      <c r="B31" s="672"/>
      <c r="C31" s="690"/>
      <c r="D31" s="678"/>
      <c r="E31" s="521"/>
      <c r="F31" s="683"/>
      <c r="G31" s="684"/>
      <c r="H31" s="525" t="s">
        <v>641</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687"/>
      <c r="AO31" s="659"/>
      <c r="AP31" s="664"/>
      <c r="AQ31" s="665"/>
      <c r="AR31" s="659"/>
      <c r="AS31" s="659"/>
      <c r="AT31" s="666"/>
      <c r="AU31" s="527"/>
      <c r="AV31" s="527"/>
      <c r="AX31" s="527"/>
      <c r="AY31" s="527"/>
    </row>
    <row r="32" spans="1:51" s="500" customFormat="1" ht="12" customHeight="1">
      <c r="A32" s="667">
        <v>4</v>
      </c>
      <c r="B32" s="670"/>
      <c r="C32" s="688"/>
      <c r="D32" s="676" t="s">
        <v>634</v>
      </c>
      <c r="E32" s="517"/>
      <c r="F32" s="679"/>
      <c r="G32" s="680"/>
      <c r="H32" s="518" t="s">
        <v>635</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685">
        <f t="shared" ref="AN32" si="10">IF(LEFT($AN$1,6)="共同生活援助",SUM(I33:AM33),SUM(I33:AM34))</f>
        <v>0</v>
      </c>
      <c r="AO32" s="657">
        <f>IF($AN$3="４週",AN32/4,AN32/(DAY(EOMONTH($I$21,0))/7))</f>
        <v>0</v>
      </c>
      <c r="AP32" s="660"/>
      <c r="AQ32" s="661"/>
      <c r="AR32" s="657" t="str">
        <f t="shared" ref="AR32" si="11">IF($AN$3="４週",AU33,AV33)</f>
        <v/>
      </c>
      <c r="AS32" s="657"/>
      <c r="AT32" s="666" t="str">
        <f t="shared" ref="AT32" si="12">IF(AX33&lt;=1.1,"",IF(AY33&lt;=1.1,"",IF(F32="","","勤務時間"&amp;CHAR(10)&amp;"OVER")))</f>
        <v/>
      </c>
      <c r="AU32" s="520" t="s">
        <v>636</v>
      </c>
      <c r="AV32" s="520" t="s">
        <v>637</v>
      </c>
      <c r="AX32" s="520" t="s">
        <v>638</v>
      </c>
      <c r="AY32" s="520" t="s">
        <v>639</v>
      </c>
    </row>
    <row r="33" spans="1:51" s="500" customFormat="1" ht="12" customHeight="1">
      <c r="A33" s="668"/>
      <c r="B33" s="671"/>
      <c r="C33" s="689"/>
      <c r="D33" s="677"/>
      <c r="E33" s="521"/>
      <c r="F33" s="681"/>
      <c r="G33" s="682"/>
      <c r="H33" s="522" t="s">
        <v>640</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686"/>
      <c r="AO33" s="658"/>
      <c r="AP33" s="662"/>
      <c r="AQ33" s="663"/>
      <c r="AR33" s="658"/>
      <c r="AS33" s="658"/>
      <c r="AT33" s="666"/>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669"/>
      <c r="B34" s="672"/>
      <c r="C34" s="690"/>
      <c r="D34" s="678"/>
      <c r="E34" s="521"/>
      <c r="F34" s="683"/>
      <c r="G34" s="684"/>
      <c r="H34" s="525" t="s">
        <v>641</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687"/>
      <c r="AO34" s="659"/>
      <c r="AP34" s="664"/>
      <c r="AQ34" s="665"/>
      <c r="AR34" s="659"/>
      <c r="AS34" s="659"/>
      <c r="AT34" s="666"/>
      <c r="AU34" s="527"/>
      <c r="AV34" s="527"/>
      <c r="AX34" s="527"/>
      <c r="AY34" s="527"/>
    </row>
    <row r="35" spans="1:51" s="500" customFormat="1" ht="12" customHeight="1">
      <c r="A35" s="667">
        <v>5</v>
      </c>
      <c r="B35" s="670"/>
      <c r="C35" s="688"/>
      <c r="D35" s="676" t="s">
        <v>634</v>
      </c>
      <c r="E35" s="517"/>
      <c r="F35" s="679"/>
      <c r="G35" s="680"/>
      <c r="H35" s="518" t="s">
        <v>635</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685">
        <f t="shared" ref="AN35" si="15">IF(LEFT($AN$1,6)="共同生活援助",SUM(I36:AM36),SUM(I36:AM37))</f>
        <v>0</v>
      </c>
      <c r="AO35" s="657">
        <f>IF($AN$3="４週",AN35/4,AN35/(DAY(EOMONTH($I$21,0))/7))</f>
        <v>0</v>
      </c>
      <c r="AP35" s="660"/>
      <c r="AQ35" s="661"/>
      <c r="AR35" s="657" t="str">
        <f t="shared" ref="AR35" si="16">IF($AN$3="４週",AU36,AV36)</f>
        <v/>
      </c>
      <c r="AS35" s="657"/>
      <c r="AT35" s="666" t="str">
        <f t="shared" ref="AT35" si="17">IF(AX36&lt;=1.1,"",IF(AY36&lt;=1.1,"",IF(F35="","","勤務時間"&amp;CHAR(10)&amp;"OVER")))</f>
        <v/>
      </c>
      <c r="AU35" s="520" t="s">
        <v>636</v>
      </c>
      <c r="AV35" s="520" t="s">
        <v>637</v>
      </c>
      <c r="AX35" s="520" t="s">
        <v>638</v>
      </c>
      <c r="AY35" s="520" t="s">
        <v>639</v>
      </c>
    </row>
    <row r="36" spans="1:51" s="500" customFormat="1" ht="12" customHeight="1">
      <c r="A36" s="668"/>
      <c r="B36" s="671"/>
      <c r="C36" s="689"/>
      <c r="D36" s="677"/>
      <c r="E36" s="521"/>
      <c r="F36" s="681"/>
      <c r="G36" s="682"/>
      <c r="H36" s="522" t="s">
        <v>640</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686"/>
      <c r="AO36" s="658"/>
      <c r="AP36" s="662"/>
      <c r="AQ36" s="663"/>
      <c r="AR36" s="658"/>
      <c r="AS36" s="658"/>
      <c r="AT36" s="666"/>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669"/>
      <c r="B37" s="672"/>
      <c r="C37" s="690"/>
      <c r="D37" s="678"/>
      <c r="E37" s="521"/>
      <c r="F37" s="683"/>
      <c r="G37" s="684"/>
      <c r="H37" s="525" t="s">
        <v>641</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687"/>
      <c r="AO37" s="659"/>
      <c r="AP37" s="664"/>
      <c r="AQ37" s="665"/>
      <c r="AR37" s="659"/>
      <c r="AS37" s="659"/>
      <c r="AT37" s="666"/>
      <c r="AU37" s="527"/>
      <c r="AV37" s="527"/>
      <c r="AX37" s="527"/>
      <c r="AY37" s="527"/>
    </row>
    <row r="38" spans="1:51" s="500" customFormat="1" ht="12" customHeight="1">
      <c r="A38" s="667">
        <v>6</v>
      </c>
      <c r="B38" s="670"/>
      <c r="C38" s="688"/>
      <c r="D38" s="676" t="s">
        <v>634</v>
      </c>
      <c r="E38" s="517"/>
      <c r="F38" s="679"/>
      <c r="G38" s="680"/>
      <c r="H38" s="518" t="s">
        <v>635</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685">
        <f t="shared" ref="AN38" si="20">IF(LEFT($AN$1,6)="共同生活援助",SUM(I39:AM39),SUM(I39:AM40))</f>
        <v>0</v>
      </c>
      <c r="AO38" s="657">
        <f>IF($AN$3="４週",AN38/4,AN38/(DAY(EOMONTH($I$21,0))/7))</f>
        <v>0</v>
      </c>
      <c r="AP38" s="660"/>
      <c r="AQ38" s="661"/>
      <c r="AR38" s="657" t="str">
        <f t="shared" ref="AR38" si="21">IF($AN$3="４週",AU39,AV39)</f>
        <v/>
      </c>
      <c r="AS38" s="657"/>
      <c r="AT38" s="666" t="str">
        <f t="shared" ref="AT38" si="22">IF(AX39&lt;=1.1,"",IF(AY39&lt;=1.1,"",IF(F38="","","勤務時間"&amp;CHAR(10)&amp;"OVER")))</f>
        <v/>
      </c>
      <c r="AU38" s="520" t="s">
        <v>636</v>
      </c>
      <c r="AV38" s="520" t="s">
        <v>637</v>
      </c>
      <c r="AX38" s="520" t="s">
        <v>638</v>
      </c>
      <c r="AY38" s="520" t="s">
        <v>639</v>
      </c>
    </row>
    <row r="39" spans="1:51" s="500" customFormat="1" ht="12" customHeight="1">
      <c r="A39" s="668"/>
      <c r="B39" s="671"/>
      <c r="C39" s="689"/>
      <c r="D39" s="677"/>
      <c r="E39" s="521"/>
      <c r="F39" s="681"/>
      <c r="G39" s="682"/>
      <c r="H39" s="522" t="s">
        <v>640</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686"/>
      <c r="AO39" s="658"/>
      <c r="AP39" s="662"/>
      <c r="AQ39" s="663"/>
      <c r="AR39" s="658"/>
      <c r="AS39" s="658"/>
      <c r="AT39" s="666"/>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669"/>
      <c r="B40" s="672"/>
      <c r="C40" s="690"/>
      <c r="D40" s="678"/>
      <c r="E40" s="521"/>
      <c r="F40" s="683"/>
      <c r="G40" s="684"/>
      <c r="H40" s="525" t="s">
        <v>641</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687"/>
      <c r="AO40" s="659"/>
      <c r="AP40" s="664"/>
      <c r="AQ40" s="665"/>
      <c r="AR40" s="659"/>
      <c r="AS40" s="659"/>
      <c r="AT40" s="666"/>
      <c r="AU40" s="527"/>
      <c r="AV40" s="527"/>
      <c r="AX40" s="527"/>
      <c r="AY40" s="527"/>
    </row>
    <row r="41" spans="1:51" s="500" customFormat="1" ht="12" customHeight="1">
      <c r="A41" s="667">
        <v>7</v>
      </c>
      <c r="B41" s="670"/>
      <c r="C41" s="688"/>
      <c r="D41" s="676" t="s">
        <v>634</v>
      </c>
      <c r="E41" s="517"/>
      <c r="F41" s="679"/>
      <c r="G41" s="680"/>
      <c r="H41" s="518" t="s">
        <v>635</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685">
        <f t="shared" ref="AN41" si="25">IF(LEFT($AN$1,6)="共同生活援助",SUM(I42:AM42),SUM(I42:AM43))</f>
        <v>0</v>
      </c>
      <c r="AO41" s="657">
        <f>IF($AN$3="４週",AN41/4,AN41/(DAY(EOMONTH($I$21,0))/7))</f>
        <v>0</v>
      </c>
      <c r="AP41" s="660"/>
      <c r="AQ41" s="661"/>
      <c r="AR41" s="657" t="str">
        <f t="shared" ref="AR41" si="26">IF($AN$3="４週",AU42,AV42)</f>
        <v/>
      </c>
      <c r="AS41" s="657"/>
      <c r="AT41" s="666" t="str">
        <f t="shared" ref="AT41" si="27">IF(AX42&lt;=1.1,"",IF(AY42&lt;=1.1,"",IF(F41="","","勤務時間"&amp;CHAR(10)&amp;"OVER")))</f>
        <v/>
      </c>
      <c r="AU41" s="520" t="s">
        <v>636</v>
      </c>
      <c r="AV41" s="520" t="s">
        <v>637</v>
      </c>
      <c r="AX41" s="520" t="s">
        <v>638</v>
      </c>
      <c r="AY41" s="520" t="s">
        <v>639</v>
      </c>
    </row>
    <row r="42" spans="1:51" s="500" customFormat="1" ht="12" customHeight="1">
      <c r="A42" s="668"/>
      <c r="B42" s="671"/>
      <c r="C42" s="689"/>
      <c r="D42" s="677"/>
      <c r="E42" s="521"/>
      <c r="F42" s="681"/>
      <c r="G42" s="682"/>
      <c r="H42" s="522" t="s">
        <v>640</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686"/>
      <c r="AO42" s="658"/>
      <c r="AP42" s="662"/>
      <c r="AQ42" s="663"/>
      <c r="AR42" s="658"/>
      <c r="AS42" s="658"/>
      <c r="AT42" s="666"/>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669"/>
      <c r="B43" s="672"/>
      <c r="C43" s="690"/>
      <c r="D43" s="678"/>
      <c r="E43" s="521"/>
      <c r="F43" s="683"/>
      <c r="G43" s="684"/>
      <c r="H43" s="525" t="s">
        <v>641</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687"/>
      <c r="AO43" s="659"/>
      <c r="AP43" s="664"/>
      <c r="AQ43" s="665"/>
      <c r="AR43" s="659"/>
      <c r="AS43" s="659"/>
      <c r="AT43" s="666"/>
      <c r="AU43" s="527"/>
      <c r="AV43" s="527"/>
      <c r="AX43" s="527"/>
      <c r="AY43" s="527"/>
    </row>
    <row r="44" spans="1:51" s="500" customFormat="1" ht="12" customHeight="1">
      <c r="A44" s="667">
        <v>8</v>
      </c>
      <c r="B44" s="670"/>
      <c r="C44" s="688"/>
      <c r="D44" s="676" t="s">
        <v>634</v>
      </c>
      <c r="E44" s="517"/>
      <c r="F44" s="679"/>
      <c r="G44" s="680"/>
      <c r="H44" s="518" t="s">
        <v>635</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685">
        <f t="shared" ref="AN44" si="30">IF(LEFT($AN$1,6)="共同生活援助",SUM(I45:AM45),SUM(I45:AM46))</f>
        <v>0</v>
      </c>
      <c r="AO44" s="657">
        <f>IF($AN$3="４週",AN44/4,AN44/(DAY(EOMONTH($I$21,0))/7))</f>
        <v>0</v>
      </c>
      <c r="AP44" s="660"/>
      <c r="AQ44" s="661"/>
      <c r="AR44" s="657" t="str">
        <f t="shared" ref="AR44" si="31">IF($AN$3="４週",AU45,AV45)</f>
        <v/>
      </c>
      <c r="AS44" s="657"/>
      <c r="AT44" s="666" t="str">
        <f t="shared" ref="AT44" si="32">IF(AX45&lt;=1.1,"",IF(AY45&lt;=1.1,"",IF(F44="","","勤務時間"&amp;CHAR(10)&amp;"OVER")))</f>
        <v/>
      </c>
      <c r="AU44" s="520" t="s">
        <v>636</v>
      </c>
      <c r="AV44" s="520" t="s">
        <v>637</v>
      </c>
      <c r="AX44" s="520" t="s">
        <v>638</v>
      </c>
      <c r="AY44" s="520" t="s">
        <v>639</v>
      </c>
    </row>
    <row r="45" spans="1:51" s="500" customFormat="1" ht="12" customHeight="1">
      <c r="A45" s="668"/>
      <c r="B45" s="671"/>
      <c r="C45" s="689"/>
      <c r="D45" s="677"/>
      <c r="E45" s="521"/>
      <c r="F45" s="681"/>
      <c r="G45" s="682"/>
      <c r="H45" s="522" t="s">
        <v>640</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686"/>
      <c r="AO45" s="658"/>
      <c r="AP45" s="662"/>
      <c r="AQ45" s="663"/>
      <c r="AR45" s="658"/>
      <c r="AS45" s="658"/>
      <c r="AT45" s="666"/>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669"/>
      <c r="B46" s="672"/>
      <c r="C46" s="690"/>
      <c r="D46" s="678"/>
      <c r="E46" s="521"/>
      <c r="F46" s="683"/>
      <c r="G46" s="684"/>
      <c r="H46" s="525" t="s">
        <v>641</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687"/>
      <c r="AO46" s="659"/>
      <c r="AP46" s="664"/>
      <c r="AQ46" s="665"/>
      <c r="AR46" s="659"/>
      <c r="AS46" s="659"/>
      <c r="AT46" s="666"/>
      <c r="AU46" s="527"/>
      <c r="AV46" s="527"/>
      <c r="AX46" s="527"/>
      <c r="AY46" s="527"/>
    </row>
    <row r="47" spans="1:51" s="500" customFormat="1" ht="12" customHeight="1">
      <c r="A47" s="667">
        <v>9</v>
      </c>
      <c r="B47" s="670"/>
      <c r="C47" s="688"/>
      <c r="D47" s="676" t="s">
        <v>634</v>
      </c>
      <c r="E47" s="517"/>
      <c r="F47" s="679"/>
      <c r="G47" s="680"/>
      <c r="H47" s="518" t="s">
        <v>635</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685">
        <f t="shared" ref="AN47" si="35">IF(LEFT($AN$1,6)="共同生活援助",SUM(I48:AM48),SUM(I48:AM49))</f>
        <v>0</v>
      </c>
      <c r="AO47" s="657">
        <f>IF($AN$3="４週",AN47/4,AN47/(DAY(EOMONTH($I$21,0))/7))</f>
        <v>0</v>
      </c>
      <c r="AP47" s="660"/>
      <c r="AQ47" s="661"/>
      <c r="AR47" s="657" t="str">
        <f t="shared" ref="AR47" si="36">IF($AN$3="４週",AU48,AV48)</f>
        <v/>
      </c>
      <c r="AS47" s="657"/>
      <c r="AT47" s="666" t="str">
        <f t="shared" ref="AT47" si="37">IF(AX48&lt;=1.1,"",IF(AY48&lt;=1.1,"",IF(F47="","","勤務時間"&amp;CHAR(10)&amp;"OVER")))</f>
        <v/>
      </c>
      <c r="AU47" s="520" t="s">
        <v>636</v>
      </c>
      <c r="AV47" s="520" t="s">
        <v>637</v>
      </c>
      <c r="AX47" s="520" t="s">
        <v>638</v>
      </c>
      <c r="AY47" s="520" t="s">
        <v>639</v>
      </c>
    </row>
    <row r="48" spans="1:51" s="500" customFormat="1" ht="12" customHeight="1">
      <c r="A48" s="668"/>
      <c r="B48" s="671"/>
      <c r="C48" s="689"/>
      <c r="D48" s="677"/>
      <c r="E48" s="521"/>
      <c r="F48" s="681"/>
      <c r="G48" s="682"/>
      <c r="H48" s="522" t="s">
        <v>640</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686"/>
      <c r="AO48" s="658"/>
      <c r="AP48" s="662"/>
      <c r="AQ48" s="663"/>
      <c r="AR48" s="658"/>
      <c r="AS48" s="658"/>
      <c r="AT48" s="666"/>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669"/>
      <c r="B49" s="672"/>
      <c r="C49" s="690"/>
      <c r="D49" s="678"/>
      <c r="E49" s="521"/>
      <c r="F49" s="683"/>
      <c r="G49" s="684"/>
      <c r="H49" s="525" t="s">
        <v>641</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687"/>
      <c r="AO49" s="659"/>
      <c r="AP49" s="664"/>
      <c r="AQ49" s="665"/>
      <c r="AR49" s="659"/>
      <c r="AS49" s="659"/>
      <c r="AT49" s="666"/>
      <c r="AU49" s="527"/>
      <c r="AV49" s="527"/>
      <c r="AX49" s="527"/>
      <c r="AY49" s="527"/>
    </row>
    <row r="50" spans="1:51" s="500" customFormat="1" ht="12" customHeight="1">
      <c r="A50" s="667">
        <v>10</v>
      </c>
      <c r="B50" s="670"/>
      <c r="C50" s="688"/>
      <c r="D50" s="676" t="s">
        <v>634</v>
      </c>
      <c r="E50" s="517"/>
      <c r="F50" s="679"/>
      <c r="G50" s="680"/>
      <c r="H50" s="518" t="s">
        <v>635</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685">
        <f t="shared" ref="AN50" si="40">IF(LEFT($AN$1,6)="共同生活援助",SUM(I51:AM51),SUM(I51:AM52))</f>
        <v>0</v>
      </c>
      <c r="AO50" s="657">
        <f>IF($AN$3="４週",AN50/4,AN50/(DAY(EOMONTH($I$21,0))/7))</f>
        <v>0</v>
      </c>
      <c r="AP50" s="660"/>
      <c r="AQ50" s="661"/>
      <c r="AR50" s="657" t="str">
        <f t="shared" ref="AR50" si="41">IF($AN$3="４週",AU51,AV51)</f>
        <v/>
      </c>
      <c r="AS50" s="657"/>
      <c r="AT50" s="666" t="str">
        <f t="shared" ref="AT50" si="42">IF(AX51&lt;=1.1,"",IF(AY51&lt;=1.1,"",IF(F50="","","勤務時間"&amp;CHAR(10)&amp;"OVER")))</f>
        <v/>
      </c>
      <c r="AU50" s="520" t="s">
        <v>636</v>
      </c>
      <c r="AV50" s="520" t="s">
        <v>637</v>
      </c>
      <c r="AX50" s="520" t="s">
        <v>638</v>
      </c>
      <c r="AY50" s="520" t="s">
        <v>639</v>
      </c>
    </row>
    <row r="51" spans="1:51" s="500" customFormat="1" ht="12" customHeight="1">
      <c r="A51" s="668"/>
      <c r="B51" s="671"/>
      <c r="C51" s="689"/>
      <c r="D51" s="677"/>
      <c r="E51" s="521"/>
      <c r="F51" s="681"/>
      <c r="G51" s="682"/>
      <c r="H51" s="522" t="s">
        <v>640</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686"/>
      <c r="AO51" s="658"/>
      <c r="AP51" s="662"/>
      <c r="AQ51" s="663"/>
      <c r="AR51" s="658"/>
      <c r="AS51" s="658"/>
      <c r="AT51" s="666"/>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669"/>
      <c r="B52" s="672"/>
      <c r="C52" s="690"/>
      <c r="D52" s="678"/>
      <c r="E52" s="521"/>
      <c r="F52" s="683"/>
      <c r="G52" s="684"/>
      <c r="H52" s="525" t="s">
        <v>641</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687"/>
      <c r="AO52" s="659"/>
      <c r="AP52" s="664"/>
      <c r="AQ52" s="665"/>
      <c r="AR52" s="659"/>
      <c r="AS52" s="659"/>
      <c r="AT52" s="666"/>
      <c r="AU52" s="527"/>
      <c r="AV52" s="527"/>
      <c r="AX52" s="527"/>
      <c r="AY52" s="527"/>
    </row>
    <row r="53" spans="1:51" s="500" customFormat="1" ht="12" customHeight="1">
      <c r="A53" s="667">
        <v>11</v>
      </c>
      <c r="B53" s="670"/>
      <c r="C53" s="688"/>
      <c r="D53" s="676" t="s">
        <v>634</v>
      </c>
      <c r="E53" s="517"/>
      <c r="F53" s="679"/>
      <c r="G53" s="680"/>
      <c r="H53" s="518" t="s">
        <v>635</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685">
        <f t="shared" ref="AN53" si="45">IF(LEFT($AN$1,6)="共同生活援助",SUM(I54:AM54),SUM(I54:AM55))</f>
        <v>0</v>
      </c>
      <c r="AO53" s="657">
        <f>IF($AN$3="４週",AN53/4,AN53/(DAY(EOMONTH($I$21,0))/7))</f>
        <v>0</v>
      </c>
      <c r="AP53" s="660"/>
      <c r="AQ53" s="661"/>
      <c r="AR53" s="657" t="str">
        <f t="shared" ref="AR53" si="46">IF($AN$3="４週",AU54,AV54)</f>
        <v/>
      </c>
      <c r="AS53" s="657"/>
      <c r="AT53" s="666" t="str">
        <f t="shared" ref="AT53" si="47">IF(AX54&lt;=1.1,"",IF(AY54&lt;=1.1,"",IF(F53="","","勤務時間"&amp;CHAR(10)&amp;"OVER")))</f>
        <v/>
      </c>
      <c r="AU53" s="520" t="s">
        <v>636</v>
      </c>
      <c r="AV53" s="520" t="s">
        <v>637</v>
      </c>
      <c r="AX53" s="520" t="s">
        <v>638</v>
      </c>
      <c r="AY53" s="520" t="s">
        <v>639</v>
      </c>
    </row>
    <row r="54" spans="1:51" s="500" customFormat="1" ht="12" customHeight="1">
      <c r="A54" s="668"/>
      <c r="B54" s="671"/>
      <c r="C54" s="689"/>
      <c r="D54" s="677"/>
      <c r="E54" s="521"/>
      <c r="F54" s="681"/>
      <c r="G54" s="682"/>
      <c r="H54" s="522" t="s">
        <v>640</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686"/>
      <c r="AO54" s="658"/>
      <c r="AP54" s="662"/>
      <c r="AQ54" s="663"/>
      <c r="AR54" s="658"/>
      <c r="AS54" s="658"/>
      <c r="AT54" s="666"/>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669"/>
      <c r="B55" s="672"/>
      <c r="C55" s="690"/>
      <c r="D55" s="678"/>
      <c r="E55" s="521"/>
      <c r="F55" s="683"/>
      <c r="G55" s="684"/>
      <c r="H55" s="525" t="s">
        <v>641</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687"/>
      <c r="AO55" s="659"/>
      <c r="AP55" s="664"/>
      <c r="AQ55" s="665"/>
      <c r="AR55" s="659"/>
      <c r="AS55" s="659"/>
      <c r="AT55" s="666"/>
      <c r="AU55" s="527"/>
      <c r="AV55" s="527"/>
      <c r="AX55" s="527"/>
      <c r="AY55" s="527"/>
    </row>
    <row r="56" spans="1:51" s="500" customFormat="1" ht="12" customHeight="1">
      <c r="A56" s="667">
        <v>12</v>
      </c>
      <c r="B56" s="670"/>
      <c r="C56" s="688"/>
      <c r="D56" s="676" t="s">
        <v>634</v>
      </c>
      <c r="E56" s="517"/>
      <c r="F56" s="679"/>
      <c r="G56" s="680"/>
      <c r="H56" s="518" t="s">
        <v>635</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685">
        <f t="shared" ref="AN56" si="50">IF(LEFT($AN$1,6)="共同生活援助",SUM(I57:AM57),SUM(I57:AM58))</f>
        <v>0</v>
      </c>
      <c r="AO56" s="657">
        <f>IF($AN$3="４週",AN56/4,AN56/(DAY(EOMONTH($I$21,0))/7))</f>
        <v>0</v>
      </c>
      <c r="AP56" s="660"/>
      <c r="AQ56" s="661"/>
      <c r="AR56" s="657" t="str">
        <f t="shared" ref="AR56" si="51">IF($AN$3="４週",AU57,AV57)</f>
        <v/>
      </c>
      <c r="AS56" s="657"/>
      <c r="AT56" s="666" t="str">
        <f t="shared" ref="AT56" si="52">IF(AX57&lt;=1.1,"",IF(AY57&lt;=1.1,"",IF(F56="","","勤務時間"&amp;CHAR(10)&amp;"OVER")))</f>
        <v/>
      </c>
      <c r="AU56" s="520" t="s">
        <v>636</v>
      </c>
      <c r="AV56" s="520" t="s">
        <v>637</v>
      </c>
      <c r="AX56" s="520" t="s">
        <v>638</v>
      </c>
      <c r="AY56" s="520" t="s">
        <v>639</v>
      </c>
    </row>
    <row r="57" spans="1:51" s="500" customFormat="1" ht="12" customHeight="1">
      <c r="A57" s="668"/>
      <c r="B57" s="671"/>
      <c r="C57" s="689"/>
      <c r="D57" s="677"/>
      <c r="E57" s="521"/>
      <c r="F57" s="681"/>
      <c r="G57" s="682"/>
      <c r="H57" s="522" t="s">
        <v>640</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686"/>
      <c r="AO57" s="658"/>
      <c r="AP57" s="662"/>
      <c r="AQ57" s="663"/>
      <c r="AR57" s="658"/>
      <c r="AS57" s="658"/>
      <c r="AT57" s="666"/>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669"/>
      <c r="B58" s="672"/>
      <c r="C58" s="690"/>
      <c r="D58" s="678"/>
      <c r="E58" s="521"/>
      <c r="F58" s="683"/>
      <c r="G58" s="684"/>
      <c r="H58" s="525" t="s">
        <v>641</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687"/>
      <c r="AO58" s="659"/>
      <c r="AP58" s="664"/>
      <c r="AQ58" s="665"/>
      <c r="AR58" s="659"/>
      <c r="AS58" s="659"/>
      <c r="AT58" s="666"/>
      <c r="AU58" s="527"/>
      <c r="AV58" s="527"/>
      <c r="AX58" s="527"/>
      <c r="AY58" s="527"/>
    </row>
    <row r="59" spans="1:51" s="500" customFormat="1" ht="12" customHeight="1">
      <c r="A59" s="667">
        <v>13</v>
      </c>
      <c r="B59" s="670"/>
      <c r="C59" s="688"/>
      <c r="D59" s="676" t="s">
        <v>634</v>
      </c>
      <c r="E59" s="517"/>
      <c r="F59" s="679"/>
      <c r="G59" s="680"/>
      <c r="H59" s="518" t="s">
        <v>635</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685">
        <f t="shared" ref="AN59" si="55">IF(LEFT($AN$1,6)="共同生活援助",SUM(I60:AM60),SUM(I60:AM61))</f>
        <v>0</v>
      </c>
      <c r="AO59" s="657">
        <f>IF($AN$3="４週",AN59/4,AN59/(DAY(EOMONTH($I$21,0))/7))</f>
        <v>0</v>
      </c>
      <c r="AP59" s="660"/>
      <c r="AQ59" s="661"/>
      <c r="AR59" s="657" t="str">
        <f t="shared" ref="AR59" si="56">IF($AN$3="４週",AU60,AV60)</f>
        <v/>
      </c>
      <c r="AS59" s="657"/>
      <c r="AT59" s="666" t="str">
        <f t="shared" ref="AT59" si="57">IF(AX60&lt;=1.1,"",IF(AY60&lt;=1.1,"",IF(F59="","","勤務時間"&amp;CHAR(10)&amp;"OVER")))</f>
        <v/>
      </c>
      <c r="AU59" s="520" t="s">
        <v>636</v>
      </c>
      <c r="AV59" s="520" t="s">
        <v>637</v>
      </c>
      <c r="AX59" s="520" t="s">
        <v>638</v>
      </c>
      <c r="AY59" s="520" t="s">
        <v>639</v>
      </c>
    </row>
    <row r="60" spans="1:51" s="500" customFormat="1" ht="12" customHeight="1">
      <c r="A60" s="668"/>
      <c r="B60" s="671"/>
      <c r="C60" s="689"/>
      <c r="D60" s="677"/>
      <c r="E60" s="521"/>
      <c r="F60" s="681"/>
      <c r="G60" s="682"/>
      <c r="H60" s="522" t="s">
        <v>640</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686"/>
      <c r="AO60" s="658"/>
      <c r="AP60" s="662"/>
      <c r="AQ60" s="663"/>
      <c r="AR60" s="658"/>
      <c r="AS60" s="658"/>
      <c r="AT60" s="666"/>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669"/>
      <c r="B61" s="672"/>
      <c r="C61" s="690"/>
      <c r="D61" s="678"/>
      <c r="E61" s="521"/>
      <c r="F61" s="683"/>
      <c r="G61" s="684"/>
      <c r="H61" s="525" t="s">
        <v>641</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687"/>
      <c r="AO61" s="659"/>
      <c r="AP61" s="664"/>
      <c r="AQ61" s="665"/>
      <c r="AR61" s="659"/>
      <c r="AS61" s="659"/>
      <c r="AT61" s="666"/>
      <c r="AU61" s="527"/>
      <c r="AV61" s="527"/>
      <c r="AX61" s="527"/>
      <c r="AY61" s="527"/>
    </row>
    <row r="62" spans="1:51" s="500" customFormat="1" ht="12" customHeight="1">
      <c r="A62" s="667">
        <v>14</v>
      </c>
      <c r="B62" s="670"/>
      <c r="C62" s="688"/>
      <c r="D62" s="676" t="s">
        <v>634</v>
      </c>
      <c r="E62" s="517"/>
      <c r="F62" s="679"/>
      <c r="G62" s="680"/>
      <c r="H62" s="518" t="s">
        <v>635</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685">
        <f t="shared" ref="AN62" si="60">IF(LEFT($AN$1,6)="共同生活援助",SUM(I63:AM63),SUM(I63:AM64))</f>
        <v>0</v>
      </c>
      <c r="AO62" s="657">
        <f>IF($AN$3="４週",AN62/4,AN62/(DAY(EOMONTH($I$21,0))/7))</f>
        <v>0</v>
      </c>
      <c r="AP62" s="660"/>
      <c r="AQ62" s="661"/>
      <c r="AR62" s="657" t="str">
        <f t="shared" ref="AR62" si="61">IF($AN$3="４週",AU63,AV63)</f>
        <v/>
      </c>
      <c r="AS62" s="657"/>
      <c r="AT62" s="666" t="str">
        <f t="shared" ref="AT62" si="62">IF(AX63&lt;=1.1,"",IF(AY63&lt;=1.1,"",IF(F62="","","勤務時間"&amp;CHAR(10)&amp;"OVER")))</f>
        <v/>
      </c>
      <c r="AU62" s="520" t="s">
        <v>636</v>
      </c>
      <c r="AV62" s="520" t="s">
        <v>637</v>
      </c>
      <c r="AX62" s="520" t="s">
        <v>638</v>
      </c>
      <c r="AY62" s="520" t="s">
        <v>639</v>
      </c>
    </row>
    <row r="63" spans="1:51" s="500" customFormat="1" ht="12" customHeight="1">
      <c r="A63" s="668"/>
      <c r="B63" s="671"/>
      <c r="C63" s="689"/>
      <c r="D63" s="677"/>
      <c r="E63" s="521"/>
      <c r="F63" s="681"/>
      <c r="G63" s="682"/>
      <c r="H63" s="522" t="s">
        <v>640</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686"/>
      <c r="AO63" s="658"/>
      <c r="AP63" s="662"/>
      <c r="AQ63" s="663"/>
      <c r="AR63" s="658"/>
      <c r="AS63" s="658"/>
      <c r="AT63" s="666"/>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669"/>
      <c r="B64" s="672"/>
      <c r="C64" s="690"/>
      <c r="D64" s="678"/>
      <c r="E64" s="521"/>
      <c r="F64" s="683"/>
      <c r="G64" s="684"/>
      <c r="H64" s="525" t="s">
        <v>641</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687"/>
      <c r="AO64" s="659"/>
      <c r="AP64" s="664"/>
      <c r="AQ64" s="665"/>
      <c r="AR64" s="659"/>
      <c r="AS64" s="659"/>
      <c r="AT64" s="666"/>
      <c r="AU64" s="527"/>
      <c r="AV64" s="527"/>
      <c r="AX64" s="527"/>
      <c r="AY64" s="527"/>
    </row>
    <row r="65" spans="1:51" s="500" customFormat="1" ht="12" customHeight="1">
      <c r="A65" s="667">
        <v>15</v>
      </c>
      <c r="B65" s="670"/>
      <c r="C65" s="688"/>
      <c r="D65" s="676" t="s">
        <v>634</v>
      </c>
      <c r="E65" s="517"/>
      <c r="F65" s="679"/>
      <c r="G65" s="680"/>
      <c r="H65" s="518" t="s">
        <v>635</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685">
        <f t="shared" ref="AN65" si="65">IF(LEFT($AN$1,6)="共同生活援助",SUM(I66:AM66),SUM(I66:AM67))</f>
        <v>0</v>
      </c>
      <c r="AO65" s="657">
        <f>IF($AN$3="４週",AN65/4,AN65/(DAY(EOMONTH($I$21,0))/7))</f>
        <v>0</v>
      </c>
      <c r="AP65" s="660"/>
      <c r="AQ65" s="661"/>
      <c r="AR65" s="657" t="str">
        <f t="shared" ref="AR65" si="66">IF($AN$3="４週",AU66,AV66)</f>
        <v/>
      </c>
      <c r="AS65" s="657"/>
      <c r="AT65" s="666" t="str">
        <f t="shared" ref="AT65" si="67">IF(AX66&lt;=1.1,"",IF(AY66&lt;=1.1,"",IF(F65="","","勤務時間"&amp;CHAR(10)&amp;"OVER")))</f>
        <v/>
      </c>
      <c r="AU65" s="520" t="s">
        <v>636</v>
      </c>
      <c r="AV65" s="520" t="s">
        <v>637</v>
      </c>
      <c r="AX65" s="520" t="s">
        <v>638</v>
      </c>
      <c r="AY65" s="520" t="s">
        <v>639</v>
      </c>
    </row>
    <row r="66" spans="1:51" s="500" customFormat="1" ht="12" customHeight="1">
      <c r="A66" s="668"/>
      <c r="B66" s="671"/>
      <c r="C66" s="689"/>
      <c r="D66" s="677"/>
      <c r="E66" s="521"/>
      <c r="F66" s="681"/>
      <c r="G66" s="682"/>
      <c r="H66" s="522" t="s">
        <v>640</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686"/>
      <c r="AO66" s="658"/>
      <c r="AP66" s="662"/>
      <c r="AQ66" s="663"/>
      <c r="AR66" s="658"/>
      <c r="AS66" s="658"/>
      <c r="AT66" s="666"/>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669"/>
      <c r="B67" s="672"/>
      <c r="C67" s="690"/>
      <c r="D67" s="678"/>
      <c r="E67" s="521"/>
      <c r="F67" s="683"/>
      <c r="G67" s="684"/>
      <c r="H67" s="525" t="s">
        <v>641</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687"/>
      <c r="AO67" s="659"/>
      <c r="AP67" s="664"/>
      <c r="AQ67" s="665"/>
      <c r="AR67" s="659"/>
      <c r="AS67" s="659"/>
      <c r="AT67" s="666"/>
      <c r="AU67" s="527"/>
      <c r="AV67" s="527"/>
      <c r="AX67" s="527"/>
      <c r="AY67" s="527"/>
    </row>
    <row r="68" spans="1:51" s="500" customFormat="1" ht="12" customHeight="1">
      <c r="A68" s="667">
        <v>16</v>
      </c>
      <c r="B68" s="670"/>
      <c r="C68" s="688"/>
      <c r="D68" s="676" t="s">
        <v>634</v>
      </c>
      <c r="E68" s="517"/>
      <c r="F68" s="679"/>
      <c r="G68" s="680"/>
      <c r="H68" s="518" t="s">
        <v>635</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685">
        <f t="shared" ref="AN68" si="70">IF(LEFT($AN$1,6)="共同生活援助",SUM(I69:AM69),SUM(I69:AM70))</f>
        <v>0</v>
      </c>
      <c r="AO68" s="657">
        <f>IF($AN$3="４週",AN68/4,AN68/(DAY(EOMONTH($I$21,0))/7))</f>
        <v>0</v>
      </c>
      <c r="AP68" s="660"/>
      <c r="AQ68" s="661"/>
      <c r="AR68" s="657" t="str">
        <f t="shared" ref="AR68" si="71">IF($AN$3="４週",AU69,AV69)</f>
        <v/>
      </c>
      <c r="AS68" s="657"/>
      <c r="AT68" s="666" t="str">
        <f t="shared" ref="AT68" si="72">IF(AX69&lt;=1.1,"",IF(AY69&lt;=1.1,"",IF(F68="","","勤務時間"&amp;CHAR(10)&amp;"OVER")))</f>
        <v/>
      </c>
      <c r="AU68" s="520" t="s">
        <v>636</v>
      </c>
      <c r="AV68" s="520" t="s">
        <v>637</v>
      </c>
      <c r="AX68" s="520" t="s">
        <v>638</v>
      </c>
      <c r="AY68" s="520" t="s">
        <v>639</v>
      </c>
    </row>
    <row r="69" spans="1:51" s="500" customFormat="1" ht="12" customHeight="1">
      <c r="A69" s="668"/>
      <c r="B69" s="671"/>
      <c r="C69" s="689"/>
      <c r="D69" s="677"/>
      <c r="E69" s="521"/>
      <c r="F69" s="681"/>
      <c r="G69" s="682"/>
      <c r="H69" s="522" t="s">
        <v>640</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686"/>
      <c r="AO69" s="658"/>
      <c r="AP69" s="662"/>
      <c r="AQ69" s="663"/>
      <c r="AR69" s="658"/>
      <c r="AS69" s="658"/>
      <c r="AT69" s="666"/>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669"/>
      <c r="B70" s="672"/>
      <c r="C70" s="690"/>
      <c r="D70" s="678"/>
      <c r="E70" s="521"/>
      <c r="F70" s="683"/>
      <c r="G70" s="684"/>
      <c r="H70" s="525" t="s">
        <v>641</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687"/>
      <c r="AO70" s="659"/>
      <c r="AP70" s="664"/>
      <c r="AQ70" s="665"/>
      <c r="AR70" s="659"/>
      <c r="AS70" s="659"/>
      <c r="AT70" s="666"/>
      <c r="AU70" s="527"/>
      <c r="AV70" s="527"/>
      <c r="AX70" s="527"/>
      <c r="AY70" s="527"/>
    </row>
    <row r="71" spans="1:51" s="500" customFormat="1" ht="12" customHeight="1">
      <c r="A71" s="667">
        <v>17</v>
      </c>
      <c r="B71" s="670"/>
      <c r="C71" s="673"/>
      <c r="D71" s="676" t="s">
        <v>634</v>
      </c>
      <c r="E71" s="517"/>
      <c r="F71" s="679"/>
      <c r="G71" s="680"/>
      <c r="H71" s="518" t="s">
        <v>635</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685">
        <f t="shared" ref="AN71" si="75">IF(LEFT($AN$1,6)="共同生活援助",SUM(I72:AM72),SUM(I72:AM73))</f>
        <v>0</v>
      </c>
      <c r="AO71" s="657">
        <f>IF($AN$3="４週",AN71/4,AN71/(DAY(EOMONTH($I$21,0))/7))</f>
        <v>0</v>
      </c>
      <c r="AP71" s="660"/>
      <c r="AQ71" s="661"/>
      <c r="AR71" s="657" t="str">
        <f t="shared" ref="AR71" si="76">IF($AN$3="４週",AU72,AV72)</f>
        <v/>
      </c>
      <c r="AS71" s="657"/>
      <c r="AT71" s="666" t="str">
        <f t="shared" ref="AT71" si="77">IF(AX72&lt;=1.1,"",IF(AY72&lt;=1.1,"",IF(F71="","","勤務時間"&amp;CHAR(10)&amp;"OVER")))</f>
        <v/>
      </c>
      <c r="AU71" s="520" t="s">
        <v>636</v>
      </c>
      <c r="AV71" s="520" t="s">
        <v>637</v>
      </c>
      <c r="AX71" s="520" t="s">
        <v>638</v>
      </c>
      <c r="AY71" s="520" t="s">
        <v>639</v>
      </c>
    </row>
    <row r="72" spans="1:51" s="500" customFormat="1" ht="12" customHeight="1">
      <c r="A72" s="668"/>
      <c r="B72" s="671"/>
      <c r="C72" s="674"/>
      <c r="D72" s="677"/>
      <c r="E72" s="521"/>
      <c r="F72" s="681"/>
      <c r="G72" s="682"/>
      <c r="H72" s="522" t="s">
        <v>640</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686"/>
      <c r="AO72" s="658"/>
      <c r="AP72" s="662"/>
      <c r="AQ72" s="663"/>
      <c r="AR72" s="658"/>
      <c r="AS72" s="658"/>
      <c r="AT72" s="666"/>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669"/>
      <c r="B73" s="672"/>
      <c r="C73" s="675"/>
      <c r="D73" s="678"/>
      <c r="E73" s="521"/>
      <c r="F73" s="683"/>
      <c r="G73" s="684"/>
      <c r="H73" s="525" t="s">
        <v>641</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687"/>
      <c r="AO73" s="659"/>
      <c r="AP73" s="664"/>
      <c r="AQ73" s="665"/>
      <c r="AR73" s="659"/>
      <c r="AS73" s="659"/>
      <c r="AT73" s="666"/>
      <c r="AU73" s="527"/>
      <c r="AV73" s="527"/>
      <c r="AX73" s="527"/>
      <c r="AY73" s="527"/>
    </row>
    <row r="74" spans="1:51" s="500" customFormat="1" ht="12" customHeight="1">
      <c r="A74" s="667">
        <v>18</v>
      </c>
      <c r="B74" s="670"/>
      <c r="C74" s="688"/>
      <c r="D74" s="676" t="s">
        <v>634</v>
      </c>
      <c r="E74" s="517"/>
      <c r="F74" s="679"/>
      <c r="G74" s="680"/>
      <c r="H74" s="518" t="s">
        <v>635</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685">
        <f t="shared" ref="AN74" si="80">IF(LEFT($AN$1,6)="共同生活援助",SUM(I75:AM75),SUM(I75:AM76))</f>
        <v>0</v>
      </c>
      <c r="AO74" s="657">
        <f>IF($AN$3="４週",AN74/4,AN74/(DAY(EOMONTH($I$21,0))/7))</f>
        <v>0</v>
      </c>
      <c r="AP74" s="660"/>
      <c r="AQ74" s="661"/>
      <c r="AR74" s="657" t="str">
        <f t="shared" ref="AR74" si="81">IF($AN$3="４週",AU75,AV75)</f>
        <v/>
      </c>
      <c r="AS74" s="657"/>
      <c r="AT74" s="666" t="str">
        <f t="shared" ref="AT74" si="82">IF(AX75&lt;=1.1,"",IF(AY75&lt;=1.1,"",IF(F74="","","勤務時間"&amp;CHAR(10)&amp;"OVER")))</f>
        <v/>
      </c>
      <c r="AU74" s="520" t="s">
        <v>636</v>
      </c>
      <c r="AV74" s="520" t="s">
        <v>637</v>
      </c>
      <c r="AX74" s="520" t="s">
        <v>638</v>
      </c>
      <c r="AY74" s="520" t="s">
        <v>639</v>
      </c>
    </row>
    <row r="75" spans="1:51" s="500" customFormat="1" ht="12" customHeight="1">
      <c r="A75" s="668"/>
      <c r="B75" s="671"/>
      <c r="C75" s="689"/>
      <c r="D75" s="677"/>
      <c r="E75" s="521"/>
      <c r="F75" s="681"/>
      <c r="G75" s="682"/>
      <c r="H75" s="522" t="s">
        <v>640</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686"/>
      <c r="AO75" s="658"/>
      <c r="AP75" s="662"/>
      <c r="AQ75" s="663"/>
      <c r="AR75" s="658"/>
      <c r="AS75" s="658"/>
      <c r="AT75" s="666"/>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669"/>
      <c r="B76" s="672"/>
      <c r="C76" s="690"/>
      <c r="D76" s="678"/>
      <c r="E76" s="521"/>
      <c r="F76" s="683"/>
      <c r="G76" s="684"/>
      <c r="H76" s="525" t="s">
        <v>641</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687"/>
      <c r="AO76" s="659"/>
      <c r="AP76" s="664"/>
      <c r="AQ76" s="665"/>
      <c r="AR76" s="659"/>
      <c r="AS76" s="659"/>
      <c r="AT76" s="666"/>
      <c r="AU76" s="527"/>
      <c r="AV76" s="527"/>
      <c r="AX76" s="527"/>
      <c r="AY76" s="527"/>
    </row>
    <row r="77" spans="1:51" s="500" customFormat="1" ht="12" customHeight="1">
      <c r="A77" s="667">
        <v>19</v>
      </c>
      <c r="B77" s="670"/>
      <c r="C77" s="688"/>
      <c r="D77" s="676" t="s">
        <v>634</v>
      </c>
      <c r="E77" s="517"/>
      <c r="F77" s="679"/>
      <c r="G77" s="680"/>
      <c r="H77" s="518" t="s">
        <v>635</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685">
        <f t="shared" ref="AN77" si="85">IF(LEFT($AN$1,6)="共同生活援助",SUM(I78:AM78),SUM(I78:AM79))</f>
        <v>0</v>
      </c>
      <c r="AO77" s="657">
        <f>IF($AN$3="４週",AN77/4,AN77/(DAY(EOMONTH($I$21,0))/7))</f>
        <v>0</v>
      </c>
      <c r="AP77" s="660"/>
      <c r="AQ77" s="661"/>
      <c r="AR77" s="657" t="str">
        <f t="shared" ref="AR77" si="86">IF($AN$3="４週",AU78,AV78)</f>
        <v/>
      </c>
      <c r="AS77" s="657"/>
      <c r="AT77" s="666" t="str">
        <f t="shared" ref="AT77" si="87">IF(AX78&lt;=1.1,"",IF(AY78&lt;=1.1,"",IF(F77="","","勤務時間"&amp;CHAR(10)&amp;"OVER")))</f>
        <v/>
      </c>
      <c r="AU77" s="520" t="s">
        <v>636</v>
      </c>
      <c r="AV77" s="520" t="s">
        <v>637</v>
      </c>
      <c r="AX77" s="520" t="s">
        <v>638</v>
      </c>
      <c r="AY77" s="520" t="s">
        <v>639</v>
      </c>
    </row>
    <row r="78" spans="1:51" s="500" customFormat="1" ht="12" customHeight="1">
      <c r="A78" s="668"/>
      <c r="B78" s="671"/>
      <c r="C78" s="689"/>
      <c r="D78" s="677"/>
      <c r="E78" s="521"/>
      <c r="F78" s="681"/>
      <c r="G78" s="682"/>
      <c r="H78" s="522" t="s">
        <v>640</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686"/>
      <c r="AO78" s="658"/>
      <c r="AP78" s="662"/>
      <c r="AQ78" s="663"/>
      <c r="AR78" s="658"/>
      <c r="AS78" s="658"/>
      <c r="AT78" s="666"/>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669"/>
      <c r="B79" s="672"/>
      <c r="C79" s="690"/>
      <c r="D79" s="678"/>
      <c r="E79" s="521"/>
      <c r="F79" s="683"/>
      <c r="G79" s="684"/>
      <c r="H79" s="525" t="s">
        <v>641</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687"/>
      <c r="AO79" s="659"/>
      <c r="AP79" s="664"/>
      <c r="AQ79" s="665"/>
      <c r="AR79" s="659"/>
      <c r="AS79" s="659"/>
      <c r="AT79" s="666"/>
      <c r="AU79" s="527"/>
      <c r="AV79" s="527"/>
      <c r="AX79" s="527"/>
      <c r="AY79" s="527"/>
    </row>
    <row r="80" spans="1:51" s="500" customFormat="1" ht="12" customHeight="1">
      <c r="A80" s="667">
        <v>20</v>
      </c>
      <c r="B80" s="670"/>
      <c r="C80" s="688"/>
      <c r="D80" s="676" t="s">
        <v>634</v>
      </c>
      <c r="E80" s="517"/>
      <c r="F80" s="679"/>
      <c r="G80" s="680"/>
      <c r="H80" s="518" t="s">
        <v>635</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685">
        <f t="shared" ref="AN80" si="90">IF(LEFT($AN$1,6)="共同生活援助",SUM(I81:AM81),SUM(I81:AM82))</f>
        <v>0</v>
      </c>
      <c r="AO80" s="657">
        <f>IF($AN$3="４週",AN80/4,AN80/(DAY(EOMONTH($I$21,0))/7))</f>
        <v>0</v>
      </c>
      <c r="AP80" s="660"/>
      <c r="AQ80" s="661"/>
      <c r="AR80" s="657" t="str">
        <f t="shared" ref="AR80" si="91">IF($AN$3="４週",AU81,AV81)</f>
        <v/>
      </c>
      <c r="AS80" s="657"/>
      <c r="AT80" s="666" t="str">
        <f t="shared" ref="AT80" si="92">IF(AX81&lt;=1.1,"",IF(AY81&lt;=1.1,"",IF(F80="","","勤務時間"&amp;CHAR(10)&amp;"OVER")))</f>
        <v/>
      </c>
      <c r="AU80" s="520" t="s">
        <v>636</v>
      </c>
      <c r="AV80" s="520" t="s">
        <v>637</v>
      </c>
      <c r="AX80" s="520" t="s">
        <v>638</v>
      </c>
      <c r="AY80" s="520" t="s">
        <v>639</v>
      </c>
    </row>
    <row r="81" spans="1:51" s="500" customFormat="1" ht="12" customHeight="1">
      <c r="A81" s="668"/>
      <c r="B81" s="671"/>
      <c r="C81" s="689"/>
      <c r="D81" s="677"/>
      <c r="E81" s="521"/>
      <c r="F81" s="681"/>
      <c r="G81" s="682"/>
      <c r="H81" s="522" t="s">
        <v>640</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686"/>
      <c r="AO81" s="658"/>
      <c r="AP81" s="662"/>
      <c r="AQ81" s="663"/>
      <c r="AR81" s="658"/>
      <c r="AS81" s="658"/>
      <c r="AT81" s="666"/>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669"/>
      <c r="B82" s="672"/>
      <c r="C82" s="690"/>
      <c r="D82" s="678"/>
      <c r="E82" s="521"/>
      <c r="F82" s="683"/>
      <c r="G82" s="684"/>
      <c r="H82" s="525" t="s">
        <v>641</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687"/>
      <c r="AO82" s="659"/>
      <c r="AP82" s="664"/>
      <c r="AQ82" s="665"/>
      <c r="AR82" s="659"/>
      <c r="AS82" s="659"/>
      <c r="AT82" s="666"/>
      <c r="AU82" s="527"/>
      <c r="AV82" s="527"/>
      <c r="AX82" s="527"/>
      <c r="AY82" s="527"/>
    </row>
    <row r="83" spans="1:51" s="500" customFormat="1" ht="12" customHeight="1">
      <c r="A83" s="667">
        <v>21</v>
      </c>
      <c r="B83" s="670"/>
      <c r="C83" s="688"/>
      <c r="D83" s="676" t="s">
        <v>634</v>
      </c>
      <c r="E83" s="517"/>
      <c r="F83" s="679"/>
      <c r="G83" s="680"/>
      <c r="H83" s="518" t="s">
        <v>635</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685">
        <f t="shared" ref="AN83" si="95">IF(LEFT($AN$1,6)="共同生活援助",SUM(I84:AM84),SUM(I84:AM85))</f>
        <v>0</v>
      </c>
      <c r="AO83" s="657">
        <f>IF($AN$3="４週",AN83/4,AN83/(DAY(EOMONTH($I$21,0))/7))</f>
        <v>0</v>
      </c>
      <c r="AP83" s="660"/>
      <c r="AQ83" s="661"/>
      <c r="AR83" s="657" t="str">
        <f t="shared" ref="AR83" si="96">IF($AN$3="４週",AU84,AV84)</f>
        <v/>
      </c>
      <c r="AS83" s="657"/>
      <c r="AT83" s="666" t="str">
        <f t="shared" ref="AT83" si="97">IF(AX84&lt;=1.1,"",IF(AY84&lt;=1.1,"",IF(F83="","","勤務時間"&amp;CHAR(10)&amp;"OVER")))</f>
        <v/>
      </c>
      <c r="AU83" s="520" t="s">
        <v>636</v>
      </c>
      <c r="AV83" s="520" t="s">
        <v>637</v>
      </c>
      <c r="AX83" s="520" t="s">
        <v>638</v>
      </c>
      <c r="AY83" s="520" t="s">
        <v>639</v>
      </c>
    </row>
    <row r="84" spans="1:51" s="500" customFormat="1" ht="12" customHeight="1">
      <c r="A84" s="668"/>
      <c r="B84" s="671"/>
      <c r="C84" s="689"/>
      <c r="D84" s="677"/>
      <c r="E84" s="521"/>
      <c r="F84" s="681"/>
      <c r="G84" s="682"/>
      <c r="H84" s="522" t="s">
        <v>640</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686"/>
      <c r="AO84" s="658"/>
      <c r="AP84" s="662"/>
      <c r="AQ84" s="663"/>
      <c r="AR84" s="658"/>
      <c r="AS84" s="658"/>
      <c r="AT84" s="666"/>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669"/>
      <c r="B85" s="672"/>
      <c r="C85" s="690"/>
      <c r="D85" s="678"/>
      <c r="E85" s="521"/>
      <c r="F85" s="683"/>
      <c r="G85" s="684"/>
      <c r="H85" s="525" t="s">
        <v>641</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687"/>
      <c r="AO85" s="659"/>
      <c r="AP85" s="664"/>
      <c r="AQ85" s="665"/>
      <c r="AR85" s="659"/>
      <c r="AS85" s="659"/>
      <c r="AT85" s="666"/>
      <c r="AU85" s="527"/>
      <c r="AV85" s="527"/>
      <c r="AX85" s="527"/>
      <c r="AY85" s="527"/>
    </row>
    <row r="86" spans="1:51" s="500" customFormat="1" ht="12" customHeight="1">
      <c r="A86" s="667">
        <v>22</v>
      </c>
      <c r="B86" s="670"/>
      <c r="C86" s="688"/>
      <c r="D86" s="676" t="s">
        <v>634</v>
      </c>
      <c r="E86" s="517"/>
      <c r="F86" s="679"/>
      <c r="G86" s="680"/>
      <c r="H86" s="518" t="s">
        <v>635</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685">
        <f t="shared" ref="AN86" si="98">IF(LEFT($AN$1,6)="共同生活援助",SUM(I87:AM87),SUM(I87:AM88))</f>
        <v>0</v>
      </c>
      <c r="AO86" s="657">
        <f>IF($AN$3="４週",AN86/4,AN86/(DAY(EOMONTH($I$21,0))/7))</f>
        <v>0</v>
      </c>
      <c r="AP86" s="660"/>
      <c r="AQ86" s="661"/>
      <c r="AR86" s="657" t="str">
        <f t="shared" ref="AR86" si="99">IF($AN$3="４週",AU87,AV87)</f>
        <v/>
      </c>
      <c r="AS86" s="657"/>
      <c r="AT86" s="666" t="str">
        <f t="shared" ref="AT86" si="100">IF(AX87&lt;=1.1,"",IF(AY87&lt;=1.1,"",IF(F86="","","勤務時間"&amp;CHAR(10)&amp;"OVER")))</f>
        <v/>
      </c>
      <c r="AU86" s="520" t="s">
        <v>636</v>
      </c>
      <c r="AV86" s="520" t="s">
        <v>637</v>
      </c>
      <c r="AX86" s="520" t="s">
        <v>638</v>
      </c>
      <c r="AY86" s="520" t="s">
        <v>639</v>
      </c>
    </row>
    <row r="87" spans="1:51" s="500" customFormat="1" ht="12" customHeight="1">
      <c r="A87" s="668"/>
      <c r="B87" s="671"/>
      <c r="C87" s="689"/>
      <c r="D87" s="677"/>
      <c r="E87" s="521"/>
      <c r="F87" s="681"/>
      <c r="G87" s="682"/>
      <c r="H87" s="522" t="s">
        <v>640</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686"/>
      <c r="AO87" s="658"/>
      <c r="AP87" s="662"/>
      <c r="AQ87" s="663"/>
      <c r="AR87" s="658"/>
      <c r="AS87" s="658"/>
      <c r="AT87" s="666"/>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669"/>
      <c r="B88" s="672"/>
      <c r="C88" s="690"/>
      <c r="D88" s="678"/>
      <c r="E88" s="521"/>
      <c r="F88" s="683"/>
      <c r="G88" s="684"/>
      <c r="H88" s="525" t="s">
        <v>641</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687"/>
      <c r="AO88" s="659"/>
      <c r="AP88" s="664"/>
      <c r="AQ88" s="665"/>
      <c r="AR88" s="659"/>
      <c r="AS88" s="659"/>
      <c r="AT88" s="666"/>
      <c r="AU88" s="527"/>
      <c r="AV88" s="527"/>
      <c r="AX88" s="527"/>
      <c r="AY88" s="527"/>
    </row>
    <row r="89" spans="1:51" s="500" customFormat="1" ht="12" customHeight="1">
      <c r="A89" s="667">
        <v>23</v>
      </c>
      <c r="B89" s="670"/>
      <c r="C89" s="688"/>
      <c r="D89" s="676" t="s">
        <v>634</v>
      </c>
      <c r="E89" s="517"/>
      <c r="F89" s="679"/>
      <c r="G89" s="680"/>
      <c r="H89" s="518" t="s">
        <v>635</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685">
        <f t="shared" ref="AN89" si="103">IF(LEFT($AN$1,6)="共同生活援助",SUM(I90:AM90),SUM(I90:AM91))</f>
        <v>0</v>
      </c>
      <c r="AO89" s="657">
        <f>IF($AN$3="４週",AN89/4,AN89/(DAY(EOMONTH($I$21,0))/7))</f>
        <v>0</v>
      </c>
      <c r="AP89" s="660"/>
      <c r="AQ89" s="661"/>
      <c r="AR89" s="657" t="str">
        <f t="shared" ref="AR89" si="104">IF($AN$3="４週",AU90,AV90)</f>
        <v/>
      </c>
      <c r="AS89" s="657"/>
      <c r="AT89" s="666" t="str">
        <f t="shared" ref="AT89" si="105">IF(AX90&lt;=1.1,"",IF(AY90&lt;=1.1,"",IF(F89="","","勤務時間"&amp;CHAR(10)&amp;"OVER")))</f>
        <v/>
      </c>
      <c r="AU89" s="520" t="s">
        <v>636</v>
      </c>
      <c r="AV89" s="520" t="s">
        <v>637</v>
      </c>
      <c r="AX89" s="520" t="s">
        <v>638</v>
      </c>
      <c r="AY89" s="520" t="s">
        <v>639</v>
      </c>
    </row>
    <row r="90" spans="1:51" s="500" customFormat="1" ht="12" customHeight="1">
      <c r="A90" s="668"/>
      <c r="B90" s="671"/>
      <c r="C90" s="689"/>
      <c r="D90" s="677"/>
      <c r="E90" s="521"/>
      <c r="F90" s="681"/>
      <c r="G90" s="682"/>
      <c r="H90" s="522" t="s">
        <v>640</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686"/>
      <c r="AO90" s="658"/>
      <c r="AP90" s="662"/>
      <c r="AQ90" s="663"/>
      <c r="AR90" s="658"/>
      <c r="AS90" s="658"/>
      <c r="AT90" s="666"/>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669"/>
      <c r="B91" s="672"/>
      <c r="C91" s="690"/>
      <c r="D91" s="678"/>
      <c r="E91" s="521"/>
      <c r="F91" s="683"/>
      <c r="G91" s="684"/>
      <c r="H91" s="525" t="s">
        <v>641</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687"/>
      <c r="AO91" s="659"/>
      <c r="AP91" s="664"/>
      <c r="AQ91" s="665"/>
      <c r="AR91" s="659"/>
      <c r="AS91" s="659"/>
      <c r="AT91" s="666"/>
      <c r="AU91" s="527"/>
      <c r="AV91" s="527"/>
      <c r="AX91" s="527"/>
      <c r="AY91" s="527"/>
    </row>
    <row r="92" spans="1:51" s="500" customFormat="1" ht="12" customHeight="1">
      <c r="A92" s="667">
        <v>24</v>
      </c>
      <c r="B92" s="670"/>
      <c r="C92" s="688"/>
      <c r="D92" s="676" t="s">
        <v>634</v>
      </c>
      <c r="E92" s="517"/>
      <c r="F92" s="679"/>
      <c r="G92" s="680"/>
      <c r="H92" s="518" t="s">
        <v>635</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685">
        <f t="shared" ref="AN92" si="108">IF(LEFT($AN$1,6)="共同生活援助",SUM(I93:AM93),SUM(I93:AM94))</f>
        <v>0</v>
      </c>
      <c r="AO92" s="657">
        <f>IF($AN$3="４週",AN92/4,AN92/(DAY(EOMONTH($I$21,0))/7))</f>
        <v>0</v>
      </c>
      <c r="AP92" s="660"/>
      <c r="AQ92" s="661"/>
      <c r="AR92" s="657" t="str">
        <f t="shared" ref="AR92" si="109">IF($AN$3="４週",AU93,AV93)</f>
        <v/>
      </c>
      <c r="AS92" s="657"/>
      <c r="AT92" s="666" t="str">
        <f t="shared" ref="AT92" si="110">IF(AX93&lt;=1.1,"",IF(AY93&lt;=1.1,"",IF(F92="","","勤務時間"&amp;CHAR(10)&amp;"OVER")))</f>
        <v/>
      </c>
      <c r="AU92" s="520" t="s">
        <v>636</v>
      </c>
      <c r="AV92" s="520" t="s">
        <v>637</v>
      </c>
      <c r="AX92" s="520" t="s">
        <v>638</v>
      </c>
      <c r="AY92" s="520" t="s">
        <v>639</v>
      </c>
    </row>
    <row r="93" spans="1:51" s="500" customFormat="1" ht="12" customHeight="1">
      <c r="A93" s="668"/>
      <c r="B93" s="671"/>
      <c r="C93" s="689"/>
      <c r="D93" s="677"/>
      <c r="E93" s="521"/>
      <c r="F93" s="681"/>
      <c r="G93" s="682"/>
      <c r="H93" s="522" t="s">
        <v>640</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686"/>
      <c r="AO93" s="658"/>
      <c r="AP93" s="662"/>
      <c r="AQ93" s="663"/>
      <c r="AR93" s="658"/>
      <c r="AS93" s="658"/>
      <c r="AT93" s="666"/>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669"/>
      <c r="B94" s="672"/>
      <c r="C94" s="690"/>
      <c r="D94" s="678"/>
      <c r="E94" s="521"/>
      <c r="F94" s="683"/>
      <c r="G94" s="684"/>
      <c r="H94" s="525" t="s">
        <v>641</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687"/>
      <c r="AO94" s="659"/>
      <c r="AP94" s="664"/>
      <c r="AQ94" s="665"/>
      <c r="AR94" s="659"/>
      <c r="AS94" s="659"/>
      <c r="AT94" s="666"/>
      <c r="AU94" s="527"/>
      <c r="AV94" s="527"/>
      <c r="AX94" s="527"/>
      <c r="AY94" s="527"/>
    </row>
    <row r="95" spans="1:51" s="500" customFormat="1" ht="12" customHeight="1">
      <c r="A95" s="667">
        <v>25</v>
      </c>
      <c r="B95" s="670"/>
      <c r="C95" s="688"/>
      <c r="D95" s="676" t="s">
        <v>634</v>
      </c>
      <c r="E95" s="517"/>
      <c r="F95" s="679"/>
      <c r="G95" s="680"/>
      <c r="H95" s="518" t="s">
        <v>635</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685">
        <f t="shared" ref="AN95" si="113">IF(LEFT($AN$1,6)="共同生活援助",SUM(I96:AM96),SUM(I96:AM97))</f>
        <v>0</v>
      </c>
      <c r="AO95" s="657">
        <f>IF($AN$3="４週",AN95/4,AN95/(DAY(EOMONTH($I$21,0))/7))</f>
        <v>0</v>
      </c>
      <c r="AP95" s="660"/>
      <c r="AQ95" s="661"/>
      <c r="AR95" s="657" t="str">
        <f t="shared" ref="AR95" si="114">IF($AN$3="４週",AU96,AV96)</f>
        <v/>
      </c>
      <c r="AS95" s="657"/>
      <c r="AT95" s="666" t="str">
        <f t="shared" ref="AT95" si="115">IF(AX96&lt;=1.1,"",IF(AY96&lt;=1.1,"",IF(F95="","","勤務時間"&amp;CHAR(10)&amp;"OVER")))</f>
        <v/>
      </c>
      <c r="AU95" s="520" t="s">
        <v>636</v>
      </c>
      <c r="AV95" s="520" t="s">
        <v>637</v>
      </c>
      <c r="AX95" s="520" t="s">
        <v>638</v>
      </c>
      <c r="AY95" s="520" t="s">
        <v>639</v>
      </c>
    </row>
    <row r="96" spans="1:51" s="500" customFormat="1" ht="12" customHeight="1">
      <c r="A96" s="668"/>
      <c r="B96" s="671"/>
      <c r="C96" s="689"/>
      <c r="D96" s="677"/>
      <c r="E96" s="521"/>
      <c r="F96" s="681"/>
      <c r="G96" s="682"/>
      <c r="H96" s="522" t="s">
        <v>640</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686"/>
      <c r="AO96" s="658"/>
      <c r="AP96" s="662"/>
      <c r="AQ96" s="663"/>
      <c r="AR96" s="658"/>
      <c r="AS96" s="658"/>
      <c r="AT96" s="666"/>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669"/>
      <c r="B97" s="672"/>
      <c r="C97" s="690"/>
      <c r="D97" s="678"/>
      <c r="E97" s="521"/>
      <c r="F97" s="683"/>
      <c r="G97" s="684"/>
      <c r="H97" s="525" t="s">
        <v>641</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687"/>
      <c r="AO97" s="659"/>
      <c r="AP97" s="664"/>
      <c r="AQ97" s="665"/>
      <c r="AR97" s="659"/>
      <c r="AS97" s="659"/>
      <c r="AT97" s="666"/>
      <c r="AU97" s="527"/>
      <c r="AV97" s="527"/>
      <c r="AX97" s="527"/>
      <c r="AY97" s="527"/>
    </row>
    <row r="98" spans="1:51" s="500" customFormat="1" ht="12" customHeight="1">
      <c r="A98" s="667">
        <v>26</v>
      </c>
      <c r="B98" s="670"/>
      <c r="C98" s="688"/>
      <c r="D98" s="676" t="s">
        <v>634</v>
      </c>
      <c r="E98" s="517"/>
      <c r="F98" s="679"/>
      <c r="G98" s="680"/>
      <c r="H98" s="518" t="s">
        <v>635</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685">
        <f t="shared" ref="AN98" si="118">IF(LEFT($AN$1,6)="共同生活援助",SUM(I99:AM99),SUM(I99:AM100))</f>
        <v>0</v>
      </c>
      <c r="AO98" s="657">
        <f>IF($AN$3="４週",AN98/4,AN98/(DAY(EOMONTH($I$21,0))/7))</f>
        <v>0</v>
      </c>
      <c r="AP98" s="660"/>
      <c r="AQ98" s="661"/>
      <c r="AR98" s="657" t="str">
        <f t="shared" ref="AR98" si="119">IF($AN$3="４週",AU99,AV99)</f>
        <v/>
      </c>
      <c r="AS98" s="657"/>
      <c r="AT98" s="666" t="str">
        <f t="shared" ref="AT98" si="120">IF(AX99&lt;=1.1,"",IF(AY99&lt;=1.1,"",IF(F98="","","勤務時間"&amp;CHAR(10)&amp;"OVER")))</f>
        <v/>
      </c>
      <c r="AU98" s="520" t="s">
        <v>636</v>
      </c>
      <c r="AV98" s="520" t="s">
        <v>637</v>
      </c>
      <c r="AX98" s="520" t="s">
        <v>638</v>
      </c>
      <c r="AY98" s="520" t="s">
        <v>639</v>
      </c>
    </row>
    <row r="99" spans="1:51" s="500" customFormat="1" ht="12" customHeight="1">
      <c r="A99" s="668"/>
      <c r="B99" s="671"/>
      <c r="C99" s="689"/>
      <c r="D99" s="677"/>
      <c r="E99" s="521"/>
      <c r="F99" s="681"/>
      <c r="G99" s="682"/>
      <c r="H99" s="522" t="s">
        <v>640</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686"/>
      <c r="AO99" s="658"/>
      <c r="AP99" s="662"/>
      <c r="AQ99" s="663"/>
      <c r="AR99" s="658"/>
      <c r="AS99" s="658"/>
      <c r="AT99" s="666"/>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669"/>
      <c r="B100" s="672"/>
      <c r="C100" s="690"/>
      <c r="D100" s="678"/>
      <c r="E100" s="521"/>
      <c r="F100" s="683"/>
      <c r="G100" s="684"/>
      <c r="H100" s="525" t="s">
        <v>641</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687"/>
      <c r="AO100" s="659"/>
      <c r="AP100" s="664"/>
      <c r="AQ100" s="665"/>
      <c r="AR100" s="659"/>
      <c r="AS100" s="659"/>
      <c r="AT100" s="666"/>
      <c r="AU100" s="527"/>
      <c r="AV100" s="527"/>
      <c r="AX100" s="527"/>
      <c r="AY100" s="527"/>
    </row>
    <row r="101" spans="1:51" s="500" customFormat="1" ht="12" customHeight="1">
      <c r="A101" s="667">
        <v>27</v>
      </c>
      <c r="B101" s="670"/>
      <c r="C101" s="688"/>
      <c r="D101" s="676" t="s">
        <v>634</v>
      </c>
      <c r="E101" s="517"/>
      <c r="F101" s="679"/>
      <c r="G101" s="680"/>
      <c r="H101" s="518" t="s">
        <v>635</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685">
        <f t="shared" ref="AN101" si="123">IF(LEFT($AN$1,6)="共同生活援助",SUM(I102:AM102),SUM(I102:AM103))</f>
        <v>0</v>
      </c>
      <c r="AO101" s="657">
        <f>IF($AN$3="４週",AN101/4,AN101/(DAY(EOMONTH($I$21,0))/7))</f>
        <v>0</v>
      </c>
      <c r="AP101" s="660"/>
      <c r="AQ101" s="661"/>
      <c r="AR101" s="657" t="str">
        <f t="shared" ref="AR101" si="124">IF($AN$3="４週",AU102,AV102)</f>
        <v/>
      </c>
      <c r="AS101" s="657"/>
      <c r="AT101" s="666" t="str">
        <f t="shared" ref="AT101" si="125">IF(AX102&lt;=1.1,"",IF(AY102&lt;=1.1,"",IF(F101="","","勤務時間"&amp;CHAR(10)&amp;"OVER")))</f>
        <v/>
      </c>
      <c r="AU101" s="520" t="s">
        <v>636</v>
      </c>
      <c r="AV101" s="520" t="s">
        <v>637</v>
      </c>
      <c r="AX101" s="520" t="s">
        <v>638</v>
      </c>
      <c r="AY101" s="520" t="s">
        <v>639</v>
      </c>
    </row>
    <row r="102" spans="1:51" s="500" customFormat="1" ht="12" customHeight="1">
      <c r="A102" s="668"/>
      <c r="B102" s="671"/>
      <c r="C102" s="689"/>
      <c r="D102" s="677"/>
      <c r="E102" s="521"/>
      <c r="F102" s="681"/>
      <c r="G102" s="682"/>
      <c r="H102" s="522" t="s">
        <v>640</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686"/>
      <c r="AO102" s="658"/>
      <c r="AP102" s="662"/>
      <c r="AQ102" s="663"/>
      <c r="AR102" s="658"/>
      <c r="AS102" s="658"/>
      <c r="AT102" s="666"/>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669"/>
      <c r="B103" s="672"/>
      <c r="C103" s="690"/>
      <c r="D103" s="678"/>
      <c r="E103" s="521"/>
      <c r="F103" s="683"/>
      <c r="G103" s="684"/>
      <c r="H103" s="525" t="s">
        <v>641</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687"/>
      <c r="AO103" s="659"/>
      <c r="AP103" s="664"/>
      <c r="AQ103" s="665"/>
      <c r="AR103" s="659"/>
      <c r="AS103" s="659"/>
      <c r="AT103" s="666"/>
      <c r="AU103" s="527"/>
      <c r="AV103" s="527"/>
      <c r="AX103" s="527"/>
      <c r="AY103" s="527"/>
    </row>
    <row r="104" spans="1:51" s="500" customFormat="1" ht="12" customHeight="1">
      <c r="A104" s="667">
        <v>28</v>
      </c>
      <c r="B104" s="670"/>
      <c r="C104" s="688"/>
      <c r="D104" s="676" t="s">
        <v>634</v>
      </c>
      <c r="E104" s="517"/>
      <c r="F104" s="679"/>
      <c r="G104" s="680"/>
      <c r="H104" s="518" t="s">
        <v>635</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685">
        <f t="shared" ref="AN104" si="128">IF(LEFT($AN$1,6)="共同生活援助",SUM(I105:AM105),SUM(I105:AM106))</f>
        <v>0</v>
      </c>
      <c r="AO104" s="657">
        <f>IF($AN$3="４週",AN104/4,AN104/(DAY(EOMONTH($I$21,0))/7))</f>
        <v>0</v>
      </c>
      <c r="AP104" s="660"/>
      <c r="AQ104" s="661"/>
      <c r="AR104" s="657" t="str">
        <f t="shared" ref="AR104" si="129">IF($AN$3="４週",AU105,AV105)</f>
        <v/>
      </c>
      <c r="AS104" s="657"/>
      <c r="AT104" s="666" t="str">
        <f t="shared" ref="AT104" si="130">IF(AX105&lt;=1.1,"",IF(AY105&lt;=1.1,"",IF(F104="","","勤務時間"&amp;CHAR(10)&amp;"OVER")))</f>
        <v/>
      </c>
      <c r="AU104" s="520" t="s">
        <v>636</v>
      </c>
      <c r="AV104" s="520" t="s">
        <v>637</v>
      </c>
      <c r="AX104" s="520" t="s">
        <v>638</v>
      </c>
      <c r="AY104" s="520" t="s">
        <v>639</v>
      </c>
    </row>
    <row r="105" spans="1:51" s="500" customFormat="1" ht="12" customHeight="1">
      <c r="A105" s="668"/>
      <c r="B105" s="671"/>
      <c r="C105" s="689"/>
      <c r="D105" s="677"/>
      <c r="E105" s="521"/>
      <c r="F105" s="681"/>
      <c r="G105" s="682"/>
      <c r="H105" s="522" t="s">
        <v>640</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686"/>
      <c r="AO105" s="658"/>
      <c r="AP105" s="662"/>
      <c r="AQ105" s="663"/>
      <c r="AR105" s="658"/>
      <c r="AS105" s="658"/>
      <c r="AT105" s="666"/>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669"/>
      <c r="B106" s="672"/>
      <c r="C106" s="690"/>
      <c r="D106" s="678"/>
      <c r="E106" s="521"/>
      <c r="F106" s="683"/>
      <c r="G106" s="684"/>
      <c r="H106" s="525" t="s">
        <v>641</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687"/>
      <c r="AO106" s="659"/>
      <c r="AP106" s="664"/>
      <c r="AQ106" s="665"/>
      <c r="AR106" s="659"/>
      <c r="AS106" s="659"/>
      <c r="AT106" s="666"/>
      <c r="AU106" s="527"/>
      <c r="AV106" s="527"/>
      <c r="AX106" s="527"/>
      <c r="AY106" s="527"/>
    </row>
    <row r="107" spans="1:51" s="500" customFormat="1" ht="12" customHeight="1">
      <c r="A107" s="667">
        <v>29</v>
      </c>
      <c r="B107" s="670"/>
      <c r="C107" s="688"/>
      <c r="D107" s="676" t="s">
        <v>634</v>
      </c>
      <c r="E107" s="517"/>
      <c r="F107" s="679"/>
      <c r="G107" s="680"/>
      <c r="H107" s="518" t="s">
        <v>635</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685">
        <f t="shared" ref="AN107" si="133">IF(LEFT($AN$1,6)="共同生活援助",SUM(I108:AM108),SUM(I108:AM109))</f>
        <v>0</v>
      </c>
      <c r="AO107" s="657">
        <f>IF($AN$3="４週",AN107/4,AN107/(DAY(EOMONTH($I$21,0))/7))</f>
        <v>0</v>
      </c>
      <c r="AP107" s="660"/>
      <c r="AQ107" s="661"/>
      <c r="AR107" s="657" t="str">
        <f t="shared" ref="AR107" si="134">IF($AN$3="４週",AU108,AV108)</f>
        <v/>
      </c>
      <c r="AS107" s="657"/>
      <c r="AT107" s="666" t="str">
        <f t="shared" ref="AT107" si="135">IF(AX108&lt;=1.1,"",IF(AY108&lt;=1.1,"",IF(F107="","","勤務時間"&amp;CHAR(10)&amp;"OVER")))</f>
        <v/>
      </c>
      <c r="AU107" s="520" t="s">
        <v>636</v>
      </c>
      <c r="AV107" s="520" t="s">
        <v>637</v>
      </c>
      <c r="AX107" s="520" t="s">
        <v>638</v>
      </c>
      <c r="AY107" s="520" t="s">
        <v>639</v>
      </c>
    </row>
    <row r="108" spans="1:51" s="500" customFormat="1" ht="12" customHeight="1">
      <c r="A108" s="668"/>
      <c r="B108" s="671"/>
      <c r="C108" s="689"/>
      <c r="D108" s="677"/>
      <c r="E108" s="521"/>
      <c r="F108" s="681"/>
      <c r="G108" s="682"/>
      <c r="H108" s="522" t="s">
        <v>640</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686"/>
      <c r="AO108" s="658"/>
      <c r="AP108" s="662"/>
      <c r="AQ108" s="663"/>
      <c r="AR108" s="658"/>
      <c r="AS108" s="658"/>
      <c r="AT108" s="666"/>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669"/>
      <c r="B109" s="672"/>
      <c r="C109" s="690"/>
      <c r="D109" s="678"/>
      <c r="E109" s="521"/>
      <c r="F109" s="683"/>
      <c r="G109" s="684"/>
      <c r="H109" s="525" t="s">
        <v>641</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687"/>
      <c r="AO109" s="659"/>
      <c r="AP109" s="664"/>
      <c r="AQ109" s="665"/>
      <c r="AR109" s="659"/>
      <c r="AS109" s="659"/>
      <c r="AT109" s="666"/>
      <c r="AU109" s="527"/>
      <c r="AV109" s="527"/>
      <c r="AX109" s="527"/>
      <c r="AY109" s="527"/>
    </row>
    <row r="110" spans="1:51" s="500" customFormat="1" ht="12" customHeight="1">
      <c r="A110" s="667">
        <v>30</v>
      </c>
      <c r="B110" s="670"/>
      <c r="C110" s="688"/>
      <c r="D110" s="676" t="s">
        <v>634</v>
      </c>
      <c r="E110" s="517"/>
      <c r="F110" s="679"/>
      <c r="G110" s="680"/>
      <c r="H110" s="518" t="s">
        <v>635</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685">
        <f t="shared" ref="AN110" si="138">IF(LEFT($AN$1,6)="共同生活援助",SUM(I111:AM111),SUM(I111:AM112))</f>
        <v>0</v>
      </c>
      <c r="AO110" s="657">
        <f>IF($AN$3="４週",AN110/4,AN110/(DAY(EOMONTH($I$21,0))/7))</f>
        <v>0</v>
      </c>
      <c r="AP110" s="660"/>
      <c r="AQ110" s="661"/>
      <c r="AR110" s="657" t="str">
        <f t="shared" ref="AR110" si="139">IF($AN$3="４週",AU111,AV111)</f>
        <v/>
      </c>
      <c r="AS110" s="657"/>
      <c r="AT110" s="666" t="str">
        <f t="shared" ref="AT110" si="140">IF(AX111&lt;=1.1,"",IF(AY111&lt;=1.1,"",IF(F110="","","勤務時間"&amp;CHAR(10)&amp;"OVER")))</f>
        <v/>
      </c>
      <c r="AU110" s="520" t="s">
        <v>636</v>
      </c>
      <c r="AV110" s="520" t="s">
        <v>637</v>
      </c>
      <c r="AX110" s="520" t="s">
        <v>638</v>
      </c>
      <c r="AY110" s="520" t="s">
        <v>639</v>
      </c>
    </row>
    <row r="111" spans="1:51" s="500" customFormat="1" ht="12" customHeight="1">
      <c r="A111" s="668"/>
      <c r="B111" s="671"/>
      <c r="C111" s="689"/>
      <c r="D111" s="677"/>
      <c r="E111" s="521"/>
      <c r="F111" s="681"/>
      <c r="G111" s="682"/>
      <c r="H111" s="522" t="s">
        <v>640</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686"/>
      <c r="AO111" s="658"/>
      <c r="AP111" s="662"/>
      <c r="AQ111" s="663"/>
      <c r="AR111" s="658"/>
      <c r="AS111" s="658"/>
      <c r="AT111" s="666"/>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669"/>
      <c r="B112" s="672"/>
      <c r="C112" s="690"/>
      <c r="D112" s="678"/>
      <c r="E112" s="521"/>
      <c r="F112" s="683"/>
      <c r="G112" s="684"/>
      <c r="H112" s="525" t="s">
        <v>641</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687"/>
      <c r="AO112" s="659"/>
      <c r="AP112" s="664"/>
      <c r="AQ112" s="665"/>
      <c r="AR112" s="659"/>
      <c r="AS112" s="659"/>
      <c r="AT112" s="666"/>
      <c r="AU112" s="527"/>
      <c r="AV112" s="527"/>
      <c r="AX112" s="527"/>
      <c r="AY112" s="527"/>
    </row>
    <row r="113" spans="1:51" s="500" customFormat="1" ht="12" customHeight="1">
      <c r="A113" s="667">
        <v>31</v>
      </c>
      <c r="B113" s="670"/>
      <c r="C113" s="688"/>
      <c r="D113" s="676" t="s">
        <v>634</v>
      </c>
      <c r="E113" s="517"/>
      <c r="F113" s="679"/>
      <c r="G113" s="680"/>
      <c r="H113" s="518" t="s">
        <v>635</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685">
        <f t="shared" ref="AN113" si="143">IF(LEFT($AN$1,6)="共同生活援助",SUM(I114:AM114),SUM(I114:AM115))</f>
        <v>0</v>
      </c>
      <c r="AO113" s="657">
        <f>IF($AN$3="４週",AN113/4,AN113/(DAY(EOMONTH($I$21,0))/7))</f>
        <v>0</v>
      </c>
      <c r="AP113" s="660"/>
      <c r="AQ113" s="661"/>
      <c r="AR113" s="657" t="str">
        <f t="shared" ref="AR113" si="144">IF($AN$3="４週",AU114,AV114)</f>
        <v/>
      </c>
      <c r="AS113" s="657"/>
      <c r="AT113" s="666" t="str">
        <f t="shared" ref="AT113" si="145">IF(AX114&lt;=1.1,"",IF(AY114&lt;=1.1,"",IF(F113="","","勤務時間"&amp;CHAR(10)&amp;"OVER")))</f>
        <v/>
      </c>
      <c r="AU113" s="520" t="s">
        <v>636</v>
      </c>
      <c r="AV113" s="520" t="s">
        <v>637</v>
      </c>
      <c r="AX113" s="520" t="s">
        <v>638</v>
      </c>
      <c r="AY113" s="520" t="s">
        <v>639</v>
      </c>
    </row>
    <row r="114" spans="1:51" s="500" customFormat="1" ht="12" customHeight="1">
      <c r="A114" s="668"/>
      <c r="B114" s="671"/>
      <c r="C114" s="689"/>
      <c r="D114" s="677"/>
      <c r="E114" s="521"/>
      <c r="F114" s="681"/>
      <c r="G114" s="682"/>
      <c r="H114" s="522" t="s">
        <v>640</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686"/>
      <c r="AO114" s="658"/>
      <c r="AP114" s="662"/>
      <c r="AQ114" s="663"/>
      <c r="AR114" s="658"/>
      <c r="AS114" s="658"/>
      <c r="AT114" s="666"/>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669"/>
      <c r="B115" s="672"/>
      <c r="C115" s="690"/>
      <c r="D115" s="678"/>
      <c r="E115" s="521"/>
      <c r="F115" s="683"/>
      <c r="G115" s="684"/>
      <c r="H115" s="525" t="s">
        <v>641</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687"/>
      <c r="AO115" s="659"/>
      <c r="AP115" s="664"/>
      <c r="AQ115" s="665"/>
      <c r="AR115" s="659"/>
      <c r="AS115" s="659"/>
      <c r="AT115" s="666"/>
      <c r="AU115" s="527"/>
      <c r="AV115" s="527"/>
      <c r="AX115" s="527"/>
      <c r="AY115" s="527"/>
    </row>
    <row r="116" spans="1:51" s="500" customFormat="1" ht="12" customHeight="1">
      <c r="A116" s="667">
        <v>32</v>
      </c>
      <c r="B116" s="670"/>
      <c r="C116" s="688"/>
      <c r="D116" s="676" t="s">
        <v>634</v>
      </c>
      <c r="E116" s="517"/>
      <c r="F116" s="679"/>
      <c r="G116" s="680"/>
      <c r="H116" s="518" t="s">
        <v>635</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685">
        <f t="shared" ref="AN116" si="148">IF(LEFT($AN$1,6)="共同生活援助",SUM(I117:AM117),SUM(I117:AM118))</f>
        <v>0</v>
      </c>
      <c r="AO116" s="657">
        <f>IF($AN$3="４週",AN116/4,AN116/(DAY(EOMONTH($I$21,0))/7))</f>
        <v>0</v>
      </c>
      <c r="AP116" s="660"/>
      <c r="AQ116" s="661"/>
      <c r="AR116" s="657" t="str">
        <f t="shared" ref="AR116" si="149">IF($AN$3="４週",AU117,AV117)</f>
        <v/>
      </c>
      <c r="AS116" s="657"/>
      <c r="AT116" s="666" t="str">
        <f t="shared" ref="AT116" si="150">IF(AX117&lt;=1.1,"",IF(AY117&lt;=1.1,"",IF(F116="","","勤務時間"&amp;CHAR(10)&amp;"OVER")))</f>
        <v/>
      </c>
      <c r="AU116" s="520" t="s">
        <v>636</v>
      </c>
      <c r="AV116" s="520" t="s">
        <v>637</v>
      </c>
      <c r="AX116" s="520" t="s">
        <v>638</v>
      </c>
      <c r="AY116" s="520" t="s">
        <v>639</v>
      </c>
    </row>
    <row r="117" spans="1:51" s="500" customFormat="1" ht="12" customHeight="1">
      <c r="A117" s="668"/>
      <c r="B117" s="671"/>
      <c r="C117" s="689"/>
      <c r="D117" s="677"/>
      <c r="E117" s="521"/>
      <c r="F117" s="681"/>
      <c r="G117" s="682"/>
      <c r="H117" s="522" t="s">
        <v>640</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686"/>
      <c r="AO117" s="658"/>
      <c r="AP117" s="662"/>
      <c r="AQ117" s="663"/>
      <c r="AR117" s="658"/>
      <c r="AS117" s="658"/>
      <c r="AT117" s="666"/>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669"/>
      <c r="B118" s="672"/>
      <c r="C118" s="690"/>
      <c r="D118" s="678"/>
      <c r="E118" s="521"/>
      <c r="F118" s="683"/>
      <c r="G118" s="684"/>
      <c r="H118" s="525" t="s">
        <v>641</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687"/>
      <c r="AO118" s="659"/>
      <c r="AP118" s="664"/>
      <c r="AQ118" s="665"/>
      <c r="AR118" s="659"/>
      <c r="AS118" s="659"/>
      <c r="AT118" s="666"/>
      <c r="AU118" s="527"/>
      <c r="AV118" s="527"/>
      <c r="AX118" s="527"/>
      <c r="AY118" s="527"/>
    </row>
    <row r="119" spans="1:51" s="500" customFormat="1" ht="12" customHeight="1">
      <c r="A119" s="667">
        <v>33</v>
      </c>
      <c r="B119" s="670"/>
      <c r="C119" s="688"/>
      <c r="D119" s="676" t="s">
        <v>634</v>
      </c>
      <c r="E119" s="517"/>
      <c r="F119" s="679"/>
      <c r="G119" s="680"/>
      <c r="H119" s="518" t="s">
        <v>635</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685">
        <f t="shared" ref="AN119" si="153">IF(LEFT($AN$1,6)="共同生活援助",SUM(I120:AM120),SUM(I120:AM121))</f>
        <v>0</v>
      </c>
      <c r="AO119" s="657">
        <f>IF($AN$3="４週",AN119/4,AN119/(DAY(EOMONTH($I$21,0))/7))</f>
        <v>0</v>
      </c>
      <c r="AP119" s="660"/>
      <c r="AQ119" s="661"/>
      <c r="AR119" s="657" t="str">
        <f t="shared" ref="AR119" si="154">IF($AN$3="４週",AU120,AV120)</f>
        <v/>
      </c>
      <c r="AS119" s="657"/>
      <c r="AT119" s="666" t="str">
        <f t="shared" ref="AT119" si="155">IF(AX120&lt;=1.1,"",IF(AY120&lt;=1.1,"",IF(F119="","","勤務時間"&amp;CHAR(10)&amp;"OVER")))</f>
        <v/>
      </c>
      <c r="AU119" s="520" t="s">
        <v>636</v>
      </c>
      <c r="AV119" s="520" t="s">
        <v>637</v>
      </c>
      <c r="AX119" s="520" t="s">
        <v>638</v>
      </c>
      <c r="AY119" s="520" t="s">
        <v>639</v>
      </c>
    </row>
    <row r="120" spans="1:51" s="500" customFormat="1" ht="12" customHeight="1">
      <c r="A120" s="668"/>
      <c r="B120" s="671"/>
      <c r="C120" s="689"/>
      <c r="D120" s="677"/>
      <c r="E120" s="521"/>
      <c r="F120" s="681"/>
      <c r="G120" s="682"/>
      <c r="H120" s="522" t="s">
        <v>640</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686"/>
      <c r="AO120" s="658"/>
      <c r="AP120" s="662"/>
      <c r="AQ120" s="663"/>
      <c r="AR120" s="658"/>
      <c r="AS120" s="658"/>
      <c r="AT120" s="666"/>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669"/>
      <c r="B121" s="672"/>
      <c r="C121" s="690"/>
      <c r="D121" s="678"/>
      <c r="E121" s="521"/>
      <c r="F121" s="683"/>
      <c r="G121" s="684"/>
      <c r="H121" s="525" t="s">
        <v>641</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687"/>
      <c r="AO121" s="659"/>
      <c r="AP121" s="664"/>
      <c r="AQ121" s="665"/>
      <c r="AR121" s="659"/>
      <c r="AS121" s="659"/>
      <c r="AT121" s="666"/>
      <c r="AU121" s="527"/>
      <c r="AV121" s="527"/>
      <c r="AX121" s="527"/>
      <c r="AY121" s="527"/>
    </row>
    <row r="122" spans="1:51" s="500" customFormat="1" ht="12" customHeight="1">
      <c r="A122" s="667">
        <v>34</v>
      </c>
      <c r="B122" s="670"/>
      <c r="C122" s="688"/>
      <c r="D122" s="676" t="s">
        <v>634</v>
      </c>
      <c r="E122" s="517"/>
      <c r="F122" s="679"/>
      <c r="G122" s="680"/>
      <c r="H122" s="518" t="s">
        <v>635</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685">
        <f t="shared" ref="AN122" si="158">IF(LEFT($AN$1,6)="共同生活援助",SUM(I123:AM123),SUM(I123:AM124))</f>
        <v>0</v>
      </c>
      <c r="AO122" s="657">
        <f>IF($AN$3="４週",AN122/4,AN122/(DAY(EOMONTH($I$21,0))/7))</f>
        <v>0</v>
      </c>
      <c r="AP122" s="660"/>
      <c r="AQ122" s="661"/>
      <c r="AR122" s="657" t="str">
        <f t="shared" ref="AR122" si="159">IF($AN$3="４週",AU123,AV123)</f>
        <v/>
      </c>
      <c r="AS122" s="657"/>
      <c r="AT122" s="666" t="str">
        <f t="shared" ref="AT122" si="160">IF(AX123&lt;=1.1,"",IF(AY123&lt;=1.1,"",IF(F122="","","勤務時間"&amp;CHAR(10)&amp;"OVER")))</f>
        <v/>
      </c>
      <c r="AU122" s="520" t="s">
        <v>636</v>
      </c>
      <c r="AV122" s="520" t="s">
        <v>637</v>
      </c>
      <c r="AX122" s="520" t="s">
        <v>638</v>
      </c>
      <c r="AY122" s="520" t="s">
        <v>639</v>
      </c>
    </row>
    <row r="123" spans="1:51" s="500" customFormat="1" ht="12" customHeight="1">
      <c r="A123" s="668"/>
      <c r="B123" s="671"/>
      <c r="C123" s="689"/>
      <c r="D123" s="677"/>
      <c r="E123" s="521"/>
      <c r="F123" s="681"/>
      <c r="G123" s="682"/>
      <c r="H123" s="522" t="s">
        <v>640</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686"/>
      <c r="AO123" s="658"/>
      <c r="AP123" s="662"/>
      <c r="AQ123" s="663"/>
      <c r="AR123" s="658"/>
      <c r="AS123" s="658"/>
      <c r="AT123" s="666"/>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669"/>
      <c r="B124" s="672"/>
      <c r="C124" s="690"/>
      <c r="D124" s="678"/>
      <c r="E124" s="521"/>
      <c r="F124" s="683"/>
      <c r="G124" s="684"/>
      <c r="H124" s="525" t="s">
        <v>641</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687"/>
      <c r="AO124" s="659"/>
      <c r="AP124" s="664"/>
      <c r="AQ124" s="665"/>
      <c r="AR124" s="659"/>
      <c r="AS124" s="659"/>
      <c r="AT124" s="666"/>
      <c r="AU124" s="527"/>
      <c r="AV124" s="527"/>
      <c r="AX124" s="527"/>
      <c r="AY124" s="527"/>
    </row>
    <row r="125" spans="1:51" s="500" customFormat="1" ht="12" customHeight="1">
      <c r="A125" s="667">
        <v>35</v>
      </c>
      <c r="B125" s="670"/>
      <c r="C125" s="688"/>
      <c r="D125" s="676" t="s">
        <v>634</v>
      </c>
      <c r="E125" s="517"/>
      <c r="F125" s="679"/>
      <c r="G125" s="680"/>
      <c r="H125" s="518" t="s">
        <v>635</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685">
        <f t="shared" ref="AN125" si="163">IF(LEFT($AN$1,6)="共同生活援助",SUM(I126:AM126),SUM(I126:AM127))</f>
        <v>0</v>
      </c>
      <c r="AO125" s="657">
        <f>IF($AN$3="４週",AN125/4,AN125/(DAY(EOMONTH($I$21,0))/7))</f>
        <v>0</v>
      </c>
      <c r="AP125" s="660"/>
      <c r="AQ125" s="661"/>
      <c r="AR125" s="657" t="str">
        <f t="shared" ref="AR125" si="164">IF($AN$3="４週",AU126,AV126)</f>
        <v/>
      </c>
      <c r="AS125" s="657"/>
      <c r="AT125" s="666" t="str">
        <f t="shared" ref="AT125" si="165">IF(AX126&lt;=1.1,"",IF(AY126&lt;=1.1,"",IF(F125="","","勤務時間"&amp;CHAR(10)&amp;"OVER")))</f>
        <v/>
      </c>
      <c r="AU125" s="520" t="s">
        <v>636</v>
      </c>
      <c r="AV125" s="520" t="s">
        <v>637</v>
      </c>
      <c r="AX125" s="520" t="s">
        <v>638</v>
      </c>
      <c r="AY125" s="520" t="s">
        <v>639</v>
      </c>
    </row>
    <row r="126" spans="1:51" s="500" customFormat="1" ht="12" customHeight="1">
      <c r="A126" s="668"/>
      <c r="B126" s="671"/>
      <c r="C126" s="689"/>
      <c r="D126" s="677"/>
      <c r="E126" s="521"/>
      <c r="F126" s="681"/>
      <c r="G126" s="682"/>
      <c r="H126" s="522" t="s">
        <v>640</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686"/>
      <c r="AO126" s="658"/>
      <c r="AP126" s="662"/>
      <c r="AQ126" s="663"/>
      <c r="AR126" s="658"/>
      <c r="AS126" s="658"/>
      <c r="AT126" s="666"/>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669"/>
      <c r="B127" s="672"/>
      <c r="C127" s="690"/>
      <c r="D127" s="678"/>
      <c r="E127" s="521"/>
      <c r="F127" s="683"/>
      <c r="G127" s="684"/>
      <c r="H127" s="525" t="s">
        <v>641</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687"/>
      <c r="AO127" s="659"/>
      <c r="AP127" s="664"/>
      <c r="AQ127" s="665"/>
      <c r="AR127" s="659"/>
      <c r="AS127" s="659"/>
      <c r="AT127" s="666"/>
      <c r="AU127" s="527"/>
      <c r="AV127" s="527"/>
      <c r="AX127" s="527"/>
      <c r="AY127" s="527"/>
    </row>
    <row r="128" spans="1:51" s="500" customFormat="1" ht="12" customHeight="1">
      <c r="A128" s="667">
        <v>36</v>
      </c>
      <c r="B128" s="670"/>
      <c r="C128" s="688"/>
      <c r="D128" s="676" t="s">
        <v>634</v>
      </c>
      <c r="E128" s="517"/>
      <c r="F128" s="679"/>
      <c r="G128" s="680"/>
      <c r="H128" s="518" t="s">
        <v>635</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685">
        <f t="shared" ref="AN128" si="168">IF(LEFT($AN$1,6)="共同生活援助",SUM(I129:AM129),SUM(I129:AM130))</f>
        <v>0</v>
      </c>
      <c r="AO128" s="657">
        <f>IF($AN$3="４週",AN128/4,AN128/(DAY(EOMONTH($I$21,0))/7))</f>
        <v>0</v>
      </c>
      <c r="AP128" s="660"/>
      <c r="AQ128" s="661"/>
      <c r="AR128" s="657" t="str">
        <f t="shared" ref="AR128" si="169">IF($AN$3="４週",AU129,AV129)</f>
        <v/>
      </c>
      <c r="AS128" s="657"/>
      <c r="AT128" s="666" t="str">
        <f t="shared" ref="AT128" si="170">IF(AX129&lt;=1.1,"",IF(AY129&lt;=1.1,"",IF(F128="","","勤務時間"&amp;CHAR(10)&amp;"OVER")))</f>
        <v/>
      </c>
      <c r="AU128" s="520" t="s">
        <v>636</v>
      </c>
      <c r="AV128" s="520" t="s">
        <v>637</v>
      </c>
      <c r="AX128" s="520" t="s">
        <v>638</v>
      </c>
      <c r="AY128" s="520" t="s">
        <v>639</v>
      </c>
    </row>
    <row r="129" spans="1:51" s="500" customFormat="1" ht="12" customHeight="1">
      <c r="A129" s="668"/>
      <c r="B129" s="671"/>
      <c r="C129" s="689"/>
      <c r="D129" s="677"/>
      <c r="E129" s="521"/>
      <c r="F129" s="681"/>
      <c r="G129" s="682"/>
      <c r="H129" s="522" t="s">
        <v>640</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686"/>
      <c r="AO129" s="658"/>
      <c r="AP129" s="662"/>
      <c r="AQ129" s="663"/>
      <c r="AR129" s="658"/>
      <c r="AS129" s="658"/>
      <c r="AT129" s="666"/>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669"/>
      <c r="B130" s="672"/>
      <c r="C130" s="690"/>
      <c r="D130" s="678"/>
      <c r="E130" s="521"/>
      <c r="F130" s="683"/>
      <c r="G130" s="684"/>
      <c r="H130" s="525" t="s">
        <v>641</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687"/>
      <c r="AO130" s="659"/>
      <c r="AP130" s="664"/>
      <c r="AQ130" s="665"/>
      <c r="AR130" s="659"/>
      <c r="AS130" s="659"/>
      <c r="AT130" s="666"/>
      <c r="AU130" s="527"/>
      <c r="AV130" s="527"/>
      <c r="AX130" s="527"/>
      <c r="AY130" s="527"/>
    </row>
    <row r="131" spans="1:51" s="500" customFormat="1" ht="12" customHeight="1">
      <c r="A131" s="667">
        <v>37</v>
      </c>
      <c r="B131" s="670"/>
      <c r="C131" s="673"/>
      <c r="D131" s="676" t="s">
        <v>634</v>
      </c>
      <c r="E131" s="517"/>
      <c r="F131" s="679"/>
      <c r="G131" s="680"/>
      <c r="H131" s="518" t="s">
        <v>635</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685">
        <f t="shared" ref="AN131" si="173">IF(LEFT($AN$1,6)="共同生活援助",SUM(I132:AM132),SUM(I132:AM133))</f>
        <v>0</v>
      </c>
      <c r="AO131" s="657">
        <f>IF($AN$3="４週",AN131/4,AN131/(DAY(EOMONTH($I$21,0))/7))</f>
        <v>0</v>
      </c>
      <c r="AP131" s="660"/>
      <c r="AQ131" s="661"/>
      <c r="AR131" s="657" t="str">
        <f t="shared" ref="AR131" si="174">IF($AN$3="４週",AU132,AV132)</f>
        <v/>
      </c>
      <c r="AS131" s="657"/>
      <c r="AT131" s="666" t="str">
        <f t="shared" ref="AT131" si="175">IF(AX132&lt;=1.1,"",IF(AY132&lt;=1.1,"",IF(F131="","","勤務時間"&amp;CHAR(10)&amp;"OVER")))</f>
        <v/>
      </c>
      <c r="AU131" s="520" t="s">
        <v>636</v>
      </c>
      <c r="AV131" s="520" t="s">
        <v>637</v>
      </c>
      <c r="AX131" s="520" t="s">
        <v>638</v>
      </c>
      <c r="AY131" s="520" t="s">
        <v>639</v>
      </c>
    </row>
    <row r="132" spans="1:51" s="500" customFormat="1" ht="12" customHeight="1">
      <c r="A132" s="668"/>
      <c r="B132" s="671"/>
      <c r="C132" s="674"/>
      <c r="D132" s="677"/>
      <c r="E132" s="521"/>
      <c r="F132" s="681"/>
      <c r="G132" s="682"/>
      <c r="H132" s="522" t="s">
        <v>640</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686"/>
      <c r="AO132" s="658"/>
      <c r="AP132" s="662"/>
      <c r="AQ132" s="663"/>
      <c r="AR132" s="658"/>
      <c r="AS132" s="658"/>
      <c r="AT132" s="666"/>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669"/>
      <c r="B133" s="672"/>
      <c r="C133" s="675"/>
      <c r="D133" s="678"/>
      <c r="E133" s="521"/>
      <c r="F133" s="683"/>
      <c r="G133" s="684"/>
      <c r="H133" s="525" t="s">
        <v>641</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687"/>
      <c r="AO133" s="659"/>
      <c r="AP133" s="664"/>
      <c r="AQ133" s="665"/>
      <c r="AR133" s="659"/>
      <c r="AS133" s="659"/>
      <c r="AT133" s="666"/>
      <c r="AU133" s="527"/>
      <c r="AV133" s="527"/>
      <c r="AX133" s="527"/>
      <c r="AY133" s="527"/>
    </row>
    <row r="134" spans="1:51" s="500" customFormat="1" ht="12" customHeight="1">
      <c r="A134" s="667">
        <v>38</v>
      </c>
      <c r="B134" s="670"/>
      <c r="C134" s="688"/>
      <c r="D134" s="676" t="s">
        <v>634</v>
      </c>
      <c r="E134" s="517"/>
      <c r="F134" s="679"/>
      <c r="G134" s="680"/>
      <c r="H134" s="518" t="s">
        <v>635</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685">
        <f t="shared" ref="AN134" si="178">IF(LEFT($AN$1,6)="共同生活援助",SUM(I135:AM135),SUM(I135:AM136))</f>
        <v>0</v>
      </c>
      <c r="AO134" s="657">
        <f>IF($AN$3="４週",AN134/4,AN134/(DAY(EOMONTH($I$21,0))/7))</f>
        <v>0</v>
      </c>
      <c r="AP134" s="660"/>
      <c r="AQ134" s="661"/>
      <c r="AR134" s="657" t="str">
        <f t="shared" ref="AR134" si="179">IF($AN$3="４週",AU135,AV135)</f>
        <v/>
      </c>
      <c r="AS134" s="657"/>
      <c r="AT134" s="666" t="str">
        <f t="shared" ref="AT134" si="180">IF(AX135&lt;=1.1,"",IF(AY135&lt;=1.1,"",IF(F134="","","勤務時間"&amp;CHAR(10)&amp;"OVER")))</f>
        <v/>
      </c>
      <c r="AU134" s="520" t="s">
        <v>636</v>
      </c>
      <c r="AV134" s="520" t="s">
        <v>637</v>
      </c>
      <c r="AX134" s="520" t="s">
        <v>638</v>
      </c>
      <c r="AY134" s="520" t="s">
        <v>639</v>
      </c>
    </row>
    <row r="135" spans="1:51" s="500" customFormat="1" ht="12" customHeight="1">
      <c r="A135" s="668"/>
      <c r="B135" s="671"/>
      <c r="C135" s="689"/>
      <c r="D135" s="677"/>
      <c r="E135" s="521"/>
      <c r="F135" s="681"/>
      <c r="G135" s="682"/>
      <c r="H135" s="522" t="s">
        <v>640</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686"/>
      <c r="AO135" s="658"/>
      <c r="AP135" s="662"/>
      <c r="AQ135" s="663"/>
      <c r="AR135" s="658"/>
      <c r="AS135" s="658"/>
      <c r="AT135" s="666"/>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669"/>
      <c r="B136" s="672"/>
      <c r="C136" s="690"/>
      <c r="D136" s="678"/>
      <c r="E136" s="521"/>
      <c r="F136" s="683"/>
      <c r="G136" s="684"/>
      <c r="H136" s="525" t="s">
        <v>641</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687"/>
      <c r="AO136" s="659"/>
      <c r="AP136" s="664"/>
      <c r="AQ136" s="665"/>
      <c r="AR136" s="659"/>
      <c r="AS136" s="659"/>
      <c r="AT136" s="666"/>
      <c r="AU136" s="527"/>
      <c r="AV136" s="527"/>
      <c r="AX136" s="527"/>
      <c r="AY136" s="527"/>
    </row>
    <row r="137" spans="1:51" s="500" customFormat="1" ht="12" customHeight="1">
      <c r="A137" s="667">
        <v>39</v>
      </c>
      <c r="B137" s="670"/>
      <c r="C137" s="688"/>
      <c r="D137" s="676" t="s">
        <v>634</v>
      </c>
      <c r="E137" s="517"/>
      <c r="F137" s="679"/>
      <c r="G137" s="680"/>
      <c r="H137" s="518" t="s">
        <v>635</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685">
        <f t="shared" ref="AN137" si="183">IF(LEFT($AN$1,6)="共同生活援助",SUM(I138:AM138),SUM(I138:AM139))</f>
        <v>0</v>
      </c>
      <c r="AO137" s="657">
        <f>IF($AN$3="４週",AN137/4,AN137/(DAY(EOMONTH($I$21,0))/7))</f>
        <v>0</v>
      </c>
      <c r="AP137" s="660"/>
      <c r="AQ137" s="661"/>
      <c r="AR137" s="657" t="str">
        <f t="shared" ref="AR137" si="184">IF($AN$3="４週",AU138,AV138)</f>
        <v/>
      </c>
      <c r="AS137" s="657"/>
      <c r="AT137" s="666" t="str">
        <f t="shared" ref="AT137" si="185">IF(AX138&lt;=1.1,"",IF(AY138&lt;=1.1,"",IF(F137="","","勤務時間"&amp;CHAR(10)&amp;"OVER")))</f>
        <v/>
      </c>
      <c r="AU137" s="520" t="s">
        <v>636</v>
      </c>
      <c r="AV137" s="520" t="s">
        <v>637</v>
      </c>
      <c r="AX137" s="520" t="s">
        <v>638</v>
      </c>
      <c r="AY137" s="520" t="s">
        <v>639</v>
      </c>
    </row>
    <row r="138" spans="1:51" s="500" customFormat="1" ht="12" customHeight="1">
      <c r="A138" s="668"/>
      <c r="B138" s="671"/>
      <c r="C138" s="689"/>
      <c r="D138" s="677"/>
      <c r="E138" s="521"/>
      <c r="F138" s="681"/>
      <c r="G138" s="682"/>
      <c r="H138" s="522" t="s">
        <v>640</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686"/>
      <c r="AO138" s="658"/>
      <c r="AP138" s="662"/>
      <c r="AQ138" s="663"/>
      <c r="AR138" s="658"/>
      <c r="AS138" s="658"/>
      <c r="AT138" s="666"/>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669"/>
      <c r="B139" s="672"/>
      <c r="C139" s="690"/>
      <c r="D139" s="678"/>
      <c r="E139" s="521"/>
      <c r="F139" s="683"/>
      <c r="G139" s="684"/>
      <c r="H139" s="525" t="s">
        <v>641</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687"/>
      <c r="AO139" s="659"/>
      <c r="AP139" s="664"/>
      <c r="AQ139" s="665"/>
      <c r="AR139" s="659"/>
      <c r="AS139" s="659"/>
      <c r="AT139" s="666"/>
      <c r="AU139" s="527"/>
      <c r="AV139" s="527"/>
      <c r="AX139" s="527"/>
      <c r="AY139" s="527"/>
    </row>
    <row r="140" spans="1:51" s="500" customFormat="1" ht="12" customHeight="1">
      <c r="A140" s="667">
        <v>40</v>
      </c>
      <c r="B140" s="670"/>
      <c r="C140" s="688"/>
      <c r="D140" s="676" t="s">
        <v>634</v>
      </c>
      <c r="E140" s="517"/>
      <c r="F140" s="679"/>
      <c r="G140" s="680"/>
      <c r="H140" s="518" t="s">
        <v>635</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685">
        <f t="shared" ref="AN140" si="188">IF(LEFT($AN$1,6)="共同生活援助",SUM(I141:AM141),SUM(I141:AM142))</f>
        <v>0</v>
      </c>
      <c r="AO140" s="657">
        <f>IF($AN$3="４週",AN140/4,AN140/(DAY(EOMONTH($I$21,0))/7))</f>
        <v>0</v>
      </c>
      <c r="AP140" s="660"/>
      <c r="AQ140" s="661"/>
      <c r="AR140" s="657" t="str">
        <f t="shared" ref="AR140" si="189">IF($AN$3="４週",AU141,AV141)</f>
        <v/>
      </c>
      <c r="AS140" s="657"/>
      <c r="AT140" s="666" t="str">
        <f t="shared" ref="AT140" si="190">IF(AX141&lt;=1.1,"",IF(AY141&lt;=1.1,"",IF(F140="","","勤務時間"&amp;CHAR(10)&amp;"OVER")))</f>
        <v/>
      </c>
      <c r="AU140" s="520" t="s">
        <v>636</v>
      </c>
      <c r="AV140" s="520" t="s">
        <v>637</v>
      </c>
      <c r="AX140" s="520" t="s">
        <v>638</v>
      </c>
      <c r="AY140" s="520" t="s">
        <v>639</v>
      </c>
    </row>
    <row r="141" spans="1:51" s="500" customFormat="1" ht="12" customHeight="1">
      <c r="A141" s="668"/>
      <c r="B141" s="671"/>
      <c r="C141" s="689"/>
      <c r="D141" s="677"/>
      <c r="E141" s="521"/>
      <c r="F141" s="681"/>
      <c r="G141" s="682"/>
      <c r="H141" s="522" t="s">
        <v>640</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686"/>
      <c r="AO141" s="658"/>
      <c r="AP141" s="662"/>
      <c r="AQ141" s="663"/>
      <c r="AR141" s="658"/>
      <c r="AS141" s="658"/>
      <c r="AT141" s="666"/>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669"/>
      <c r="B142" s="672"/>
      <c r="C142" s="690"/>
      <c r="D142" s="678"/>
      <c r="E142" s="521"/>
      <c r="F142" s="683"/>
      <c r="G142" s="684"/>
      <c r="H142" s="525" t="s">
        <v>641</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687"/>
      <c r="AO142" s="659"/>
      <c r="AP142" s="664"/>
      <c r="AQ142" s="665"/>
      <c r="AR142" s="659"/>
      <c r="AS142" s="659"/>
      <c r="AT142" s="666"/>
      <c r="AU142" s="527"/>
      <c r="AV142" s="527"/>
      <c r="AX142" s="527"/>
      <c r="AY142" s="527"/>
    </row>
    <row r="143" spans="1:51" s="500" customFormat="1" ht="12" customHeight="1">
      <c r="A143" s="667">
        <v>41</v>
      </c>
      <c r="B143" s="670"/>
      <c r="C143" s="688"/>
      <c r="D143" s="676" t="s">
        <v>634</v>
      </c>
      <c r="E143" s="517"/>
      <c r="F143" s="679"/>
      <c r="G143" s="680"/>
      <c r="H143" s="518" t="s">
        <v>635</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685">
        <f t="shared" ref="AN143" si="193">IF(LEFT($AN$1,6)="共同生活援助",SUM(I144:AM144),SUM(I144:AM145))</f>
        <v>0</v>
      </c>
      <c r="AO143" s="657">
        <f>IF($AN$3="４週",AN143/4,AN143/(DAY(EOMONTH($I$21,0))/7))</f>
        <v>0</v>
      </c>
      <c r="AP143" s="660"/>
      <c r="AQ143" s="661"/>
      <c r="AR143" s="657" t="str">
        <f t="shared" ref="AR143" si="194">IF($AN$3="４週",AU144,AV144)</f>
        <v/>
      </c>
      <c r="AS143" s="657"/>
      <c r="AT143" s="666" t="str">
        <f t="shared" ref="AT143" si="195">IF(AX144&lt;=1.1,"",IF(AY144&lt;=1.1,"",IF(F143="","","勤務時間"&amp;CHAR(10)&amp;"OVER")))</f>
        <v/>
      </c>
      <c r="AU143" s="520" t="s">
        <v>636</v>
      </c>
      <c r="AV143" s="520" t="s">
        <v>637</v>
      </c>
      <c r="AX143" s="520" t="s">
        <v>638</v>
      </c>
      <c r="AY143" s="520" t="s">
        <v>639</v>
      </c>
    </row>
    <row r="144" spans="1:51" s="500" customFormat="1" ht="12" customHeight="1">
      <c r="A144" s="668"/>
      <c r="B144" s="671"/>
      <c r="C144" s="689"/>
      <c r="D144" s="677"/>
      <c r="E144" s="521"/>
      <c r="F144" s="681"/>
      <c r="G144" s="682"/>
      <c r="H144" s="522" t="s">
        <v>640</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686"/>
      <c r="AO144" s="658"/>
      <c r="AP144" s="662"/>
      <c r="AQ144" s="663"/>
      <c r="AR144" s="658"/>
      <c r="AS144" s="658"/>
      <c r="AT144" s="666"/>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669"/>
      <c r="B145" s="672"/>
      <c r="C145" s="690"/>
      <c r="D145" s="678"/>
      <c r="E145" s="521"/>
      <c r="F145" s="683"/>
      <c r="G145" s="684"/>
      <c r="H145" s="525" t="s">
        <v>641</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687"/>
      <c r="AO145" s="659"/>
      <c r="AP145" s="664"/>
      <c r="AQ145" s="665"/>
      <c r="AR145" s="659"/>
      <c r="AS145" s="659"/>
      <c r="AT145" s="666"/>
      <c r="AU145" s="527"/>
      <c r="AV145" s="527"/>
      <c r="AX145" s="527"/>
      <c r="AY145" s="527"/>
    </row>
    <row r="146" spans="1:51" s="500" customFormat="1" ht="12" customHeight="1">
      <c r="A146" s="667">
        <v>42</v>
      </c>
      <c r="B146" s="670"/>
      <c r="C146" s="688"/>
      <c r="D146" s="676" t="s">
        <v>634</v>
      </c>
      <c r="E146" s="517"/>
      <c r="F146" s="679"/>
      <c r="G146" s="680"/>
      <c r="H146" s="518" t="s">
        <v>635</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685">
        <f t="shared" ref="AN146" si="198">IF(LEFT($AN$1,6)="共同生活援助",SUM(I147:AM147),SUM(I147:AM148))</f>
        <v>0</v>
      </c>
      <c r="AO146" s="657">
        <f>IF($AN$3="４週",AN146/4,AN146/(DAY(EOMONTH($I$21,0))/7))</f>
        <v>0</v>
      </c>
      <c r="AP146" s="660"/>
      <c r="AQ146" s="661"/>
      <c r="AR146" s="657" t="str">
        <f t="shared" ref="AR146" si="199">IF($AN$3="４週",AU147,AV147)</f>
        <v/>
      </c>
      <c r="AS146" s="657"/>
      <c r="AT146" s="666" t="str">
        <f t="shared" ref="AT146" si="200">IF(AX147&lt;=1.1,"",IF(AY147&lt;=1.1,"",IF(F146="","","勤務時間"&amp;CHAR(10)&amp;"OVER")))</f>
        <v/>
      </c>
      <c r="AU146" s="520" t="s">
        <v>636</v>
      </c>
      <c r="AV146" s="520" t="s">
        <v>637</v>
      </c>
      <c r="AX146" s="520" t="s">
        <v>638</v>
      </c>
      <c r="AY146" s="520" t="s">
        <v>639</v>
      </c>
    </row>
    <row r="147" spans="1:51" s="500" customFormat="1" ht="12" customHeight="1">
      <c r="A147" s="668"/>
      <c r="B147" s="671"/>
      <c r="C147" s="689"/>
      <c r="D147" s="677"/>
      <c r="E147" s="521"/>
      <c r="F147" s="681"/>
      <c r="G147" s="682"/>
      <c r="H147" s="522" t="s">
        <v>640</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686"/>
      <c r="AO147" s="658"/>
      <c r="AP147" s="662"/>
      <c r="AQ147" s="663"/>
      <c r="AR147" s="658"/>
      <c r="AS147" s="658"/>
      <c r="AT147" s="666"/>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669"/>
      <c r="B148" s="672"/>
      <c r="C148" s="690"/>
      <c r="D148" s="678"/>
      <c r="E148" s="521"/>
      <c r="F148" s="683"/>
      <c r="G148" s="684"/>
      <c r="H148" s="525" t="s">
        <v>641</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687"/>
      <c r="AO148" s="659"/>
      <c r="AP148" s="664"/>
      <c r="AQ148" s="665"/>
      <c r="AR148" s="659"/>
      <c r="AS148" s="659"/>
      <c r="AT148" s="666"/>
      <c r="AU148" s="527"/>
      <c r="AV148" s="527"/>
      <c r="AX148" s="527"/>
      <c r="AY148" s="527"/>
    </row>
    <row r="149" spans="1:51" s="500" customFormat="1" ht="12" customHeight="1">
      <c r="A149" s="667">
        <v>43</v>
      </c>
      <c r="B149" s="670"/>
      <c r="C149" s="688"/>
      <c r="D149" s="676" t="s">
        <v>634</v>
      </c>
      <c r="E149" s="517"/>
      <c r="F149" s="679"/>
      <c r="G149" s="680"/>
      <c r="H149" s="518" t="s">
        <v>635</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685">
        <f t="shared" ref="AN149" si="203">IF(LEFT($AN$1,6)="共同生活援助",SUM(I150:AM150),SUM(I150:AM151))</f>
        <v>0</v>
      </c>
      <c r="AO149" s="657">
        <f>IF($AN$3="４週",AN149/4,AN149/(DAY(EOMONTH($I$21,0))/7))</f>
        <v>0</v>
      </c>
      <c r="AP149" s="660"/>
      <c r="AQ149" s="661"/>
      <c r="AR149" s="657" t="str">
        <f t="shared" ref="AR149" si="204">IF($AN$3="４週",AU150,AV150)</f>
        <v/>
      </c>
      <c r="AS149" s="657"/>
      <c r="AT149" s="666" t="str">
        <f t="shared" ref="AT149" si="205">IF(AX150&lt;=1.1,"",IF(AY150&lt;=1.1,"",IF(F149="","","勤務時間"&amp;CHAR(10)&amp;"OVER")))</f>
        <v/>
      </c>
      <c r="AU149" s="520" t="s">
        <v>636</v>
      </c>
      <c r="AV149" s="520" t="s">
        <v>637</v>
      </c>
      <c r="AX149" s="520" t="s">
        <v>638</v>
      </c>
      <c r="AY149" s="520" t="s">
        <v>639</v>
      </c>
    </row>
    <row r="150" spans="1:51" s="500" customFormat="1" ht="12" customHeight="1">
      <c r="A150" s="668"/>
      <c r="B150" s="671"/>
      <c r="C150" s="689"/>
      <c r="D150" s="677"/>
      <c r="E150" s="521"/>
      <c r="F150" s="681"/>
      <c r="G150" s="682"/>
      <c r="H150" s="522" t="s">
        <v>640</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686"/>
      <c r="AO150" s="658"/>
      <c r="AP150" s="662"/>
      <c r="AQ150" s="663"/>
      <c r="AR150" s="658"/>
      <c r="AS150" s="658"/>
      <c r="AT150" s="666"/>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669"/>
      <c r="B151" s="672"/>
      <c r="C151" s="690"/>
      <c r="D151" s="678"/>
      <c r="E151" s="521"/>
      <c r="F151" s="683"/>
      <c r="G151" s="684"/>
      <c r="H151" s="525" t="s">
        <v>641</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687"/>
      <c r="AO151" s="659"/>
      <c r="AP151" s="664"/>
      <c r="AQ151" s="665"/>
      <c r="AR151" s="659"/>
      <c r="AS151" s="659"/>
      <c r="AT151" s="666"/>
      <c r="AU151" s="527"/>
      <c r="AV151" s="527"/>
      <c r="AX151" s="527"/>
      <c r="AY151" s="527"/>
    </row>
    <row r="152" spans="1:51" s="500" customFormat="1" ht="12" customHeight="1">
      <c r="A152" s="667">
        <v>44</v>
      </c>
      <c r="B152" s="670"/>
      <c r="C152" s="688"/>
      <c r="D152" s="676" t="s">
        <v>634</v>
      </c>
      <c r="E152" s="517"/>
      <c r="F152" s="679"/>
      <c r="G152" s="680"/>
      <c r="H152" s="518" t="s">
        <v>635</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685">
        <f t="shared" ref="AN152" si="208">IF(LEFT($AN$1,6)="共同生活援助",SUM(I153:AM153),SUM(I153:AM154))</f>
        <v>0</v>
      </c>
      <c r="AO152" s="657">
        <f>IF($AN$3="４週",AN152/4,AN152/(DAY(EOMONTH($I$21,0))/7))</f>
        <v>0</v>
      </c>
      <c r="AP152" s="660"/>
      <c r="AQ152" s="661"/>
      <c r="AR152" s="657" t="str">
        <f t="shared" ref="AR152" si="209">IF($AN$3="４週",AU153,AV153)</f>
        <v/>
      </c>
      <c r="AS152" s="657"/>
      <c r="AT152" s="666" t="str">
        <f t="shared" ref="AT152" si="210">IF(AX153&lt;=1.1,"",IF(AY153&lt;=1.1,"",IF(F152="","","勤務時間"&amp;CHAR(10)&amp;"OVER")))</f>
        <v/>
      </c>
      <c r="AU152" s="520" t="s">
        <v>636</v>
      </c>
      <c r="AV152" s="520" t="s">
        <v>637</v>
      </c>
      <c r="AX152" s="520" t="s">
        <v>638</v>
      </c>
      <c r="AY152" s="520" t="s">
        <v>639</v>
      </c>
    </row>
    <row r="153" spans="1:51" s="500" customFormat="1" ht="12" customHeight="1">
      <c r="A153" s="668"/>
      <c r="B153" s="671"/>
      <c r="C153" s="689"/>
      <c r="D153" s="677"/>
      <c r="E153" s="521"/>
      <c r="F153" s="681"/>
      <c r="G153" s="682"/>
      <c r="H153" s="522" t="s">
        <v>640</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686"/>
      <c r="AO153" s="658"/>
      <c r="AP153" s="662"/>
      <c r="AQ153" s="663"/>
      <c r="AR153" s="658"/>
      <c r="AS153" s="658"/>
      <c r="AT153" s="666"/>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669"/>
      <c r="B154" s="672"/>
      <c r="C154" s="690"/>
      <c r="D154" s="678"/>
      <c r="E154" s="521"/>
      <c r="F154" s="683"/>
      <c r="G154" s="684"/>
      <c r="H154" s="525" t="s">
        <v>641</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687"/>
      <c r="AO154" s="659"/>
      <c r="AP154" s="664"/>
      <c r="AQ154" s="665"/>
      <c r="AR154" s="659"/>
      <c r="AS154" s="659"/>
      <c r="AT154" s="666"/>
      <c r="AU154" s="527"/>
      <c r="AV154" s="527"/>
      <c r="AX154" s="527"/>
      <c r="AY154" s="527"/>
    </row>
    <row r="155" spans="1:51" s="500" customFormat="1" ht="12" customHeight="1">
      <c r="A155" s="667">
        <v>45</v>
      </c>
      <c r="B155" s="670"/>
      <c r="C155" s="688"/>
      <c r="D155" s="676" t="s">
        <v>634</v>
      </c>
      <c r="E155" s="517"/>
      <c r="F155" s="679"/>
      <c r="G155" s="680"/>
      <c r="H155" s="518" t="s">
        <v>635</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685">
        <f t="shared" ref="AN155" si="213">IF(LEFT($AN$1,6)="共同生活援助",SUM(I156:AM156),SUM(I156:AM157))</f>
        <v>0</v>
      </c>
      <c r="AO155" s="657">
        <f>IF($AN$3="４週",AN155/4,AN155/(DAY(EOMONTH($I$21,0))/7))</f>
        <v>0</v>
      </c>
      <c r="AP155" s="660"/>
      <c r="AQ155" s="661"/>
      <c r="AR155" s="657" t="str">
        <f t="shared" ref="AR155" si="214">IF($AN$3="４週",AU156,AV156)</f>
        <v/>
      </c>
      <c r="AS155" s="657"/>
      <c r="AT155" s="666" t="str">
        <f t="shared" ref="AT155" si="215">IF(AX156&lt;=1.1,"",IF(AY156&lt;=1.1,"",IF(F155="","","勤務時間"&amp;CHAR(10)&amp;"OVER")))</f>
        <v/>
      </c>
      <c r="AU155" s="520" t="s">
        <v>636</v>
      </c>
      <c r="AV155" s="520" t="s">
        <v>637</v>
      </c>
      <c r="AX155" s="520" t="s">
        <v>638</v>
      </c>
      <c r="AY155" s="520" t="s">
        <v>639</v>
      </c>
    </row>
    <row r="156" spans="1:51" s="500" customFormat="1" ht="12" customHeight="1">
      <c r="A156" s="668"/>
      <c r="B156" s="671"/>
      <c r="C156" s="689"/>
      <c r="D156" s="677"/>
      <c r="E156" s="521"/>
      <c r="F156" s="681"/>
      <c r="G156" s="682"/>
      <c r="H156" s="522" t="s">
        <v>640</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686"/>
      <c r="AO156" s="658"/>
      <c r="AP156" s="662"/>
      <c r="AQ156" s="663"/>
      <c r="AR156" s="658"/>
      <c r="AS156" s="658"/>
      <c r="AT156" s="666"/>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669"/>
      <c r="B157" s="672"/>
      <c r="C157" s="690"/>
      <c r="D157" s="678"/>
      <c r="E157" s="521"/>
      <c r="F157" s="683"/>
      <c r="G157" s="684"/>
      <c r="H157" s="525" t="s">
        <v>641</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687"/>
      <c r="AO157" s="659"/>
      <c r="AP157" s="664"/>
      <c r="AQ157" s="665"/>
      <c r="AR157" s="659"/>
      <c r="AS157" s="659"/>
      <c r="AT157" s="666"/>
      <c r="AU157" s="527"/>
      <c r="AV157" s="527"/>
      <c r="AX157" s="527"/>
      <c r="AY157" s="527"/>
    </row>
    <row r="158" spans="1:51" s="500" customFormat="1" ht="12" customHeight="1">
      <c r="A158" s="667">
        <v>46</v>
      </c>
      <c r="B158" s="670"/>
      <c r="C158" s="688"/>
      <c r="D158" s="676" t="s">
        <v>634</v>
      </c>
      <c r="E158" s="517"/>
      <c r="F158" s="679"/>
      <c r="G158" s="680"/>
      <c r="H158" s="518" t="s">
        <v>635</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685">
        <f t="shared" ref="AN158" si="218">IF(LEFT($AN$1,6)="共同生活援助",SUM(I159:AM159),SUM(I159:AM160))</f>
        <v>0</v>
      </c>
      <c r="AO158" s="657">
        <f>IF($AN$3="４週",AN158/4,AN158/(DAY(EOMONTH($I$21,0))/7))</f>
        <v>0</v>
      </c>
      <c r="AP158" s="660"/>
      <c r="AQ158" s="661"/>
      <c r="AR158" s="657" t="str">
        <f t="shared" ref="AR158" si="219">IF($AN$3="４週",AU159,AV159)</f>
        <v/>
      </c>
      <c r="AS158" s="657"/>
      <c r="AT158" s="666" t="str">
        <f t="shared" ref="AT158" si="220">IF(AX159&lt;=1.1,"",IF(AY159&lt;=1.1,"",IF(F158="","","勤務時間"&amp;CHAR(10)&amp;"OVER")))</f>
        <v/>
      </c>
      <c r="AU158" s="520" t="s">
        <v>636</v>
      </c>
      <c r="AV158" s="520" t="s">
        <v>637</v>
      </c>
      <c r="AX158" s="520" t="s">
        <v>638</v>
      </c>
      <c r="AY158" s="520" t="s">
        <v>639</v>
      </c>
    </row>
    <row r="159" spans="1:51" s="500" customFormat="1" ht="12" customHeight="1">
      <c r="A159" s="668"/>
      <c r="B159" s="671"/>
      <c r="C159" s="689"/>
      <c r="D159" s="677"/>
      <c r="E159" s="521"/>
      <c r="F159" s="681"/>
      <c r="G159" s="682"/>
      <c r="H159" s="522" t="s">
        <v>640</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686"/>
      <c r="AO159" s="658"/>
      <c r="AP159" s="662"/>
      <c r="AQ159" s="663"/>
      <c r="AR159" s="658"/>
      <c r="AS159" s="658"/>
      <c r="AT159" s="666"/>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669"/>
      <c r="B160" s="672"/>
      <c r="C160" s="690"/>
      <c r="D160" s="678"/>
      <c r="E160" s="521"/>
      <c r="F160" s="683"/>
      <c r="G160" s="684"/>
      <c r="H160" s="525" t="s">
        <v>641</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687"/>
      <c r="AO160" s="659"/>
      <c r="AP160" s="664"/>
      <c r="AQ160" s="665"/>
      <c r="AR160" s="659"/>
      <c r="AS160" s="659"/>
      <c r="AT160" s="666"/>
      <c r="AU160" s="527"/>
      <c r="AV160" s="527"/>
      <c r="AX160" s="527"/>
      <c r="AY160" s="527"/>
    </row>
    <row r="161" spans="1:51" s="500" customFormat="1" ht="12" customHeight="1">
      <c r="A161" s="667">
        <v>47</v>
      </c>
      <c r="B161" s="670"/>
      <c r="C161" s="688"/>
      <c r="D161" s="676" t="s">
        <v>634</v>
      </c>
      <c r="E161" s="517"/>
      <c r="F161" s="679"/>
      <c r="G161" s="680"/>
      <c r="H161" s="518" t="s">
        <v>635</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685">
        <f t="shared" ref="AN161" si="223">IF(LEFT($AN$1,6)="共同生活援助",SUM(I162:AM162),SUM(I162:AM163))</f>
        <v>0</v>
      </c>
      <c r="AO161" s="657">
        <f>IF($AN$3="４週",AN161/4,AN161/(DAY(EOMONTH($I$21,0))/7))</f>
        <v>0</v>
      </c>
      <c r="AP161" s="660"/>
      <c r="AQ161" s="661"/>
      <c r="AR161" s="657" t="str">
        <f t="shared" ref="AR161" si="224">IF($AN$3="４週",AU162,AV162)</f>
        <v/>
      </c>
      <c r="AS161" s="657"/>
      <c r="AT161" s="666" t="str">
        <f t="shared" ref="AT161" si="225">IF(AX162&lt;=1.1,"",IF(AY162&lt;=1.1,"",IF(F161="","","勤務時間"&amp;CHAR(10)&amp;"OVER")))</f>
        <v/>
      </c>
      <c r="AU161" s="520" t="s">
        <v>636</v>
      </c>
      <c r="AV161" s="520" t="s">
        <v>637</v>
      </c>
      <c r="AX161" s="520" t="s">
        <v>638</v>
      </c>
      <c r="AY161" s="520" t="s">
        <v>639</v>
      </c>
    </row>
    <row r="162" spans="1:51" s="500" customFormat="1" ht="12" customHeight="1">
      <c r="A162" s="668"/>
      <c r="B162" s="671"/>
      <c r="C162" s="689"/>
      <c r="D162" s="677"/>
      <c r="E162" s="521"/>
      <c r="F162" s="681"/>
      <c r="G162" s="682"/>
      <c r="H162" s="522" t="s">
        <v>640</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686"/>
      <c r="AO162" s="658"/>
      <c r="AP162" s="662"/>
      <c r="AQ162" s="663"/>
      <c r="AR162" s="658"/>
      <c r="AS162" s="658"/>
      <c r="AT162" s="666"/>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669"/>
      <c r="B163" s="672"/>
      <c r="C163" s="690"/>
      <c r="D163" s="678"/>
      <c r="E163" s="521"/>
      <c r="F163" s="683"/>
      <c r="G163" s="684"/>
      <c r="H163" s="525" t="s">
        <v>641</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687"/>
      <c r="AO163" s="659"/>
      <c r="AP163" s="664"/>
      <c r="AQ163" s="665"/>
      <c r="AR163" s="659"/>
      <c r="AS163" s="659"/>
      <c r="AT163" s="666"/>
      <c r="AU163" s="527"/>
      <c r="AV163" s="527"/>
      <c r="AX163" s="527"/>
      <c r="AY163" s="527"/>
    </row>
    <row r="164" spans="1:51" s="500" customFormat="1" ht="12" customHeight="1">
      <c r="A164" s="667">
        <v>48</v>
      </c>
      <c r="B164" s="670"/>
      <c r="C164" s="673"/>
      <c r="D164" s="676" t="s">
        <v>634</v>
      </c>
      <c r="E164" s="517"/>
      <c r="F164" s="679"/>
      <c r="G164" s="680"/>
      <c r="H164" s="518" t="s">
        <v>635</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685">
        <f t="shared" ref="AN164" si="228">IF(LEFT($AN$1,6)="共同生活援助",SUM(I165:AM165),SUM(I165:AM166))</f>
        <v>0</v>
      </c>
      <c r="AO164" s="657">
        <f>IF($AN$3="４週",AN164/4,AN164/(DAY(EOMONTH($I$21,0))/7))</f>
        <v>0</v>
      </c>
      <c r="AP164" s="660"/>
      <c r="AQ164" s="661"/>
      <c r="AR164" s="657" t="str">
        <f t="shared" ref="AR164" si="229">IF($AN$3="４週",AU165,AV165)</f>
        <v/>
      </c>
      <c r="AS164" s="657"/>
      <c r="AT164" s="666" t="str">
        <f t="shared" ref="AT164" si="230">IF(AX165&lt;=1.1,"",IF(AY165&lt;=1.1,"",IF(F164="","","勤務時間"&amp;CHAR(10)&amp;"OVER")))</f>
        <v/>
      </c>
      <c r="AU164" s="520" t="s">
        <v>636</v>
      </c>
      <c r="AV164" s="520" t="s">
        <v>637</v>
      </c>
      <c r="AX164" s="520" t="s">
        <v>638</v>
      </c>
      <c r="AY164" s="520" t="s">
        <v>639</v>
      </c>
    </row>
    <row r="165" spans="1:51" s="500" customFormat="1" ht="12" customHeight="1">
      <c r="A165" s="668"/>
      <c r="B165" s="671"/>
      <c r="C165" s="674"/>
      <c r="D165" s="677"/>
      <c r="E165" s="521"/>
      <c r="F165" s="681"/>
      <c r="G165" s="682"/>
      <c r="H165" s="522" t="s">
        <v>640</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686"/>
      <c r="AO165" s="658"/>
      <c r="AP165" s="662"/>
      <c r="AQ165" s="663"/>
      <c r="AR165" s="658"/>
      <c r="AS165" s="658"/>
      <c r="AT165" s="666"/>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669"/>
      <c r="B166" s="672"/>
      <c r="C166" s="675"/>
      <c r="D166" s="678"/>
      <c r="E166" s="521"/>
      <c r="F166" s="683"/>
      <c r="G166" s="684"/>
      <c r="H166" s="525" t="s">
        <v>641</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687"/>
      <c r="AO166" s="659"/>
      <c r="AP166" s="664"/>
      <c r="AQ166" s="665"/>
      <c r="AR166" s="659"/>
      <c r="AS166" s="659"/>
      <c r="AT166" s="666"/>
      <c r="AU166" s="527"/>
      <c r="AV166" s="527"/>
      <c r="AX166" s="527"/>
      <c r="AY166" s="527"/>
    </row>
    <row r="167" spans="1:51" s="500" customFormat="1" ht="12" customHeight="1">
      <c r="A167" s="667">
        <v>49</v>
      </c>
      <c r="B167" s="670"/>
      <c r="C167" s="688"/>
      <c r="D167" s="676" t="s">
        <v>634</v>
      </c>
      <c r="E167" s="517"/>
      <c r="F167" s="679"/>
      <c r="G167" s="680"/>
      <c r="H167" s="518" t="s">
        <v>635</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685">
        <f t="shared" ref="AN167" si="233">IF(LEFT($AN$1,6)="共同生活援助",SUM(I168:AM168),SUM(I168:AM169))</f>
        <v>0</v>
      </c>
      <c r="AO167" s="657">
        <f>IF($AN$3="４週",AN167/4,AN167/(DAY(EOMONTH($I$21,0))/7))</f>
        <v>0</v>
      </c>
      <c r="AP167" s="660"/>
      <c r="AQ167" s="661"/>
      <c r="AR167" s="657" t="str">
        <f t="shared" ref="AR167" si="234">IF($AN$3="４週",AU168,AV168)</f>
        <v/>
      </c>
      <c r="AS167" s="657"/>
      <c r="AT167" s="666" t="str">
        <f t="shared" ref="AT167" si="235">IF(AX168&lt;=1.1,"",IF(AY168&lt;=1.1,"",IF(F167="","","勤務時間"&amp;CHAR(10)&amp;"OVER")))</f>
        <v/>
      </c>
      <c r="AU167" s="520" t="s">
        <v>636</v>
      </c>
      <c r="AV167" s="520" t="s">
        <v>637</v>
      </c>
      <c r="AX167" s="520" t="s">
        <v>638</v>
      </c>
      <c r="AY167" s="520" t="s">
        <v>639</v>
      </c>
    </row>
    <row r="168" spans="1:51" s="500" customFormat="1" ht="12" customHeight="1">
      <c r="A168" s="668"/>
      <c r="B168" s="671"/>
      <c r="C168" s="689"/>
      <c r="D168" s="677"/>
      <c r="E168" s="521"/>
      <c r="F168" s="681"/>
      <c r="G168" s="682"/>
      <c r="H168" s="522" t="s">
        <v>640</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686"/>
      <c r="AO168" s="658"/>
      <c r="AP168" s="662"/>
      <c r="AQ168" s="663"/>
      <c r="AR168" s="658"/>
      <c r="AS168" s="658"/>
      <c r="AT168" s="666"/>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669"/>
      <c r="B169" s="672"/>
      <c r="C169" s="690"/>
      <c r="D169" s="678"/>
      <c r="E169" s="521"/>
      <c r="F169" s="683"/>
      <c r="G169" s="684"/>
      <c r="H169" s="525" t="s">
        <v>641</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687"/>
      <c r="AO169" s="659"/>
      <c r="AP169" s="664"/>
      <c r="AQ169" s="665"/>
      <c r="AR169" s="659"/>
      <c r="AS169" s="659"/>
      <c r="AT169" s="666"/>
      <c r="AU169" s="527"/>
      <c r="AV169" s="527"/>
      <c r="AX169" s="527"/>
      <c r="AY169" s="527"/>
    </row>
    <row r="170" spans="1:51" s="500" customFormat="1" ht="12" customHeight="1">
      <c r="A170" s="667">
        <v>50</v>
      </c>
      <c r="B170" s="670"/>
      <c r="C170" s="688"/>
      <c r="D170" s="676" t="s">
        <v>634</v>
      </c>
      <c r="E170" s="517"/>
      <c r="F170" s="679"/>
      <c r="G170" s="680"/>
      <c r="H170" s="518" t="s">
        <v>635</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685">
        <f t="shared" ref="AN170" si="238">IF(LEFT($AN$1,6)="共同生活援助",SUM(I171:AM171),SUM(I171:AM172))</f>
        <v>0</v>
      </c>
      <c r="AO170" s="657">
        <f>IF($AN$3="４週",AN170/4,AN170/(DAY(EOMONTH($I$21,0))/7))</f>
        <v>0</v>
      </c>
      <c r="AP170" s="660"/>
      <c r="AQ170" s="661"/>
      <c r="AR170" s="657" t="str">
        <f t="shared" ref="AR170" si="239">IF($AN$3="４週",AU171,AV171)</f>
        <v/>
      </c>
      <c r="AS170" s="657"/>
      <c r="AT170" s="666" t="str">
        <f t="shared" ref="AT170" si="240">IF(AX171&lt;=1.1,"",IF(AY171&lt;=1.1,"",IF(F170="","","勤務時間"&amp;CHAR(10)&amp;"OVER")))</f>
        <v/>
      </c>
      <c r="AU170" s="520" t="s">
        <v>636</v>
      </c>
      <c r="AV170" s="520" t="s">
        <v>637</v>
      </c>
      <c r="AX170" s="520" t="s">
        <v>638</v>
      </c>
      <c r="AY170" s="520" t="s">
        <v>639</v>
      </c>
    </row>
    <row r="171" spans="1:51" s="500" customFormat="1" ht="12" customHeight="1">
      <c r="A171" s="668"/>
      <c r="B171" s="671"/>
      <c r="C171" s="689"/>
      <c r="D171" s="677"/>
      <c r="E171" s="521"/>
      <c r="F171" s="681"/>
      <c r="G171" s="682"/>
      <c r="H171" s="522" t="s">
        <v>640</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686"/>
      <c r="AO171" s="658"/>
      <c r="AP171" s="662"/>
      <c r="AQ171" s="663"/>
      <c r="AR171" s="658"/>
      <c r="AS171" s="658"/>
      <c r="AT171" s="666"/>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669"/>
      <c r="B172" s="672"/>
      <c r="C172" s="690"/>
      <c r="D172" s="678"/>
      <c r="E172" s="521"/>
      <c r="F172" s="683"/>
      <c r="G172" s="684"/>
      <c r="H172" s="525" t="s">
        <v>641</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687"/>
      <c r="AO172" s="659"/>
      <c r="AP172" s="664"/>
      <c r="AQ172" s="665"/>
      <c r="AR172" s="659"/>
      <c r="AS172" s="659"/>
      <c r="AT172" s="666"/>
      <c r="AU172" s="527"/>
      <c r="AV172" s="527"/>
      <c r="AX172" s="527"/>
      <c r="AY172" s="527"/>
    </row>
    <row r="173" spans="1:51" s="500" customFormat="1" ht="12" customHeight="1">
      <c r="A173" s="667">
        <v>51</v>
      </c>
      <c r="B173" s="670"/>
      <c r="C173" s="688"/>
      <c r="D173" s="676" t="s">
        <v>634</v>
      </c>
      <c r="E173" s="517"/>
      <c r="F173" s="679"/>
      <c r="G173" s="680"/>
      <c r="H173" s="518" t="s">
        <v>635</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685">
        <f t="shared" ref="AN173" si="243">IF(LEFT($AN$1,6)="共同生活援助",SUM(I174:AM174),SUM(I174:AM175))</f>
        <v>0</v>
      </c>
      <c r="AO173" s="657">
        <f>IF($AN$3="４週",AN173/4,AN173/(DAY(EOMONTH($I$21,0))/7))</f>
        <v>0</v>
      </c>
      <c r="AP173" s="660"/>
      <c r="AQ173" s="661"/>
      <c r="AR173" s="657" t="str">
        <f t="shared" ref="AR173" si="244">IF($AN$3="４週",AU174,AV174)</f>
        <v/>
      </c>
      <c r="AS173" s="657"/>
      <c r="AT173" s="666" t="str">
        <f t="shared" ref="AT173" si="245">IF(AX174&lt;=1.1,"",IF(AY174&lt;=1.1,"",IF(F173="","","勤務時間"&amp;CHAR(10)&amp;"OVER")))</f>
        <v/>
      </c>
      <c r="AU173" s="520" t="s">
        <v>636</v>
      </c>
      <c r="AV173" s="520" t="s">
        <v>637</v>
      </c>
      <c r="AX173" s="520" t="s">
        <v>638</v>
      </c>
      <c r="AY173" s="520" t="s">
        <v>639</v>
      </c>
    </row>
    <row r="174" spans="1:51" s="500" customFormat="1" ht="12" customHeight="1">
      <c r="A174" s="668"/>
      <c r="B174" s="671"/>
      <c r="C174" s="689"/>
      <c r="D174" s="677"/>
      <c r="E174" s="521"/>
      <c r="F174" s="681"/>
      <c r="G174" s="682"/>
      <c r="H174" s="522" t="s">
        <v>640</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686"/>
      <c r="AO174" s="658"/>
      <c r="AP174" s="662"/>
      <c r="AQ174" s="663"/>
      <c r="AR174" s="658"/>
      <c r="AS174" s="658"/>
      <c r="AT174" s="666"/>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669"/>
      <c r="B175" s="672"/>
      <c r="C175" s="690"/>
      <c r="D175" s="678"/>
      <c r="E175" s="521"/>
      <c r="F175" s="683"/>
      <c r="G175" s="684"/>
      <c r="H175" s="525" t="s">
        <v>641</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687"/>
      <c r="AO175" s="659"/>
      <c r="AP175" s="664"/>
      <c r="AQ175" s="665"/>
      <c r="AR175" s="659"/>
      <c r="AS175" s="659"/>
      <c r="AT175" s="666"/>
      <c r="AU175" s="527"/>
      <c r="AV175" s="527"/>
      <c r="AX175" s="527"/>
      <c r="AY175" s="527"/>
    </row>
    <row r="176" spans="1:51" s="500" customFormat="1" ht="12" customHeight="1">
      <c r="A176" s="667">
        <v>52</v>
      </c>
      <c r="B176" s="670"/>
      <c r="C176" s="688"/>
      <c r="D176" s="676" t="s">
        <v>634</v>
      </c>
      <c r="E176" s="517"/>
      <c r="F176" s="679"/>
      <c r="G176" s="680"/>
      <c r="H176" s="518" t="s">
        <v>635</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685">
        <f t="shared" ref="AN176" si="248">IF(LEFT($AN$1,6)="共同生活援助",SUM(I177:AM177),SUM(I177:AM178))</f>
        <v>0</v>
      </c>
      <c r="AO176" s="657">
        <f>IF($AN$3="４週",AN176/4,AN176/(DAY(EOMONTH($I$21,0))/7))</f>
        <v>0</v>
      </c>
      <c r="AP176" s="660"/>
      <c r="AQ176" s="661"/>
      <c r="AR176" s="657" t="str">
        <f t="shared" ref="AR176" si="249">IF($AN$3="４週",AU177,AV177)</f>
        <v/>
      </c>
      <c r="AS176" s="657"/>
      <c r="AT176" s="666" t="str">
        <f t="shared" ref="AT176" si="250">IF(AX177&lt;=1.1,"",IF(AY177&lt;=1.1,"",IF(F176="","","勤務時間"&amp;CHAR(10)&amp;"OVER")))</f>
        <v/>
      </c>
      <c r="AU176" s="520" t="s">
        <v>636</v>
      </c>
      <c r="AV176" s="520" t="s">
        <v>637</v>
      </c>
      <c r="AX176" s="520" t="s">
        <v>638</v>
      </c>
      <c r="AY176" s="520" t="s">
        <v>639</v>
      </c>
    </row>
    <row r="177" spans="1:51" s="500" customFormat="1" ht="12" customHeight="1">
      <c r="A177" s="668"/>
      <c r="B177" s="671"/>
      <c r="C177" s="689"/>
      <c r="D177" s="677"/>
      <c r="E177" s="521"/>
      <c r="F177" s="681"/>
      <c r="G177" s="682"/>
      <c r="H177" s="522" t="s">
        <v>640</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686"/>
      <c r="AO177" s="658"/>
      <c r="AP177" s="662"/>
      <c r="AQ177" s="663"/>
      <c r="AR177" s="658"/>
      <c r="AS177" s="658"/>
      <c r="AT177" s="666"/>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669"/>
      <c r="B178" s="672"/>
      <c r="C178" s="690"/>
      <c r="D178" s="678"/>
      <c r="E178" s="521"/>
      <c r="F178" s="683"/>
      <c r="G178" s="684"/>
      <c r="H178" s="525" t="s">
        <v>641</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687"/>
      <c r="AO178" s="659"/>
      <c r="AP178" s="664"/>
      <c r="AQ178" s="665"/>
      <c r="AR178" s="659"/>
      <c r="AS178" s="659"/>
      <c r="AT178" s="666"/>
      <c r="AU178" s="527"/>
      <c r="AV178" s="527"/>
      <c r="AX178" s="527"/>
      <c r="AY178" s="527"/>
    </row>
    <row r="179" spans="1:51" s="500" customFormat="1" ht="12" customHeight="1">
      <c r="A179" s="667">
        <v>53</v>
      </c>
      <c r="B179" s="670"/>
      <c r="C179" s="688"/>
      <c r="D179" s="676" t="s">
        <v>634</v>
      </c>
      <c r="E179" s="517"/>
      <c r="F179" s="679"/>
      <c r="G179" s="680"/>
      <c r="H179" s="518" t="s">
        <v>635</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685">
        <f t="shared" ref="AN179" si="251">IF(LEFT($AN$1,6)="共同生活援助",SUM(I180:AM180),SUM(I180:AM181))</f>
        <v>0</v>
      </c>
      <c r="AO179" s="657">
        <f>IF($AN$3="４週",AN179/4,AN179/(DAY(EOMONTH($I$21,0))/7))</f>
        <v>0</v>
      </c>
      <c r="AP179" s="660"/>
      <c r="AQ179" s="661"/>
      <c r="AR179" s="657" t="str">
        <f t="shared" ref="AR179" si="252">IF($AN$3="４週",AU180,AV180)</f>
        <v/>
      </c>
      <c r="AS179" s="657"/>
      <c r="AT179" s="666" t="str">
        <f t="shared" ref="AT179" si="253">IF(AX180&lt;=1.1,"",IF(AY180&lt;=1.1,"",IF(F179="","","勤務時間"&amp;CHAR(10)&amp;"OVER")))</f>
        <v/>
      </c>
      <c r="AU179" s="520" t="s">
        <v>636</v>
      </c>
      <c r="AV179" s="520" t="s">
        <v>637</v>
      </c>
      <c r="AX179" s="520" t="s">
        <v>638</v>
      </c>
      <c r="AY179" s="520" t="s">
        <v>639</v>
      </c>
    </row>
    <row r="180" spans="1:51" s="500" customFormat="1" ht="12" customHeight="1">
      <c r="A180" s="668"/>
      <c r="B180" s="671"/>
      <c r="C180" s="689"/>
      <c r="D180" s="677"/>
      <c r="E180" s="521"/>
      <c r="F180" s="681"/>
      <c r="G180" s="682"/>
      <c r="H180" s="522" t="s">
        <v>640</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686"/>
      <c r="AO180" s="658"/>
      <c r="AP180" s="662"/>
      <c r="AQ180" s="663"/>
      <c r="AR180" s="658"/>
      <c r="AS180" s="658"/>
      <c r="AT180" s="666"/>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669"/>
      <c r="B181" s="672"/>
      <c r="C181" s="690"/>
      <c r="D181" s="678"/>
      <c r="E181" s="521"/>
      <c r="F181" s="683"/>
      <c r="G181" s="684"/>
      <c r="H181" s="525" t="s">
        <v>641</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687"/>
      <c r="AO181" s="659"/>
      <c r="AP181" s="664"/>
      <c r="AQ181" s="665"/>
      <c r="AR181" s="659"/>
      <c r="AS181" s="659"/>
      <c r="AT181" s="666"/>
      <c r="AU181" s="527"/>
      <c r="AV181" s="527"/>
      <c r="AX181" s="527"/>
      <c r="AY181" s="527"/>
    </row>
    <row r="182" spans="1:51" s="500" customFormat="1" ht="12" customHeight="1">
      <c r="A182" s="667">
        <v>54</v>
      </c>
      <c r="B182" s="670"/>
      <c r="C182" s="688"/>
      <c r="D182" s="676" t="s">
        <v>634</v>
      </c>
      <c r="E182" s="517"/>
      <c r="F182" s="679"/>
      <c r="G182" s="680"/>
      <c r="H182" s="518" t="s">
        <v>635</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685">
        <f t="shared" ref="AN182" si="256">IF(LEFT($AN$1,6)="共同生活援助",SUM(I183:AM183),SUM(I183:AM184))</f>
        <v>0</v>
      </c>
      <c r="AO182" s="657">
        <f>IF($AN$3="４週",AN182/4,AN182/(DAY(EOMONTH($I$21,0))/7))</f>
        <v>0</v>
      </c>
      <c r="AP182" s="660"/>
      <c r="AQ182" s="661"/>
      <c r="AR182" s="657" t="str">
        <f t="shared" ref="AR182" si="257">IF($AN$3="４週",AU183,AV183)</f>
        <v/>
      </c>
      <c r="AS182" s="657"/>
      <c r="AT182" s="666" t="str">
        <f t="shared" ref="AT182" si="258">IF(AX183&lt;=1.1,"",IF(AY183&lt;=1.1,"",IF(F182="","","勤務時間"&amp;CHAR(10)&amp;"OVER")))</f>
        <v/>
      </c>
      <c r="AU182" s="520" t="s">
        <v>636</v>
      </c>
      <c r="AV182" s="520" t="s">
        <v>637</v>
      </c>
      <c r="AX182" s="520" t="s">
        <v>638</v>
      </c>
      <c r="AY182" s="520" t="s">
        <v>639</v>
      </c>
    </row>
    <row r="183" spans="1:51" s="500" customFormat="1" ht="12" customHeight="1">
      <c r="A183" s="668"/>
      <c r="B183" s="671"/>
      <c r="C183" s="689"/>
      <c r="D183" s="677"/>
      <c r="E183" s="521"/>
      <c r="F183" s="681"/>
      <c r="G183" s="682"/>
      <c r="H183" s="522" t="s">
        <v>640</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686"/>
      <c r="AO183" s="658"/>
      <c r="AP183" s="662"/>
      <c r="AQ183" s="663"/>
      <c r="AR183" s="658"/>
      <c r="AS183" s="658"/>
      <c r="AT183" s="666"/>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669"/>
      <c r="B184" s="672"/>
      <c r="C184" s="690"/>
      <c r="D184" s="678"/>
      <c r="E184" s="521"/>
      <c r="F184" s="683"/>
      <c r="G184" s="684"/>
      <c r="H184" s="525" t="s">
        <v>641</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687"/>
      <c r="AO184" s="659"/>
      <c r="AP184" s="664"/>
      <c r="AQ184" s="665"/>
      <c r="AR184" s="659"/>
      <c r="AS184" s="659"/>
      <c r="AT184" s="666"/>
      <c r="AU184" s="527"/>
      <c r="AV184" s="527"/>
      <c r="AX184" s="527"/>
      <c r="AY184" s="527"/>
    </row>
    <row r="185" spans="1:51" s="500" customFormat="1" ht="12" customHeight="1">
      <c r="A185" s="667">
        <v>55</v>
      </c>
      <c r="B185" s="670"/>
      <c r="C185" s="688"/>
      <c r="D185" s="676" t="s">
        <v>634</v>
      </c>
      <c r="E185" s="517"/>
      <c r="F185" s="679"/>
      <c r="G185" s="680"/>
      <c r="H185" s="518" t="s">
        <v>635</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685">
        <f t="shared" ref="AN185" si="261">IF(LEFT($AN$1,6)="共同生活援助",SUM(I186:AM186),SUM(I186:AM187))</f>
        <v>0</v>
      </c>
      <c r="AO185" s="657">
        <f>IF($AN$3="４週",AN185/4,AN185/(DAY(EOMONTH($I$21,0))/7))</f>
        <v>0</v>
      </c>
      <c r="AP185" s="660"/>
      <c r="AQ185" s="661"/>
      <c r="AR185" s="657" t="str">
        <f t="shared" ref="AR185" si="262">IF($AN$3="４週",AU186,AV186)</f>
        <v/>
      </c>
      <c r="AS185" s="657"/>
      <c r="AT185" s="666" t="str">
        <f t="shared" ref="AT185" si="263">IF(AX186&lt;=1.1,"",IF(AY186&lt;=1.1,"",IF(F185="","","勤務時間"&amp;CHAR(10)&amp;"OVER")))</f>
        <v/>
      </c>
      <c r="AU185" s="520" t="s">
        <v>636</v>
      </c>
      <c r="AV185" s="520" t="s">
        <v>637</v>
      </c>
      <c r="AX185" s="520" t="s">
        <v>638</v>
      </c>
      <c r="AY185" s="520" t="s">
        <v>639</v>
      </c>
    </row>
    <row r="186" spans="1:51" s="500" customFormat="1" ht="12" customHeight="1">
      <c r="A186" s="668"/>
      <c r="B186" s="671"/>
      <c r="C186" s="689"/>
      <c r="D186" s="677"/>
      <c r="E186" s="521"/>
      <c r="F186" s="681"/>
      <c r="G186" s="682"/>
      <c r="H186" s="522" t="s">
        <v>640</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686"/>
      <c r="AO186" s="658"/>
      <c r="AP186" s="662"/>
      <c r="AQ186" s="663"/>
      <c r="AR186" s="658"/>
      <c r="AS186" s="658"/>
      <c r="AT186" s="666"/>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669"/>
      <c r="B187" s="672"/>
      <c r="C187" s="690"/>
      <c r="D187" s="678"/>
      <c r="E187" s="521"/>
      <c r="F187" s="683"/>
      <c r="G187" s="684"/>
      <c r="H187" s="525" t="s">
        <v>641</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687"/>
      <c r="AO187" s="659"/>
      <c r="AP187" s="664"/>
      <c r="AQ187" s="665"/>
      <c r="AR187" s="659"/>
      <c r="AS187" s="659"/>
      <c r="AT187" s="666"/>
      <c r="AU187" s="527"/>
      <c r="AV187" s="527"/>
      <c r="AX187" s="527"/>
      <c r="AY187" s="527"/>
    </row>
    <row r="188" spans="1:51" s="500" customFormat="1" ht="12" customHeight="1">
      <c r="A188" s="667">
        <v>56</v>
      </c>
      <c r="B188" s="670"/>
      <c r="C188" s="688"/>
      <c r="D188" s="676" t="s">
        <v>634</v>
      </c>
      <c r="E188" s="517"/>
      <c r="F188" s="679"/>
      <c r="G188" s="680"/>
      <c r="H188" s="518" t="s">
        <v>635</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685">
        <f t="shared" ref="AN188" si="266">IF(LEFT($AN$1,6)="共同生活援助",SUM(I189:AM189),SUM(I189:AM190))</f>
        <v>0</v>
      </c>
      <c r="AO188" s="657">
        <f>IF($AN$3="４週",AN188/4,AN188/(DAY(EOMONTH($I$21,0))/7))</f>
        <v>0</v>
      </c>
      <c r="AP188" s="660"/>
      <c r="AQ188" s="661"/>
      <c r="AR188" s="657" t="str">
        <f t="shared" ref="AR188" si="267">IF($AN$3="４週",AU189,AV189)</f>
        <v/>
      </c>
      <c r="AS188" s="657"/>
      <c r="AT188" s="666" t="str">
        <f t="shared" ref="AT188" si="268">IF(AX189&lt;=1.1,"",IF(AY189&lt;=1.1,"",IF(F188="","","勤務時間"&amp;CHAR(10)&amp;"OVER")))</f>
        <v/>
      </c>
      <c r="AU188" s="520" t="s">
        <v>636</v>
      </c>
      <c r="AV188" s="520" t="s">
        <v>637</v>
      </c>
      <c r="AX188" s="520" t="s">
        <v>638</v>
      </c>
      <c r="AY188" s="520" t="s">
        <v>639</v>
      </c>
    </row>
    <row r="189" spans="1:51" s="500" customFormat="1" ht="12" customHeight="1">
      <c r="A189" s="668"/>
      <c r="B189" s="671"/>
      <c r="C189" s="689"/>
      <c r="D189" s="677"/>
      <c r="E189" s="521"/>
      <c r="F189" s="681"/>
      <c r="G189" s="682"/>
      <c r="H189" s="522" t="s">
        <v>640</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686"/>
      <c r="AO189" s="658"/>
      <c r="AP189" s="662"/>
      <c r="AQ189" s="663"/>
      <c r="AR189" s="658"/>
      <c r="AS189" s="658"/>
      <c r="AT189" s="666"/>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669"/>
      <c r="B190" s="672"/>
      <c r="C190" s="690"/>
      <c r="D190" s="678"/>
      <c r="E190" s="521"/>
      <c r="F190" s="683"/>
      <c r="G190" s="684"/>
      <c r="H190" s="525" t="s">
        <v>641</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687"/>
      <c r="AO190" s="659"/>
      <c r="AP190" s="664"/>
      <c r="AQ190" s="665"/>
      <c r="AR190" s="659"/>
      <c r="AS190" s="659"/>
      <c r="AT190" s="666"/>
      <c r="AU190" s="527"/>
      <c r="AV190" s="527"/>
      <c r="AX190" s="527"/>
      <c r="AY190" s="527"/>
    </row>
    <row r="191" spans="1:51" s="500" customFormat="1" ht="12" customHeight="1">
      <c r="A191" s="667">
        <v>57</v>
      </c>
      <c r="B191" s="670"/>
      <c r="C191" s="688"/>
      <c r="D191" s="676" t="s">
        <v>634</v>
      </c>
      <c r="E191" s="517"/>
      <c r="F191" s="679"/>
      <c r="G191" s="680"/>
      <c r="H191" s="518" t="s">
        <v>635</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685">
        <f t="shared" ref="AN191" si="271">IF(LEFT($AN$1,6)="共同生活援助",SUM(I192:AM192),SUM(I192:AM193))</f>
        <v>0</v>
      </c>
      <c r="AO191" s="657">
        <f>IF($AN$3="４週",AN191/4,AN191/(DAY(EOMONTH($I$21,0))/7))</f>
        <v>0</v>
      </c>
      <c r="AP191" s="660"/>
      <c r="AQ191" s="661"/>
      <c r="AR191" s="657" t="str">
        <f t="shared" ref="AR191" si="272">IF($AN$3="４週",AU192,AV192)</f>
        <v/>
      </c>
      <c r="AS191" s="657"/>
      <c r="AT191" s="666" t="str">
        <f t="shared" ref="AT191" si="273">IF(AX192&lt;=1.1,"",IF(AY192&lt;=1.1,"",IF(F191="","","勤務時間"&amp;CHAR(10)&amp;"OVER")))</f>
        <v/>
      </c>
      <c r="AU191" s="520" t="s">
        <v>636</v>
      </c>
      <c r="AV191" s="520" t="s">
        <v>637</v>
      </c>
      <c r="AX191" s="520" t="s">
        <v>638</v>
      </c>
      <c r="AY191" s="520" t="s">
        <v>639</v>
      </c>
    </row>
    <row r="192" spans="1:51" s="500" customFormat="1" ht="12" customHeight="1">
      <c r="A192" s="668"/>
      <c r="B192" s="671"/>
      <c r="C192" s="689"/>
      <c r="D192" s="677"/>
      <c r="E192" s="521"/>
      <c r="F192" s="681"/>
      <c r="G192" s="682"/>
      <c r="H192" s="522" t="s">
        <v>640</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686"/>
      <c r="AO192" s="658"/>
      <c r="AP192" s="662"/>
      <c r="AQ192" s="663"/>
      <c r="AR192" s="658"/>
      <c r="AS192" s="658"/>
      <c r="AT192" s="666"/>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669"/>
      <c r="B193" s="672"/>
      <c r="C193" s="690"/>
      <c r="D193" s="678"/>
      <c r="E193" s="521"/>
      <c r="F193" s="683"/>
      <c r="G193" s="684"/>
      <c r="H193" s="525" t="s">
        <v>641</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687"/>
      <c r="AO193" s="659"/>
      <c r="AP193" s="664"/>
      <c r="AQ193" s="665"/>
      <c r="AR193" s="659"/>
      <c r="AS193" s="659"/>
      <c r="AT193" s="666"/>
      <c r="AU193" s="527"/>
      <c r="AV193" s="527"/>
      <c r="AX193" s="527"/>
      <c r="AY193" s="527"/>
    </row>
    <row r="194" spans="1:51" s="500" customFormat="1" ht="12" customHeight="1">
      <c r="A194" s="667">
        <v>58</v>
      </c>
      <c r="B194" s="670"/>
      <c r="C194" s="688"/>
      <c r="D194" s="676" t="s">
        <v>634</v>
      </c>
      <c r="E194" s="517"/>
      <c r="F194" s="679"/>
      <c r="G194" s="680"/>
      <c r="H194" s="518" t="s">
        <v>635</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685">
        <f t="shared" ref="AN194" si="276">IF(LEFT($AN$1,6)="共同生活援助",SUM(I195:AM195),SUM(I195:AM196))</f>
        <v>0</v>
      </c>
      <c r="AO194" s="657">
        <f>IF($AN$3="４週",AN194/4,AN194/(DAY(EOMONTH($I$21,0))/7))</f>
        <v>0</v>
      </c>
      <c r="AP194" s="660"/>
      <c r="AQ194" s="661"/>
      <c r="AR194" s="657" t="str">
        <f t="shared" ref="AR194" si="277">IF($AN$3="４週",AU195,AV195)</f>
        <v/>
      </c>
      <c r="AS194" s="657"/>
      <c r="AT194" s="666" t="str">
        <f t="shared" ref="AT194" si="278">IF(AX195&lt;=1.1,"",IF(AY195&lt;=1.1,"",IF(F194="","","勤務時間"&amp;CHAR(10)&amp;"OVER")))</f>
        <v/>
      </c>
      <c r="AU194" s="520" t="s">
        <v>636</v>
      </c>
      <c r="AV194" s="520" t="s">
        <v>637</v>
      </c>
      <c r="AX194" s="520" t="s">
        <v>638</v>
      </c>
      <c r="AY194" s="520" t="s">
        <v>639</v>
      </c>
    </row>
    <row r="195" spans="1:51" s="500" customFormat="1" ht="12" customHeight="1">
      <c r="A195" s="668"/>
      <c r="B195" s="671"/>
      <c r="C195" s="689"/>
      <c r="D195" s="677"/>
      <c r="E195" s="521"/>
      <c r="F195" s="681"/>
      <c r="G195" s="682"/>
      <c r="H195" s="522" t="s">
        <v>640</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686"/>
      <c r="AO195" s="658"/>
      <c r="AP195" s="662"/>
      <c r="AQ195" s="663"/>
      <c r="AR195" s="658"/>
      <c r="AS195" s="658"/>
      <c r="AT195" s="666"/>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669"/>
      <c r="B196" s="672"/>
      <c r="C196" s="690"/>
      <c r="D196" s="678"/>
      <c r="E196" s="521"/>
      <c r="F196" s="683"/>
      <c r="G196" s="684"/>
      <c r="H196" s="525" t="s">
        <v>641</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687"/>
      <c r="AO196" s="659"/>
      <c r="AP196" s="664"/>
      <c r="AQ196" s="665"/>
      <c r="AR196" s="659"/>
      <c r="AS196" s="659"/>
      <c r="AT196" s="666"/>
      <c r="AU196" s="527"/>
      <c r="AV196" s="527"/>
      <c r="AX196" s="527"/>
      <c r="AY196" s="527"/>
    </row>
    <row r="197" spans="1:51" s="500" customFormat="1" ht="12" customHeight="1">
      <c r="A197" s="667">
        <v>59</v>
      </c>
      <c r="B197" s="670"/>
      <c r="C197" s="688"/>
      <c r="D197" s="676" t="s">
        <v>634</v>
      </c>
      <c r="E197" s="517"/>
      <c r="F197" s="679"/>
      <c r="G197" s="680"/>
      <c r="H197" s="518" t="s">
        <v>635</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685">
        <f t="shared" ref="AN197" si="281">IF(LEFT($AN$1,6)="共同生活援助",SUM(I198:AM198),SUM(I198:AM199))</f>
        <v>0</v>
      </c>
      <c r="AO197" s="657">
        <f>IF($AN$3="４週",AN197/4,AN197/(DAY(EOMONTH($I$21,0))/7))</f>
        <v>0</v>
      </c>
      <c r="AP197" s="660"/>
      <c r="AQ197" s="661"/>
      <c r="AR197" s="657" t="str">
        <f t="shared" ref="AR197" si="282">IF($AN$3="４週",AU198,AV198)</f>
        <v/>
      </c>
      <c r="AS197" s="657"/>
      <c r="AT197" s="666" t="str">
        <f t="shared" ref="AT197" si="283">IF(AX198&lt;=1.1,"",IF(AY198&lt;=1.1,"",IF(F197="","","勤務時間"&amp;CHAR(10)&amp;"OVER")))</f>
        <v/>
      </c>
      <c r="AU197" s="520" t="s">
        <v>636</v>
      </c>
      <c r="AV197" s="520" t="s">
        <v>637</v>
      </c>
      <c r="AX197" s="520" t="s">
        <v>638</v>
      </c>
      <c r="AY197" s="520" t="s">
        <v>639</v>
      </c>
    </row>
    <row r="198" spans="1:51" s="500" customFormat="1" ht="12" customHeight="1">
      <c r="A198" s="668"/>
      <c r="B198" s="671"/>
      <c r="C198" s="689"/>
      <c r="D198" s="677"/>
      <c r="E198" s="521"/>
      <c r="F198" s="681"/>
      <c r="G198" s="682"/>
      <c r="H198" s="522" t="s">
        <v>640</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686"/>
      <c r="AO198" s="658"/>
      <c r="AP198" s="662"/>
      <c r="AQ198" s="663"/>
      <c r="AR198" s="658"/>
      <c r="AS198" s="658"/>
      <c r="AT198" s="666"/>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669"/>
      <c r="B199" s="672"/>
      <c r="C199" s="690"/>
      <c r="D199" s="678"/>
      <c r="E199" s="521"/>
      <c r="F199" s="683"/>
      <c r="G199" s="684"/>
      <c r="H199" s="525" t="s">
        <v>641</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687"/>
      <c r="AO199" s="659"/>
      <c r="AP199" s="664"/>
      <c r="AQ199" s="665"/>
      <c r="AR199" s="659"/>
      <c r="AS199" s="659"/>
      <c r="AT199" s="666"/>
      <c r="AU199" s="527"/>
      <c r="AV199" s="527"/>
      <c r="AX199" s="527"/>
      <c r="AY199" s="527"/>
    </row>
    <row r="200" spans="1:51" s="500" customFormat="1" ht="12" customHeight="1">
      <c r="A200" s="667">
        <v>60</v>
      </c>
      <c r="B200" s="670"/>
      <c r="C200" s="688"/>
      <c r="D200" s="676" t="s">
        <v>634</v>
      </c>
      <c r="E200" s="517"/>
      <c r="F200" s="679"/>
      <c r="G200" s="680"/>
      <c r="H200" s="518" t="s">
        <v>635</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685">
        <f t="shared" ref="AN200" si="286">IF(LEFT($AN$1,6)="共同生活援助",SUM(I201:AM201),SUM(I201:AM202))</f>
        <v>0</v>
      </c>
      <c r="AO200" s="657">
        <f>IF($AN$3="４週",AN200/4,AN200/(DAY(EOMONTH($I$21,0))/7))</f>
        <v>0</v>
      </c>
      <c r="AP200" s="660"/>
      <c r="AQ200" s="661"/>
      <c r="AR200" s="657" t="str">
        <f t="shared" ref="AR200" si="287">IF($AN$3="４週",AU201,AV201)</f>
        <v/>
      </c>
      <c r="AS200" s="657"/>
      <c r="AT200" s="666" t="str">
        <f t="shared" ref="AT200" si="288">IF(AX201&lt;=1.1,"",IF(AY201&lt;=1.1,"",IF(F200="","","勤務時間"&amp;CHAR(10)&amp;"OVER")))</f>
        <v/>
      </c>
      <c r="AU200" s="520" t="s">
        <v>636</v>
      </c>
      <c r="AV200" s="520" t="s">
        <v>637</v>
      </c>
      <c r="AX200" s="520" t="s">
        <v>638</v>
      </c>
      <c r="AY200" s="520" t="s">
        <v>639</v>
      </c>
    </row>
    <row r="201" spans="1:51" s="500" customFormat="1" ht="12" customHeight="1">
      <c r="A201" s="668"/>
      <c r="B201" s="671"/>
      <c r="C201" s="689"/>
      <c r="D201" s="677"/>
      <c r="E201" s="521"/>
      <c r="F201" s="681"/>
      <c r="G201" s="682"/>
      <c r="H201" s="522" t="s">
        <v>640</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686"/>
      <c r="AO201" s="658"/>
      <c r="AP201" s="662"/>
      <c r="AQ201" s="663"/>
      <c r="AR201" s="658"/>
      <c r="AS201" s="658"/>
      <c r="AT201" s="666"/>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669"/>
      <c r="B202" s="672"/>
      <c r="C202" s="690"/>
      <c r="D202" s="678"/>
      <c r="E202" s="521"/>
      <c r="F202" s="683"/>
      <c r="G202" s="684"/>
      <c r="H202" s="525" t="s">
        <v>641</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687"/>
      <c r="AO202" s="659"/>
      <c r="AP202" s="664"/>
      <c r="AQ202" s="665"/>
      <c r="AR202" s="659"/>
      <c r="AS202" s="659"/>
      <c r="AT202" s="666"/>
      <c r="AU202" s="527"/>
      <c r="AV202" s="527"/>
      <c r="AX202" s="527"/>
      <c r="AY202" s="527"/>
    </row>
    <row r="203" spans="1:51" s="500" customFormat="1" ht="12" customHeight="1">
      <c r="A203" s="667">
        <v>61</v>
      </c>
      <c r="B203" s="670"/>
      <c r="C203" s="688"/>
      <c r="D203" s="676" t="s">
        <v>634</v>
      </c>
      <c r="E203" s="517"/>
      <c r="F203" s="679"/>
      <c r="G203" s="680"/>
      <c r="H203" s="518" t="s">
        <v>635</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685">
        <f t="shared" ref="AN203" si="291">IF(LEFT($AN$1,6)="共同生活援助",SUM(I204:AM204),SUM(I204:AM205))</f>
        <v>0</v>
      </c>
      <c r="AO203" s="657">
        <f>IF($AN$3="４週",AN203/4,AN203/(DAY(EOMONTH($I$21,0))/7))</f>
        <v>0</v>
      </c>
      <c r="AP203" s="660"/>
      <c r="AQ203" s="661"/>
      <c r="AR203" s="657" t="str">
        <f t="shared" ref="AR203" si="292">IF($AN$3="４週",AU204,AV204)</f>
        <v/>
      </c>
      <c r="AS203" s="657"/>
      <c r="AT203" s="666" t="str">
        <f t="shared" ref="AT203" si="293">IF(AX204&lt;=1.1,"",IF(AY204&lt;=1.1,"",IF(F203="","","勤務時間"&amp;CHAR(10)&amp;"OVER")))</f>
        <v/>
      </c>
      <c r="AU203" s="520" t="s">
        <v>636</v>
      </c>
      <c r="AV203" s="520" t="s">
        <v>637</v>
      </c>
      <c r="AX203" s="520" t="s">
        <v>638</v>
      </c>
      <c r="AY203" s="520" t="s">
        <v>639</v>
      </c>
    </row>
    <row r="204" spans="1:51" s="500" customFormat="1" ht="12" customHeight="1">
      <c r="A204" s="668"/>
      <c r="B204" s="671"/>
      <c r="C204" s="689"/>
      <c r="D204" s="677"/>
      <c r="E204" s="521"/>
      <c r="F204" s="681"/>
      <c r="G204" s="682"/>
      <c r="H204" s="522" t="s">
        <v>640</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686"/>
      <c r="AO204" s="658"/>
      <c r="AP204" s="662"/>
      <c r="AQ204" s="663"/>
      <c r="AR204" s="658"/>
      <c r="AS204" s="658"/>
      <c r="AT204" s="666"/>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669"/>
      <c r="B205" s="672"/>
      <c r="C205" s="690"/>
      <c r="D205" s="678"/>
      <c r="E205" s="521"/>
      <c r="F205" s="683"/>
      <c r="G205" s="684"/>
      <c r="H205" s="525" t="s">
        <v>641</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687"/>
      <c r="AO205" s="659"/>
      <c r="AP205" s="664"/>
      <c r="AQ205" s="665"/>
      <c r="AR205" s="659"/>
      <c r="AS205" s="659"/>
      <c r="AT205" s="666"/>
      <c r="AU205" s="527"/>
      <c r="AV205" s="527"/>
      <c r="AX205" s="527"/>
      <c r="AY205" s="527"/>
    </row>
    <row r="206" spans="1:51" s="500" customFormat="1" ht="12" customHeight="1">
      <c r="A206" s="667">
        <v>62</v>
      </c>
      <c r="B206" s="670"/>
      <c r="C206" s="688"/>
      <c r="D206" s="676" t="s">
        <v>634</v>
      </c>
      <c r="E206" s="517"/>
      <c r="F206" s="679"/>
      <c r="G206" s="680"/>
      <c r="H206" s="518" t="s">
        <v>635</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685">
        <f t="shared" ref="AN206" si="296">IF(LEFT($AN$1,6)="共同生活援助",SUM(I207:AM207),SUM(I207:AM208))</f>
        <v>0</v>
      </c>
      <c r="AO206" s="657">
        <f>IF($AN$3="４週",AN206/4,AN206/(DAY(EOMONTH($I$21,0))/7))</f>
        <v>0</v>
      </c>
      <c r="AP206" s="660"/>
      <c r="AQ206" s="661"/>
      <c r="AR206" s="657" t="str">
        <f t="shared" ref="AR206" si="297">IF($AN$3="４週",AU207,AV207)</f>
        <v/>
      </c>
      <c r="AS206" s="657"/>
      <c r="AT206" s="666" t="str">
        <f t="shared" ref="AT206" si="298">IF(AX207&lt;=1.1,"",IF(AY207&lt;=1.1,"",IF(F206="","","勤務時間"&amp;CHAR(10)&amp;"OVER")))</f>
        <v/>
      </c>
      <c r="AU206" s="520" t="s">
        <v>636</v>
      </c>
      <c r="AV206" s="520" t="s">
        <v>637</v>
      </c>
      <c r="AX206" s="520" t="s">
        <v>638</v>
      </c>
      <c r="AY206" s="520" t="s">
        <v>639</v>
      </c>
    </row>
    <row r="207" spans="1:51" s="500" customFormat="1" ht="12" customHeight="1">
      <c r="A207" s="668"/>
      <c r="B207" s="671"/>
      <c r="C207" s="689"/>
      <c r="D207" s="677"/>
      <c r="E207" s="521"/>
      <c r="F207" s="681"/>
      <c r="G207" s="682"/>
      <c r="H207" s="522" t="s">
        <v>640</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686"/>
      <c r="AO207" s="658"/>
      <c r="AP207" s="662"/>
      <c r="AQ207" s="663"/>
      <c r="AR207" s="658"/>
      <c r="AS207" s="658"/>
      <c r="AT207" s="666"/>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669"/>
      <c r="B208" s="672"/>
      <c r="C208" s="690"/>
      <c r="D208" s="678"/>
      <c r="E208" s="521"/>
      <c r="F208" s="683"/>
      <c r="G208" s="684"/>
      <c r="H208" s="525" t="s">
        <v>641</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687"/>
      <c r="AO208" s="659"/>
      <c r="AP208" s="664"/>
      <c r="AQ208" s="665"/>
      <c r="AR208" s="659"/>
      <c r="AS208" s="659"/>
      <c r="AT208" s="666"/>
      <c r="AU208" s="527"/>
      <c r="AV208" s="527"/>
      <c r="AX208" s="527"/>
      <c r="AY208" s="527"/>
    </row>
    <row r="209" spans="1:51" s="500" customFormat="1" ht="12" customHeight="1">
      <c r="A209" s="667">
        <v>63</v>
      </c>
      <c r="B209" s="670"/>
      <c r="C209" s="688"/>
      <c r="D209" s="676" t="s">
        <v>634</v>
      </c>
      <c r="E209" s="517"/>
      <c r="F209" s="679"/>
      <c r="G209" s="680"/>
      <c r="H209" s="518" t="s">
        <v>635</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685">
        <f t="shared" ref="AN209" si="301">IF(LEFT($AN$1,6)="共同生活援助",SUM(I210:AM210),SUM(I210:AM211))</f>
        <v>0</v>
      </c>
      <c r="AO209" s="657">
        <f>IF($AN$3="４週",AN209/4,AN209/(DAY(EOMONTH($I$21,0))/7))</f>
        <v>0</v>
      </c>
      <c r="AP209" s="660"/>
      <c r="AQ209" s="661"/>
      <c r="AR209" s="657" t="str">
        <f t="shared" ref="AR209" si="302">IF($AN$3="４週",AU210,AV210)</f>
        <v/>
      </c>
      <c r="AS209" s="657"/>
      <c r="AT209" s="666" t="str">
        <f t="shared" ref="AT209" si="303">IF(AX210&lt;=1.1,"",IF(AY210&lt;=1.1,"",IF(F209="","","勤務時間"&amp;CHAR(10)&amp;"OVER")))</f>
        <v/>
      </c>
      <c r="AU209" s="520" t="s">
        <v>636</v>
      </c>
      <c r="AV209" s="520" t="s">
        <v>637</v>
      </c>
      <c r="AX209" s="520" t="s">
        <v>638</v>
      </c>
      <c r="AY209" s="520" t="s">
        <v>639</v>
      </c>
    </row>
    <row r="210" spans="1:51" s="500" customFormat="1" ht="12" customHeight="1">
      <c r="A210" s="668"/>
      <c r="B210" s="671"/>
      <c r="C210" s="689"/>
      <c r="D210" s="677"/>
      <c r="E210" s="521"/>
      <c r="F210" s="681"/>
      <c r="G210" s="682"/>
      <c r="H210" s="522" t="s">
        <v>640</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686"/>
      <c r="AO210" s="658"/>
      <c r="AP210" s="662"/>
      <c r="AQ210" s="663"/>
      <c r="AR210" s="658"/>
      <c r="AS210" s="658"/>
      <c r="AT210" s="666"/>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669"/>
      <c r="B211" s="672"/>
      <c r="C211" s="690"/>
      <c r="D211" s="678"/>
      <c r="E211" s="521"/>
      <c r="F211" s="683"/>
      <c r="G211" s="684"/>
      <c r="H211" s="525" t="s">
        <v>641</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687"/>
      <c r="AO211" s="659"/>
      <c r="AP211" s="664"/>
      <c r="AQ211" s="665"/>
      <c r="AR211" s="659"/>
      <c r="AS211" s="659"/>
      <c r="AT211" s="666"/>
      <c r="AU211" s="527"/>
      <c r="AV211" s="527"/>
      <c r="AX211" s="527"/>
      <c r="AY211" s="527"/>
    </row>
    <row r="212" spans="1:51" s="500" customFormat="1" ht="12" customHeight="1">
      <c r="A212" s="667">
        <v>64</v>
      </c>
      <c r="B212" s="670"/>
      <c r="C212" s="688"/>
      <c r="D212" s="676" t="s">
        <v>634</v>
      </c>
      <c r="E212" s="517"/>
      <c r="F212" s="679"/>
      <c r="G212" s="680"/>
      <c r="H212" s="518" t="s">
        <v>635</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685">
        <f t="shared" ref="AN212" si="306">IF(LEFT($AN$1,6)="共同生活援助",SUM(I213:AM213),SUM(I213:AM214))</f>
        <v>0</v>
      </c>
      <c r="AO212" s="657">
        <f>IF($AN$3="４週",AN212/4,AN212/(DAY(EOMONTH($I$21,0))/7))</f>
        <v>0</v>
      </c>
      <c r="AP212" s="660"/>
      <c r="AQ212" s="661"/>
      <c r="AR212" s="657" t="str">
        <f t="shared" ref="AR212" si="307">IF($AN$3="４週",AU213,AV213)</f>
        <v/>
      </c>
      <c r="AS212" s="657"/>
      <c r="AT212" s="666" t="str">
        <f t="shared" ref="AT212" si="308">IF(AX213&lt;=1.1,"",IF(AY213&lt;=1.1,"",IF(F212="","","勤務時間"&amp;CHAR(10)&amp;"OVER")))</f>
        <v/>
      </c>
      <c r="AU212" s="520" t="s">
        <v>636</v>
      </c>
      <c r="AV212" s="520" t="s">
        <v>637</v>
      </c>
      <c r="AX212" s="520" t="s">
        <v>638</v>
      </c>
      <c r="AY212" s="520" t="s">
        <v>639</v>
      </c>
    </row>
    <row r="213" spans="1:51" s="500" customFormat="1" ht="12" customHeight="1">
      <c r="A213" s="668"/>
      <c r="B213" s="671"/>
      <c r="C213" s="689"/>
      <c r="D213" s="677"/>
      <c r="E213" s="521"/>
      <c r="F213" s="681"/>
      <c r="G213" s="682"/>
      <c r="H213" s="522" t="s">
        <v>640</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686"/>
      <c r="AO213" s="658"/>
      <c r="AP213" s="662"/>
      <c r="AQ213" s="663"/>
      <c r="AR213" s="658"/>
      <c r="AS213" s="658"/>
      <c r="AT213" s="666"/>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669"/>
      <c r="B214" s="672"/>
      <c r="C214" s="690"/>
      <c r="D214" s="678"/>
      <c r="E214" s="521"/>
      <c r="F214" s="683"/>
      <c r="G214" s="684"/>
      <c r="H214" s="525" t="s">
        <v>641</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687"/>
      <c r="AO214" s="659"/>
      <c r="AP214" s="664"/>
      <c r="AQ214" s="665"/>
      <c r="AR214" s="659"/>
      <c r="AS214" s="659"/>
      <c r="AT214" s="666"/>
      <c r="AU214" s="527"/>
      <c r="AV214" s="527"/>
      <c r="AX214" s="527"/>
      <c r="AY214" s="527"/>
    </row>
    <row r="215" spans="1:51" s="500" customFormat="1" ht="12" customHeight="1">
      <c r="A215" s="667">
        <v>65</v>
      </c>
      <c r="B215" s="670"/>
      <c r="C215" s="688"/>
      <c r="D215" s="676" t="s">
        <v>634</v>
      </c>
      <c r="E215" s="517"/>
      <c r="F215" s="679"/>
      <c r="G215" s="680"/>
      <c r="H215" s="518" t="s">
        <v>635</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685">
        <f t="shared" ref="AN215" si="311">IF(LEFT($AN$1,6)="共同生活援助",SUM(I216:AM216),SUM(I216:AM217))</f>
        <v>0</v>
      </c>
      <c r="AO215" s="657">
        <f>IF($AN$3="４週",AN215/4,AN215/(DAY(EOMONTH($I$21,0))/7))</f>
        <v>0</v>
      </c>
      <c r="AP215" s="660"/>
      <c r="AQ215" s="661"/>
      <c r="AR215" s="657" t="str">
        <f t="shared" ref="AR215" si="312">IF($AN$3="４週",AU216,AV216)</f>
        <v/>
      </c>
      <c r="AS215" s="657"/>
      <c r="AT215" s="666" t="str">
        <f t="shared" ref="AT215" si="313">IF(AX216&lt;=1.1,"",IF(AY216&lt;=1.1,"",IF(F215="","","勤務時間"&amp;CHAR(10)&amp;"OVER")))</f>
        <v/>
      </c>
      <c r="AU215" s="520" t="s">
        <v>636</v>
      </c>
      <c r="AV215" s="520" t="s">
        <v>637</v>
      </c>
      <c r="AX215" s="520" t="s">
        <v>638</v>
      </c>
      <c r="AY215" s="520" t="s">
        <v>639</v>
      </c>
    </row>
    <row r="216" spans="1:51" s="500" customFormat="1" ht="12" customHeight="1">
      <c r="A216" s="668"/>
      <c r="B216" s="671"/>
      <c r="C216" s="689"/>
      <c r="D216" s="677"/>
      <c r="E216" s="521"/>
      <c r="F216" s="681"/>
      <c r="G216" s="682"/>
      <c r="H216" s="522" t="s">
        <v>640</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686"/>
      <c r="AO216" s="658"/>
      <c r="AP216" s="662"/>
      <c r="AQ216" s="663"/>
      <c r="AR216" s="658"/>
      <c r="AS216" s="658"/>
      <c r="AT216" s="666"/>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669"/>
      <c r="B217" s="672"/>
      <c r="C217" s="690"/>
      <c r="D217" s="678"/>
      <c r="E217" s="521"/>
      <c r="F217" s="683"/>
      <c r="G217" s="684"/>
      <c r="H217" s="525" t="s">
        <v>641</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687"/>
      <c r="AO217" s="659"/>
      <c r="AP217" s="664"/>
      <c r="AQ217" s="665"/>
      <c r="AR217" s="659"/>
      <c r="AS217" s="659"/>
      <c r="AT217" s="666"/>
      <c r="AU217" s="527"/>
      <c r="AV217" s="527"/>
      <c r="AX217" s="527"/>
      <c r="AY217" s="527"/>
    </row>
    <row r="218" spans="1:51" s="500" customFormat="1" ht="12" customHeight="1">
      <c r="A218" s="667">
        <v>66</v>
      </c>
      <c r="B218" s="670"/>
      <c r="C218" s="688"/>
      <c r="D218" s="676" t="s">
        <v>634</v>
      </c>
      <c r="E218" s="517"/>
      <c r="F218" s="679"/>
      <c r="G218" s="680"/>
      <c r="H218" s="518" t="s">
        <v>635</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685">
        <f t="shared" ref="AN218" si="316">IF(LEFT($AN$1,6)="共同生活援助",SUM(I219:AM219),SUM(I219:AM220))</f>
        <v>0</v>
      </c>
      <c r="AO218" s="657">
        <f>IF($AN$3="４週",AN218/4,AN218/(DAY(EOMONTH($I$21,0))/7))</f>
        <v>0</v>
      </c>
      <c r="AP218" s="660"/>
      <c r="AQ218" s="661"/>
      <c r="AR218" s="657" t="str">
        <f t="shared" ref="AR218" si="317">IF($AN$3="４週",AU219,AV219)</f>
        <v/>
      </c>
      <c r="AS218" s="657"/>
      <c r="AT218" s="666" t="str">
        <f t="shared" ref="AT218" si="318">IF(AX219&lt;=1.1,"",IF(AY219&lt;=1.1,"",IF(F218="","","勤務時間"&amp;CHAR(10)&amp;"OVER")))</f>
        <v/>
      </c>
      <c r="AU218" s="520" t="s">
        <v>636</v>
      </c>
      <c r="AV218" s="520" t="s">
        <v>637</v>
      </c>
      <c r="AX218" s="520" t="s">
        <v>638</v>
      </c>
      <c r="AY218" s="520" t="s">
        <v>639</v>
      </c>
    </row>
    <row r="219" spans="1:51" s="500" customFormat="1" ht="12" customHeight="1">
      <c r="A219" s="668"/>
      <c r="B219" s="671"/>
      <c r="C219" s="689"/>
      <c r="D219" s="677"/>
      <c r="E219" s="521"/>
      <c r="F219" s="681"/>
      <c r="G219" s="682"/>
      <c r="H219" s="522" t="s">
        <v>640</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686"/>
      <c r="AO219" s="658"/>
      <c r="AP219" s="662"/>
      <c r="AQ219" s="663"/>
      <c r="AR219" s="658"/>
      <c r="AS219" s="658"/>
      <c r="AT219" s="666"/>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669"/>
      <c r="B220" s="672"/>
      <c r="C220" s="690"/>
      <c r="D220" s="678"/>
      <c r="E220" s="521"/>
      <c r="F220" s="683"/>
      <c r="G220" s="684"/>
      <c r="H220" s="525" t="s">
        <v>641</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687"/>
      <c r="AO220" s="659"/>
      <c r="AP220" s="664"/>
      <c r="AQ220" s="665"/>
      <c r="AR220" s="659"/>
      <c r="AS220" s="659"/>
      <c r="AT220" s="666"/>
      <c r="AU220" s="527"/>
      <c r="AV220" s="527"/>
      <c r="AX220" s="527"/>
      <c r="AY220" s="527"/>
    </row>
    <row r="221" spans="1:51" s="500" customFormat="1" ht="12" customHeight="1">
      <c r="A221" s="667">
        <v>67</v>
      </c>
      <c r="B221" s="670"/>
      <c r="C221" s="688"/>
      <c r="D221" s="676" t="s">
        <v>634</v>
      </c>
      <c r="E221" s="517"/>
      <c r="F221" s="679"/>
      <c r="G221" s="680"/>
      <c r="H221" s="518" t="s">
        <v>635</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685">
        <f t="shared" ref="AN221" si="321">IF(LEFT($AN$1,6)="共同生活援助",SUM(I222:AM222),SUM(I222:AM223))</f>
        <v>0</v>
      </c>
      <c r="AO221" s="657">
        <f>IF($AN$3="４週",AN221/4,AN221/(DAY(EOMONTH($I$21,0))/7))</f>
        <v>0</v>
      </c>
      <c r="AP221" s="660"/>
      <c r="AQ221" s="661"/>
      <c r="AR221" s="657" t="str">
        <f t="shared" ref="AR221" si="322">IF($AN$3="４週",AU222,AV222)</f>
        <v/>
      </c>
      <c r="AS221" s="657"/>
      <c r="AT221" s="666" t="str">
        <f t="shared" ref="AT221" si="323">IF(AX222&lt;=1.1,"",IF(AY222&lt;=1.1,"",IF(F221="","","勤務時間"&amp;CHAR(10)&amp;"OVER")))</f>
        <v/>
      </c>
      <c r="AU221" s="520" t="s">
        <v>636</v>
      </c>
      <c r="AV221" s="520" t="s">
        <v>637</v>
      </c>
      <c r="AX221" s="520" t="s">
        <v>638</v>
      </c>
      <c r="AY221" s="520" t="s">
        <v>639</v>
      </c>
    </row>
    <row r="222" spans="1:51" s="500" customFormat="1" ht="12" customHeight="1">
      <c r="A222" s="668"/>
      <c r="B222" s="671"/>
      <c r="C222" s="689"/>
      <c r="D222" s="677"/>
      <c r="E222" s="521"/>
      <c r="F222" s="681"/>
      <c r="G222" s="682"/>
      <c r="H222" s="522" t="s">
        <v>640</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686"/>
      <c r="AO222" s="658"/>
      <c r="AP222" s="662"/>
      <c r="AQ222" s="663"/>
      <c r="AR222" s="658"/>
      <c r="AS222" s="658"/>
      <c r="AT222" s="666"/>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669"/>
      <c r="B223" s="672"/>
      <c r="C223" s="690"/>
      <c r="D223" s="678"/>
      <c r="E223" s="521"/>
      <c r="F223" s="683"/>
      <c r="G223" s="684"/>
      <c r="H223" s="525" t="s">
        <v>641</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687"/>
      <c r="AO223" s="659"/>
      <c r="AP223" s="664"/>
      <c r="AQ223" s="665"/>
      <c r="AR223" s="659"/>
      <c r="AS223" s="659"/>
      <c r="AT223" s="666"/>
      <c r="AU223" s="527"/>
      <c r="AV223" s="527"/>
      <c r="AX223" s="527"/>
      <c r="AY223" s="527"/>
    </row>
    <row r="224" spans="1:51" s="500" customFormat="1" ht="12" customHeight="1">
      <c r="A224" s="667">
        <v>68</v>
      </c>
      <c r="B224" s="670"/>
      <c r="C224" s="673"/>
      <c r="D224" s="676" t="s">
        <v>634</v>
      </c>
      <c r="E224" s="517"/>
      <c r="F224" s="679"/>
      <c r="G224" s="680"/>
      <c r="H224" s="518" t="s">
        <v>635</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685">
        <f t="shared" ref="AN224" si="326">IF(LEFT($AN$1,6)="共同生活援助",SUM(I225:AM225),SUM(I225:AM226))</f>
        <v>0</v>
      </c>
      <c r="AO224" s="657">
        <f>IF($AN$3="４週",AN224/4,AN224/(DAY(EOMONTH($I$21,0))/7))</f>
        <v>0</v>
      </c>
      <c r="AP224" s="660"/>
      <c r="AQ224" s="661"/>
      <c r="AR224" s="657" t="str">
        <f t="shared" ref="AR224" si="327">IF($AN$3="４週",AU225,AV225)</f>
        <v/>
      </c>
      <c r="AS224" s="657"/>
      <c r="AT224" s="666" t="str">
        <f t="shared" ref="AT224" si="328">IF(AX225&lt;=1.1,"",IF(AY225&lt;=1.1,"",IF(F224="","","勤務時間"&amp;CHAR(10)&amp;"OVER")))</f>
        <v/>
      </c>
      <c r="AU224" s="520" t="s">
        <v>636</v>
      </c>
      <c r="AV224" s="520" t="s">
        <v>637</v>
      </c>
      <c r="AX224" s="520" t="s">
        <v>638</v>
      </c>
      <c r="AY224" s="520" t="s">
        <v>639</v>
      </c>
    </row>
    <row r="225" spans="1:51" s="500" customFormat="1" ht="12" customHeight="1">
      <c r="A225" s="668"/>
      <c r="B225" s="671"/>
      <c r="C225" s="674"/>
      <c r="D225" s="677"/>
      <c r="E225" s="521"/>
      <c r="F225" s="681"/>
      <c r="G225" s="682"/>
      <c r="H225" s="522" t="s">
        <v>640</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686"/>
      <c r="AO225" s="658"/>
      <c r="AP225" s="662"/>
      <c r="AQ225" s="663"/>
      <c r="AR225" s="658"/>
      <c r="AS225" s="658"/>
      <c r="AT225" s="666"/>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669"/>
      <c r="B226" s="672"/>
      <c r="C226" s="675"/>
      <c r="D226" s="678"/>
      <c r="E226" s="521"/>
      <c r="F226" s="683"/>
      <c r="G226" s="684"/>
      <c r="H226" s="525" t="s">
        <v>641</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687"/>
      <c r="AO226" s="659"/>
      <c r="AP226" s="664"/>
      <c r="AQ226" s="665"/>
      <c r="AR226" s="659"/>
      <c r="AS226" s="659"/>
      <c r="AT226" s="666"/>
      <c r="AU226" s="527"/>
      <c r="AV226" s="527"/>
      <c r="AX226" s="527"/>
      <c r="AY226" s="527"/>
    </row>
    <row r="227" spans="1:51" s="500" customFormat="1" ht="12" customHeight="1">
      <c r="A227" s="667">
        <v>69</v>
      </c>
      <c r="B227" s="670"/>
      <c r="C227" s="688"/>
      <c r="D227" s="676" t="s">
        <v>634</v>
      </c>
      <c r="E227" s="517"/>
      <c r="F227" s="679"/>
      <c r="G227" s="680"/>
      <c r="H227" s="518" t="s">
        <v>635</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685">
        <f t="shared" ref="AN227" si="331">IF(LEFT($AN$1,6)="共同生活援助",SUM(I228:AM228),SUM(I228:AM229))</f>
        <v>0</v>
      </c>
      <c r="AO227" s="657">
        <f>IF($AN$3="４週",AN227/4,AN227/(DAY(EOMONTH($I$21,0))/7))</f>
        <v>0</v>
      </c>
      <c r="AP227" s="660"/>
      <c r="AQ227" s="661"/>
      <c r="AR227" s="657" t="str">
        <f t="shared" ref="AR227" si="332">IF($AN$3="４週",AU228,AV228)</f>
        <v/>
      </c>
      <c r="AS227" s="657"/>
      <c r="AT227" s="666" t="str">
        <f t="shared" ref="AT227" si="333">IF(AX228&lt;=1.1,"",IF(AY228&lt;=1.1,"",IF(F227="","","勤務時間"&amp;CHAR(10)&amp;"OVER")))</f>
        <v/>
      </c>
      <c r="AU227" s="520" t="s">
        <v>636</v>
      </c>
      <c r="AV227" s="520" t="s">
        <v>637</v>
      </c>
      <c r="AX227" s="520" t="s">
        <v>638</v>
      </c>
      <c r="AY227" s="520" t="s">
        <v>639</v>
      </c>
    </row>
    <row r="228" spans="1:51" s="500" customFormat="1" ht="12" customHeight="1">
      <c r="A228" s="668"/>
      <c r="B228" s="671"/>
      <c r="C228" s="689"/>
      <c r="D228" s="677"/>
      <c r="E228" s="521"/>
      <c r="F228" s="681"/>
      <c r="G228" s="682"/>
      <c r="H228" s="522" t="s">
        <v>640</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686"/>
      <c r="AO228" s="658"/>
      <c r="AP228" s="662"/>
      <c r="AQ228" s="663"/>
      <c r="AR228" s="658"/>
      <c r="AS228" s="658"/>
      <c r="AT228" s="666"/>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669"/>
      <c r="B229" s="672"/>
      <c r="C229" s="690"/>
      <c r="D229" s="678"/>
      <c r="E229" s="521"/>
      <c r="F229" s="683"/>
      <c r="G229" s="684"/>
      <c r="H229" s="525" t="s">
        <v>641</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687"/>
      <c r="AO229" s="659"/>
      <c r="AP229" s="664"/>
      <c r="AQ229" s="665"/>
      <c r="AR229" s="659"/>
      <c r="AS229" s="659"/>
      <c r="AT229" s="666"/>
      <c r="AU229" s="527"/>
      <c r="AV229" s="527"/>
      <c r="AX229" s="527"/>
      <c r="AY229" s="527"/>
    </row>
    <row r="230" spans="1:51" s="500" customFormat="1" ht="12" customHeight="1">
      <c r="A230" s="667">
        <v>70</v>
      </c>
      <c r="B230" s="670"/>
      <c r="C230" s="688"/>
      <c r="D230" s="676" t="s">
        <v>634</v>
      </c>
      <c r="E230" s="517"/>
      <c r="F230" s="679"/>
      <c r="G230" s="680"/>
      <c r="H230" s="518" t="s">
        <v>635</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685">
        <f t="shared" ref="AN230" si="336">IF(LEFT($AN$1,6)="共同生活援助",SUM(I231:AM231),SUM(I231:AM232))</f>
        <v>0</v>
      </c>
      <c r="AO230" s="657">
        <f>IF($AN$3="４週",AN230/4,AN230/(DAY(EOMONTH($I$21,0))/7))</f>
        <v>0</v>
      </c>
      <c r="AP230" s="660"/>
      <c r="AQ230" s="661"/>
      <c r="AR230" s="657" t="str">
        <f t="shared" ref="AR230" si="337">IF($AN$3="４週",AU231,AV231)</f>
        <v/>
      </c>
      <c r="AS230" s="657"/>
      <c r="AT230" s="666" t="str">
        <f t="shared" ref="AT230" si="338">IF(AX231&lt;=1.1,"",IF(AY231&lt;=1.1,"",IF(F230="","","勤務時間"&amp;CHAR(10)&amp;"OVER")))</f>
        <v/>
      </c>
      <c r="AU230" s="520" t="s">
        <v>636</v>
      </c>
      <c r="AV230" s="520" t="s">
        <v>637</v>
      </c>
      <c r="AX230" s="520" t="s">
        <v>638</v>
      </c>
      <c r="AY230" s="520" t="s">
        <v>639</v>
      </c>
    </row>
    <row r="231" spans="1:51" s="500" customFormat="1" ht="12" customHeight="1">
      <c r="A231" s="668"/>
      <c r="B231" s="671"/>
      <c r="C231" s="689"/>
      <c r="D231" s="677"/>
      <c r="E231" s="521"/>
      <c r="F231" s="681"/>
      <c r="G231" s="682"/>
      <c r="H231" s="522" t="s">
        <v>640</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686"/>
      <c r="AO231" s="658"/>
      <c r="AP231" s="662"/>
      <c r="AQ231" s="663"/>
      <c r="AR231" s="658"/>
      <c r="AS231" s="658"/>
      <c r="AT231" s="666"/>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669"/>
      <c r="B232" s="672"/>
      <c r="C232" s="690"/>
      <c r="D232" s="678"/>
      <c r="E232" s="521"/>
      <c r="F232" s="683"/>
      <c r="G232" s="684"/>
      <c r="H232" s="525" t="s">
        <v>641</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687"/>
      <c r="AO232" s="659"/>
      <c r="AP232" s="664"/>
      <c r="AQ232" s="665"/>
      <c r="AR232" s="659"/>
      <c r="AS232" s="659"/>
      <c r="AT232" s="666"/>
      <c r="AU232" s="527"/>
      <c r="AV232" s="527"/>
      <c r="AX232" s="527"/>
      <c r="AY232" s="527"/>
    </row>
    <row r="233" spans="1:51" s="500" customFormat="1" ht="12" customHeight="1">
      <c r="A233" s="667">
        <v>71</v>
      </c>
      <c r="B233" s="670"/>
      <c r="C233" s="688"/>
      <c r="D233" s="676" t="s">
        <v>634</v>
      </c>
      <c r="E233" s="517"/>
      <c r="F233" s="679"/>
      <c r="G233" s="680"/>
      <c r="H233" s="518" t="s">
        <v>635</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685">
        <f t="shared" ref="AN233" si="341">IF(LEFT($AN$1,6)="共同生活援助",SUM(I234:AM234),SUM(I234:AM235))</f>
        <v>0</v>
      </c>
      <c r="AO233" s="657">
        <f>IF($AN$3="４週",AN233/4,AN233/(DAY(EOMONTH($I$21,0))/7))</f>
        <v>0</v>
      </c>
      <c r="AP233" s="660"/>
      <c r="AQ233" s="661"/>
      <c r="AR233" s="657" t="str">
        <f t="shared" ref="AR233" si="342">IF($AN$3="４週",AU234,AV234)</f>
        <v/>
      </c>
      <c r="AS233" s="657"/>
      <c r="AT233" s="666" t="str">
        <f t="shared" ref="AT233" si="343">IF(AX234&lt;=1.1,"",IF(AY234&lt;=1.1,"",IF(F233="","","勤務時間"&amp;CHAR(10)&amp;"OVER")))</f>
        <v/>
      </c>
      <c r="AU233" s="520" t="s">
        <v>636</v>
      </c>
      <c r="AV233" s="520" t="s">
        <v>637</v>
      </c>
      <c r="AX233" s="520" t="s">
        <v>638</v>
      </c>
      <c r="AY233" s="520" t="s">
        <v>639</v>
      </c>
    </row>
    <row r="234" spans="1:51" s="500" customFormat="1" ht="12" customHeight="1">
      <c r="A234" s="668"/>
      <c r="B234" s="671"/>
      <c r="C234" s="689"/>
      <c r="D234" s="677"/>
      <c r="E234" s="521"/>
      <c r="F234" s="681"/>
      <c r="G234" s="682"/>
      <c r="H234" s="522" t="s">
        <v>640</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686"/>
      <c r="AO234" s="658"/>
      <c r="AP234" s="662"/>
      <c r="AQ234" s="663"/>
      <c r="AR234" s="658"/>
      <c r="AS234" s="658"/>
      <c r="AT234" s="666"/>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669"/>
      <c r="B235" s="672"/>
      <c r="C235" s="690"/>
      <c r="D235" s="678"/>
      <c r="E235" s="521"/>
      <c r="F235" s="683"/>
      <c r="G235" s="684"/>
      <c r="H235" s="525" t="s">
        <v>641</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687"/>
      <c r="AO235" s="659"/>
      <c r="AP235" s="664"/>
      <c r="AQ235" s="665"/>
      <c r="AR235" s="659"/>
      <c r="AS235" s="659"/>
      <c r="AT235" s="666"/>
      <c r="AU235" s="527"/>
      <c r="AV235" s="527"/>
      <c r="AX235" s="527"/>
      <c r="AY235" s="527"/>
    </row>
    <row r="236" spans="1:51" s="500" customFormat="1" ht="12" customHeight="1">
      <c r="A236" s="667">
        <v>72</v>
      </c>
      <c r="B236" s="670"/>
      <c r="C236" s="688"/>
      <c r="D236" s="676" t="s">
        <v>634</v>
      </c>
      <c r="E236" s="517"/>
      <c r="F236" s="679"/>
      <c r="G236" s="680"/>
      <c r="H236" s="518" t="s">
        <v>635</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685">
        <f t="shared" ref="AN236" si="346">IF(LEFT($AN$1,6)="共同生活援助",SUM(I237:AM237),SUM(I237:AM238))</f>
        <v>0</v>
      </c>
      <c r="AO236" s="657">
        <f>IF($AN$3="４週",AN236/4,AN236/(DAY(EOMONTH($I$21,0))/7))</f>
        <v>0</v>
      </c>
      <c r="AP236" s="660"/>
      <c r="AQ236" s="661"/>
      <c r="AR236" s="657" t="str">
        <f t="shared" ref="AR236" si="347">IF($AN$3="４週",AU237,AV237)</f>
        <v/>
      </c>
      <c r="AS236" s="657"/>
      <c r="AT236" s="666" t="str">
        <f t="shared" ref="AT236" si="348">IF(AX237&lt;=1.1,"",IF(AY237&lt;=1.1,"",IF(F236="","","勤務時間"&amp;CHAR(10)&amp;"OVER")))</f>
        <v/>
      </c>
      <c r="AU236" s="520" t="s">
        <v>636</v>
      </c>
      <c r="AV236" s="520" t="s">
        <v>637</v>
      </c>
      <c r="AX236" s="520" t="s">
        <v>638</v>
      </c>
      <c r="AY236" s="520" t="s">
        <v>639</v>
      </c>
    </row>
    <row r="237" spans="1:51" s="500" customFormat="1" ht="12" customHeight="1">
      <c r="A237" s="668"/>
      <c r="B237" s="671"/>
      <c r="C237" s="689"/>
      <c r="D237" s="677"/>
      <c r="E237" s="521"/>
      <c r="F237" s="681"/>
      <c r="G237" s="682"/>
      <c r="H237" s="522" t="s">
        <v>640</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686"/>
      <c r="AO237" s="658"/>
      <c r="AP237" s="662"/>
      <c r="AQ237" s="663"/>
      <c r="AR237" s="658"/>
      <c r="AS237" s="658"/>
      <c r="AT237" s="666"/>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669"/>
      <c r="B238" s="672"/>
      <c r="C238" s="690"/>
      <c r="D238" s="678"/>
      <c r="E238" s="521"/>
      <c r="F238" s="683"/>
      <c r="G238" s="684"/>
      <c r="H238" s="525" t="s">
        <v>641</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687"/>
      <c r="AO238" s="659"/>
      <c r="AP238" s="664"/>
      <c r="AQ238" s="665"/>
      <c r="AR238" s="659"/>
      <c r="AS238" s="659"/>
      <c r="AT238" s="666"/>
      <c r="AU238" s="527"/>
      <c r="AV238" s="527"/>
      <c r="AX238" s="527"/>
      <c r="AY238" s="527"/>
    </row>
    <row r="239" spans="1:51" s="500" customFormat="1" ht="12" customHeight="1">
      <c r="A239" s="667">
        <v>73</v>
      </c>
      <c r="B239" s="670"/>
      <c r="C239" s="688"/>
      <c r="D239" s="676" t="s">
        <v>634</v>
      </c>
      <c r="E239" s="517"/>
      <c r="F239" s="679"/>
      <c r="G239" s="680"/>
      <c r="H239" s="518" t="s">
        <v>635</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685">
        <f t="shared" ref="AN239" si="349">IF(LEFT($AN$1,6)="共同生活援助",SUM(I240:AM240),SUM(I240:AM241))</f>
        <v>0</v>
      </c>
      <c r="AO239" s="657">
        <f>IF($AN$3="４週",AN239/4,AN239/(DAY(EOMONTH($I$21,0))/7))</f>
        <v>0</v>
      </c>
      <c r="AP239" s="660"/>
      <c r="AQ239" s="661"/>
      <c r="AR239" s="657" t="str">
        <f t="shared" ref="AR239" si="350">IF($AN$3="４週",AU240,AV240)</f>
        <v/>
      </c>
      <c r="AS239" s="657"/>
      <c r="AT239" s="666" t="str">
        <f t="shared" ref="AT239" si="351">IF(AX240&lt;=1.1,"",IF(AY240&lt;=1.1,"",IF(F239="","","勤務時間"&amp;CHAR(10)&amp;"OVER")))</f>
        <v/>
      </c>
      <c r="AU239" s="520" t="s">
        <v>636</v>
      </c>
      <c r="AV239" s="520" t="s">
        <v>637</v>
      </c>
      <c r="AX239" s="520" t="s">
        <v>638</v>
      </c>
      <c r="AY239" s="520" t="s">
        <v>639</v>
      </c>
    </row>
    <row r="240" spans="1:51" s="500" customFormat="1" ht="12" customHeight="1">
      <c r="A240" s="668"/>
      <c r="B240" s="671"/>
      <c r="C240" s="689"/>
      <c r="D240" s="677"/>
      <c r="E240" s="521"/>
      <c r="F240" s="681"/>
      <c r="G240" s="682"/>
      <c r="H240" s="522" t="s">
        <v>640</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686"/>
      <c r="AO240" s="658"/>
      <c r="AP240" s="662"/>
      <c r="AQ240" s="663"/>
      <c r="AR240" s="658"/>
      <c r="AS240" s="658"/>
      <c r="AT240" s="666"/>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669"/>
      <c r="B241" s="672"/>
      <c r="C241" s="690"/>
      <c r="D241" s="678"/>
      <c r="E241" s="521"/>
      <c r="F241" s="683"/>
      <c r="G241" s="684"/>
      <c r="H241" s="525" t="s">
        <v>641</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687"/>
      <c r="AO241" s="659"/>
      <c r="AP241" s="664"/>
      <c r="AQ241" s="665"/>
      <c r="AR241" s="659"/>
      <c r="AS241" s="659"/>
      <c r="AT241" s="666"/>
      <c r="AU241" s="527"/>
      <c r="AV241" s="527"/>
      <c r="AX241" s="527"/>
      <c r="AY241" s="527"/>
    </row>
    <row r="242" spans="1:51" s="500" customFormat="1" ht="12" customHeight="1">
      <c r="A242" s="667">
        <v>74</v>
      </c>
      <c r="B242" s="670"/>
      <c r="C242" s="688"/>
      <c r="D242" s="676" t="s">
        <v>634</v>
      </c>
      <c r="E242" s="517"/>
      <c r="F242" s="679"/>
      <c r="G242" s="680"/>
      <c r="H242" s="518" t="s">
        <v>635</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685">
        <f t="shared" ref="AN242" si="354">IF(LEFT($AN$1,6)="共同生活援助",SUM(I243:AM243),SUM(I243:AM244))</f>
        <v>0</v>
      </c>
      <c r="AO242" s="657">
        <f>IF($AN$3="４週",AN242/4,AN242/(DAY(EOMONTH($I$21,0))/7))</f>
        <v>0</v>
      </c>
      <c r="AP242" s="660"/>
      <c r="AQ242" s="661"/>
      <c r="AR242" s="657" t="str">
        <f t="shared" ref="AR242" si="355">IF($AN$3="４週",AU243,AV243)</f>
        <v/>
      </c>
      <c r="AS242" s="657"/>
      <c r="AT242" s="666" t="str">
        <f t="shared" ref="AT242" si="356">IF(AX243&lt;=1.1,"",IF(AY243&lt;=1.1,"",IF(F242="","","勤務時間"&amp;CHAR(10)&amp;"OVER")))</f>
        <v/>
      </c>
      <c r="AU242" s="520" t="s">
        <v>636</v>
      </c>
      <c r="AV242" s="520" t="s">
        <v>637</v>
      </c>
      <c r="AX242" s="520" t="s">
        <v>638</v>
      </c>
      <c r="AY242" s="520" t="s">
        <v>639</v>
      </c>
    </row>
    <row r="243" spans="1:51" s="500" customFormat="1" ht="12" customHeight="1">
      <c r="A243" s="668"/>
      <c r="B243" s="671"/>
      <c r="C243" s="689"/>
      <c r="D243" s="677"/>
      <c r="E243" s="521"/>
      <c r="F243" s="681"/>
      <c r="G243" s="682"/>
      <c r="H243" s="522" t="s">
        <v>640</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686"/>
      <c r="AO243" s="658"/>
      <c r="AP243" s="662"/>
      <c r="AQ243" s="663"/>
      <c r="AR243" s="658"/>
      <c r="AS243" s="658"/>
      <c r="AT243" s="666"/>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669"/>
      <c r="B244" s="672"/>
      <c r="C244" s="690"/>
      <c r="D244" s="678"/>
      <c r="E244" s="521"/>
      <c r="F244" s="683"/>
      <c r="G244" s="684"/>
      <c r="H244" s="525" t="s">
        <v>641</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687"/>
      <c r="AO244" s="659"/>
      <c r="AP244" s="664"/>
      <c r="AQ244" s="665"/>
      <c r="AR244" s="659"/>
      <c r="AS244" s="659"/>
      <c r="AT244" s="666"/>
      <c r="AU244" s="527"/>
      <c r="AV244" s="527"/>
      <c r="AX244" s="527"/>
      <c r="AY244" s="527"/>
    </row>
    <row r="245" spans="1:51" s="500" customFormat="1" ht="12" customHeight="1">
      <c r="A245" s="667">
        <v>75</v>
      </c>
      <c r="B245" s="670"/>
      <c r="C245" s="688"/>
      <c r="D245" s="676" t="s">
        <v>634</v>
      </c>
      <c r="E245" s="517"/>
      <c r="F245" s="679"/>
      <c r="G245" s="680"/>
      <c r="H245" s="518" t="s">
        <v>635</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685">
        <f t="shared" ref="AN245" si="359">IF(LEFT($AN$1,6)="共同生活援助",SUM(I246:AM246),SUM(I246:AM247))</f>
        <v>0</v>
      </c>
      <c r="AO245" s="657">
        <f>IF($AN$3="４週",AN245/4,AN245/(DAY(EOMONTH($I$21,0))/7))</f>
        <v>0</v>
      </c>
      <c r="AP245" s="660"/>
      <c r="AQ245" s="661"/>
      <c r="AR245" s="657" t="str">
        <f t="shared" ref="AR245" si="360">IF($AN$3="４週",AU246,AV246)</f>
        <v/>
      </c>
      <c r="AS245" s="657"/>
      <c r="AT245" s="666" t="str">
        <f t="shared" ref="AT245" si="361">IF(AX246&lt;=1.1,"",IF(AY246&lt;=1.1,"",IF(F245="","","勤務時間"&amp;CHAR(10)&amp;"OVER")))</f>
        <v/>
      </c>
      <c r="AU245" s="520" t="s">
        <v>636</v>
      </c>
      <c r="AV245" s="520" t="s">
        <v>637</v>
      </c>
      <c r="AX245" s="520" t="s">
        <v>638</v>
      </c>
      <c r="AY245" s="520" t="s">
        <v>639</v>
      </c>
    </row>
    <row r="246" spans="1:51" s="500" customFormat="1" ht="12" customHeight="1">
      <c r="A246" s="668"/>
      <c r="B246" s="671"/>
      <c r="C246" s="689"/>
      <c r="D246" s="677"/>
      <c r="E246" s="521"/>
      <c r="F246" s="681"/>
      <c r="G246" s="682"/>
      <c r="H246" s="522" t="s">
        <v>640</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686"/>
      <c r="AO246" s="658"/>
      <c r="AP246" s="662"/>
      <c r="AQ246" s="663"/>
      <c r="AR246" s="658"/>
      <c r="AS246" s="658"/>
      <c r="AT246" s="666"/>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669"/>
      <c r="B247" s="672"/>
      <c r="C247" s="690"/>
      <c r="D247" s="678"/>
      <c r="E247" s="521"/>
      <c r="F247" s="683"/>
      <c r="G247" s="684"/>
      <c r="H247" s="525" t="s">
        <v>641</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687"/>
      <c r="AO247" s="659"/>
      <c r="AP247" s="664"/>
      <c r="AQ247" s="665"/>
      <c r="AR247" s="659"/>
      <c r="AS247" s="659"/>
      <c r="AT247" s="666"/>
      <c r="AU247" s="527"/>
      <c r="AV247" s="527"/>
      <c r="AX247" s="527"/>
      <c r="AY247" s="527"/>
    </row>
    <row r="248" spans="1:51" s="500" customFormat="1" ht="12" customHeight="1">
      <c r="A248" s="667">
        <v>76</v>
      </c>
      <c r="B248" s="670"/>
      <c r="C248" s="688"/>
      <c r="D248" s="676" t="s">
        <v>634</v>
      </c>
      <c r="E248" s="517"/>
      <c r="F248" s="679"/>
      <c r="G248" s="680"/>
      <c r="H248" s="518" t="s">
        <v>635</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685">
        <f t="shared" ref="AN248" si="364">IF(LEFT($AN$1,6)="共同生活援助",SUM(I249:AM249),SUM(I249:AM250))</f>
        <v>0</v>
      </c>
      <c r="AO248" s="657">
        <f>IF($AN$3="４週",AN248/4,AN248/(DAY(EOMONTH($I$21,0))/7))</f>
        <v>0</v>
      </c>
      <c r="AP248" s="660"/>
      <c r="AQ248" s="661"/>
      <c r="AR248" s="657" t="str">
        <f t="shared" ref="AR248" si="365">IF($AN$3="４週",AU249,AV249)</f>
        <v/>
      </c>
      <c r="AS248" s="657"/>
      <c r="AT248" s="666" t="str">
        <f t="shared" ref="AT248" si="366">IF(AX249&lt;=1.1,"",IF(AY249&lt;=1.1,"",IF(F248="","","勤務時間"&amp;CHAR(10)&amp;"OVER")))</f>
        <v/>
      </c>
      <c r="AU248" s="520" t="s">
        <v>636</v>
      </c>
      <c r="AV248" s="520" t="s">
        <v>637</v>
      </c>
      <c r="AX248" s="520" t="s">
        <v>638</v>
      </c>
      <c r="AY248" s="520" t="s">
        <v>639</v>
      </c>
    </row>
    <row r="249" spans="1:51" s="500" customFormat="1" ht="12" customHeight="1">
      <c r="A249" s="668"/>
      <c r="B249" s="671"/>
      <c r="C249" s="689"/>
      <c r="D249" s="677"/>
      <c r="E249" s="521"/>
      <c r="F249" s="681"/>
      <c r="G249" s="682"/>
      <c r="H249" s="522" t="s">
        <v>640</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686"/>
      <c r="AO249" s="658"/>
      <c r="AP249" s="662"/>
      <c r="AQ249" s="663"/>
      <c r="AR249" s="658"/>
      <c r="AS249" s="658"/>
      <c r="AT249" s="666"/>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669"/>
      <c r="B250" s="672"/>
      <c r="C250" s="690"/>
      <c r="D250" s="678"/>
      <c r="E250" s="521"/>
      <c r="F250" s="683"/>
      <c r="G250" s="684"/>
      <c r="H250" s="525" t="s">
        <v>641</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687"/>
      <c r="AO250" s="659"/>
      <c r="AP250" s="664"/>
      <c r="AQ250" s="665"/>
      <c r="AR250" s="659"/>
      <c r="AS250" s="659"/>
      <c r="AT250" s="666"/>
      <c r="AU250" s="527"/>
      <c r="AV250" s="527"/>
      <c r="AX250" s="527"/>
      <c r="AY250" s="527"/>
    </row>
    <row r="251" spans="1:51" s="500" customFormat="1" ht="12" customHeight="1">
      <c r="A251" s="667">
        <v>77</v>
      </c>
      <c r="B251" s="670"/>
      <c r="C251" s="688"/>
      <c r="D251" s="676" t="s">
        <v>634</v>
      </c>
      <c r="E251" s="517"/>
      <c r="F251" s="679"/>
      <c r="G251" s="680"/>
      <c r="H251" s="518" t="s">
        <v>635</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685">
        <f t="shared" ref="AN251" si="369">IF(LEFT($AN$1,6)="共同生活援助",SUM(I252:AM252),SUM(I252:AM253))</f>
        <v>0</v>
      </c>
      <c r="AO251" s="657">
        <f>IF($AN$3="４週",AN251/4,AN251/(DAY(EOMONTH($I$21,0))/7))</f>
        <v>0</v>
      </c>
      <c r="AP251" s="660"/>
      <c r="AQ251" s="661"/>
      <c r="AR251" s="657" t="str">
        <f t="shared" ref="AR251" si="370">IF($AN$3="４週",AU252,AV252)</f>
        <v/>
      </c>
      <c r="AS251" s="657"/>
      <c r="AT251" s="666" t="str">
        <f t="shared" ref="AT251" si="371">IF(AX252&lt;=1.1,"",IF(AY252&lt;=1.1,"",IF(F251="","","勤務時間"&amp;CHAR(10)&amp;"OVER")))</f>
        <v/>
      </c>
      <c r="AU251" s="520" t="s">
        <v>636</v>
      </c>
      <c r="AV251" s="520" t="s">
        <v>637</v>
      </c>
      <c r="AX251" s="520" t="s">
        <v>638</v>
      </c>
      <c r="AY251" s="520" t="s">
        <v>639</v>
      </c>
    </row>
    <row r="252" spans="1:51" s="500" customFormat="1" ht="12" customHeight="1">
      <c r="A252" s="668"/>
      <c r="B252" s="671"/>
      <c r="C252" s="689"/>
      <c r="D252" s="677"/>
      <c r="E252" s="521"/>
      <c r="F252" s="681"/>
      <c r="G252" s="682"/>
      <c r="H252" s="522" t="s">
        <v>640</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686"/>
      <c r="AO252" s="658"/>
      <c r="AP252" s="662"/>
      <c r="AQ252" s="663"/>
      <c r="AR252" s="658"/>
      <c r="AS252" s="658"/>
      <c r="AT252" s="666"/>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669"/>
      <c r="B253" s="672"/>
      <c r="C253" s="690"/>
      <c r="D253" s="678"/>
      <c r="E253" s="521"/>
      <c r="F253" s="683"/>
      <c r="G253" s="684"/>
      <c r="H253" s="525" t="s">
        <v>641</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687"/>
      <c r="AO253" s="659"/>
      <c r="AP253" s="664"/>
      <c r="AQ253" s="665"/>
      <c r="AR253" s="659"/>
      <c r="AS253" s="659"/>
      <c r="AT253" s="666"/>
      <c r="AU253" s="527"/>
      <c r="AV253" s="527"/>
      <c r="AX253" s="527"/>
      <c r="AY253" s="527"/>
    </row>
    <row r="254" spans="1:51" s="500" customFormat="1" ht="12" customHeight="1">
      <c r="A254" s="667">
        <v>78</v>
      </c>
      <c r="B254" s="670"/>
      <c r="C254" s="688"/>
      <c r="D254" s="676" t="s">
        <v>634</v>
      </c>
      <c r="E254" s="517"/>
      <c r="F254" s="679"/>
      <c r="G254" s="680"/>
      <c r="H254" s="518" t="s">
        <v>635</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685">
        <f t="shared" ref="AN254" si="374">IF(LEFT($AN$1,6)="共同生活援助",SUM(I255:AM255),SUM(I255:AM256))</f>
        <v>0</v>
      </c>
      <c r="AO254" s="657">
        <f>IF($AN$3="４週",AN254/4,AN254/(DAY(EOMONTH($I$21,0))/7))</f>
        <v>0</v>
      </c>
      <c r="AP254" s="660"/>
      <c r="AQ254" s="661"/>
      <c r="AR254" s="657" t="str">
        <f t="shared" ref="AR254" si="375">IF($AN$3="４週",AU255,AV255)</f>
        <v/>
      </c>
      <c r="AS254" s="657"/>
      <c r="AT254" s="666" t="str">
        <f t="shared" ref="AT254" si="376">IF(AX255&lt;=1.1,"",IF(AY255&lt;=1.1,"",IF(F254="","","勤務時間"&amp;CHAR(10)&amp;"OVER")))</f>
        <v/>
      </c>
      <c r="AU254" s="520" t="s">
        <v>636</v>
      </c>
      <c r="AV254" s="520" t="s">
        <v>637</v>
      </c>
      <c r="AX254" s="520" t="s">
        <v>638</v>
      </c>
      <c r="AY254" s="520" t="s">
        <v>639</v>
      </c>
    </row>
    <row r="255" spans="1:51" s="500" customFormat="1" ht="12" customHeight="1">
      <c r="A255" s="668"/>
      <c r="B255" s="671"/>
      <c r="C255" s="689"/>
      <c r="D255" s="677"/>
      <c r="E255" s="521"/>
      <c r="F255" s="681"/>
      <c r="G255" s="682"/>
      <c r="H255" s="522" t="s">
        <v>640</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686"/>
      <c r="AO255" s="658"/>
      <c r="AP255" s="662"/>
      <c r="AQ255" s="663"/>
      <c r="AR255" s="658"/>
      <c r="AS255" s="658"/>
      <c r="AT255" s="666"/>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669"/>
      <c r="B256" s="672"/>
      <c r="C256" s="690"/>
      <c r="D256" s="678"/>
      <c r="E256" s="521"/>
      <c r="F256" s="683"/>
      <c r="G256" s="684"/>
      <c r="H256" s="525" t="s">
        <v>641</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687"/>
      <c r="AO256" s="659"/>
      <c r="AP256" s="664"/>
      <c r="AQ256" s="665"/>
      <c r="AR256" s="659"/>
      <c r="AS256" s="659"/>
      <c r="AT256" s="666"/>
      <c r="AU256" s="527"/>
      <c r="AV256" s="527"/>
      <c r="AX256" s="527"/>
      <c r="AY256" s="527"/>
    </row>
    <row r="257" spans="1:51" s="500" customFormat="1" ht="12" customHeight="1">
      <c r="A257" s="667">
        <v>79</v>
      </c>
      <c r="B257" s="670"/>
      <c r="C257" s="688"/>
      <c r="D257" s="676" t="s">
        <v>634</v>
      </c>
      <c r="E257" s="517"/>
      <c r="F257" s="679"/>
      <c r="G257" s="680"/>
      <c r="H257" s="518" t="s">
        <v>635</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685">
        <f t="shared" ref="AN257" si="379">IF(LEFT($AN$1,6)="共同生活援助",SUM(I258:AM258),SUM(I258:AM259))</f>
        <v>0</v>
      </c>
      <c r="AO257" s="657">
        <f>IF($AN$3="４週",AN257/4,AN257/(DAY(EOMONTH($I$21,0))/7))</f>
        <v>0</v>
      </c>
      <c r="AP257" s="660"/>
      <c r="AQ257" s="661"/>
      <c r="AR257" s="657" t="str">
        <f t="shared" ref="AR257" si="380">IF($AN$3="４週",AU258,AV258)</f>
        <v/>
      </c>
      <c r="AS257" s="657"/>
      <c r="AT257" s="666" t="str">
        <f t="shared" ref="AT257" si="381">IF(AX258&lt;=1.1,"",IF(AY258&lt;=1.1,"",IF(F257="","","勤務時間"&amp;CHAR(10)&amp;"OVER")))</f>
        <v/>
      </c>
      <c r="AU257" s="520" t="s">
        <v>636</v>
      </c>
      <c r="AV257" s="520" t="s">
        <v>637</v>
      </c>
      <c r="AX257" s="520" t="s">
        <v>638</v>
      </c>
      <c r="AY257" s="520" t="s">
        <v>639</v>
      </c>
    </row>
    <row r="258" spans="1:51" s="500" customFormat="1" ht="12" customHeight="1">
      <c r="A258" s="668"/>
      <c r="B258" s="671"/>
      <c r="C258" s="689"/>
      <c r="D258" s="677"/>
      <c r="E258" s="521"/>
      <c r="F258" s="681"/>
      <c r="G258" s="682"/>
      <c r="H258" s="522" t="s">
        <v>640</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686"/>
      <c r="AO258" s="658"/>
      <c r="AP258" s="662"/>
      <c r="AQ258" s="663"/>
      <c r="AR258" s="658"/>
      <c r="AS258" s="658"/>
      <c r="AT258" s="666"/>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669"/>
      <c r="B259" s="672"/>
      <c r="C259" s="690"/>
      <c r="D259" s="678"/>
      <c r="E259" s="521"/>
      <c r="F259" s="683"/>
      <c r="G259" s="684"/>
      <c r="H259" s="525" t="s">
        <v>641</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687"/>
      <c r="AO259" s="659"/>
      <c r="AP259" s="664"/>
      <c r="AQ259" s="665"/>
      <c r="AR259" s="659"/>
      <c r="AS259" s="659"/>
      <c r="AT259" s="666"/>
      <c r="AU259" s="527"/>
      <c r="AV259" s="527"/>
      <c r="AX259" s="527"/>
      <c r="AY259" s="527"/>
    </row>
    <row r="260" spans="1:51" s="500" customFormat="1" ht="12" customHeight="1">
      <c r="A260" s="667">
        <v>80</v>
      </c>
      <c r="B260" s="670"/>
      <c r="C260" s="688"/>
      <c r="D260" s="676" t="s">
        <v>634</v>
      </c>
      <c r="E260" s="517"/>
      <c r="F260" s="679"/>
      <c r="G260" s="680"/>
      <c r="H260" s="518" t="s">
        <v>635</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685">
        <f t="shared" ref="AN260" si="384">IF(LEFT($AN$1,6)="共同生活援助",SUM(I261:AM261),SUM(I261:AM262))</f>
        <v>0</v>
      </c>
      <c r="AO260" s="657">
        <f>IF($AN$3="４週",AN260/4,AN260/(DAY(EOMONTH($I$21,0))/7))</f>
        <v>0</v>
      </c>
      <c r="AP260" s="660"/>
      <c r="AQ260" s="661"/>
      <c r="AR260" s="657" t="str">
        <f t="shared" ref="AR260" si="385">IF($AN$3="４週",AU261,AV261)</f>
        <v/>
      </c>
      <c r="AS260" s="657"/>
      <c r="AT260" s="666" t="str">
        <f t="shared" ref="AT260" si="386">IF(AX261&lt;=1.1,"",IF(AY261&lt;=1.1,"",IF(F260="","","勤務時間"&amp;CHAR(10)&amp;"OVER")))</f>
        <v/>
      </c>
      <c r="AU260" s="520" t="s">
        <v>636</v>
      </c>
      <c r="AV260" s="520" t="s">
        <v>637</v>
      </c>
      <c r="AX260" s="520" t="s">
        <v>638</v>
      </c>
      <c r="AY260" s="520" t="s">
        <v>639</v>
      </c>
    </row>
    <row r="261" spans="1:51" s="500" customFormat="1" ht="12" customHeight="1">
      <c r="A261" s="668"/>
      <c r="B261" s="671"/>
      <c r="C261" s="689"/>
      <c r="D261" s="677"/>
      <c r="E261" s="521"/>
      <c r="F261" s="681"/>
      <c r="G261" s="682"/>
      <c r="H261" s="522" t="s">
        <v>640</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686"/>
      <c r="AO261" s="658"/>
      <c r="AP261" s="662"/>
      <c r="AQ261" s="663"/>
      <c r="AR261" s="658"/>
      <c r="AS261" s="658"/>
      <c r="AT261" s="666"/>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669"/>
      <c r="B262" s="672"/>
      <c r="C262" s="690"/>
      <c r="D262" s="678"/>
      <c r="E262" s="521"/>
      <c r="F262" s="683"/>
      <c r="G262" s="684"/>
      <c r="H262" s="525" t="s">
        <v>641</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687"/>
      <c r="AO262" s="659"/>
      <c r="AP262" s="664"/>
      <c r="AQ262" s="665"/>
      <c r="AR262" s="659"/>
      <c r="AS262" s="659"/>
      <c r="AT262" s="666"/>
      <c r="AU262" s="527"/>
      <c r="AV262" s="527"/>
      <c r="AX262" s="527"/>
      <c r="AY262" s="527"/>
    </row>
    <row r="263" spans="1:51" s="500" customFormat="1" ht="12" customHeight="1">
      <c r="A263" s="667">
        <v>81</v>
      </c>
      <c r="B263" s="670"/>
      <c r="C263" s="688"/>
      <c r="D263" s="676" t="s">
        <v>634</v>
      </c>
      <c r="E263" s="517"/>
      <c r="F263" s="679"/>
      <c r="G263" s="680"/>
      <c r="H263" s="518" t="s">
        <v>635</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685">
        <f t="shared" ref="AN263" si="389">IF(LEFT($AN$1,6)="共同生活援助",SUM(I264:AM264),SUM(I264:AM265))</f>
        <v>0</v>
      </c>
      <c r="AO263" s="657">
        <f>IF($AN$3="４週",AN263/4,AN263/(DAY(EOMONTH($I$21,0))/7))</f>
        <v>0</v>
      </c>
      <c r="AP263" s="660"/>
      <c r="AQ263" s="661"/>
      <c r="AR263" s="657" t="str">
        <f t="shared" ref="AR263" si="390">IF($AN$3="４週",AU264,AV264)</f>
        <v/>
      </c>
      <c r="AS263" s="657"/>
      <c r="AT263" s="666" t="str">
        <f t="shared" ref="AT263" si="391">IF(AX264&lt;=1.1,"",IF(AY264&lt;=1.1,"",IF(F263="","","勤務時間"&amp;CHAR(10)&amp;"OVER")))</f>
        <v/>
      </c>
      <c r="AU263" s="520" t="s">
        <v>636</v>
      </c>
      <c r="AV263" s="520" t="s">
        <v>637</v>
      </c>
      <c r="AX263" s="520" t="s">
        <v>638</v>
      </c>
      <c r="AY263" s="520" t="s">
        <v>639</v>
      </c>
    </row>
    <row r="264" spans="1:51" s="500" customFormat="1" ht="12" customHeight="1">
      <c r="A264" s="668"/>
      <c r="B264" s="671"/>
      <c r="C264" s="689"/>
      <c r="D264" s="677"/>
      <c r="E264" s="521"/>
      <c r="F264" s="681"/>
      <c r="G264" s="682"/>
      <c r="H264" s="522" t="s">
        <v>640</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686"/>
      <c r="AO264" s="658"/>
      <c r="AP264" s="662"/>
      <c r="AQ264" s="663"/>
      <c r="AR264" s="658"/>
      <c r="AS264" s="658"/>
      <c r="AT264" s="666"/>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669"/>
      <c r="B265" s="672"/>
      <c r="C265" s="690"/>
      <c r="D265" s="678"/>
      <c r="E265" s="521"/>
      <c r="F265" s="683"/>
      <c r="G265" s="684"/>
      <c r="H265" s="525" t="s">
        <v>641</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687"/>
      <c r="AO265" s="659"/>
      <c r="AP265" s="664"/>
      <c r="AQ265" s="665"/>
      <c r="AR265" s="659"/>
      <c r="AS265" s="659"/>
      <c r="AT265" s="666"/>
      <c r="AU265" s="527"/>
      <c r="AV265" s="527"/>
      <c r="AX265" s="527"/>
      <c r="AY265" s="527"/>
    </row>
    <row r="266" spans="1:51" s="500" customFormat="1" ht="12" customHeight="1">
      <c r="A266" s="667">
        <v>82</v>
      </c>
      <c r="B266" s="670"/>
      <c r="C266" s="688"/>
      <c r="D266" s="676" t="s">
        <v>634</v>
      </c>
      <c r="E266" s="517"/>
      <c r="F266" s="679"/>
      <c r="G266" s="680"/>
      <c r="H266" s="518" t="s">
        <v>635</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685">
        <f t="shared" ref="AN266" si="394">IF(LEFT($AN$1,6)="共同生活援助",SUM(I267:AM267),SUM(I267:AM268))</f>
        <v>0</v>
      </c>
      <c r="AO266" s="657">
        <f>IF($AN$3="４週",AN266/4,AN266/(DAY(EOMONTH($I$21,0))/7))</f>
        <v>0</v>
      </c>
      <c r="AP266" s="660"/>
      <c r="AQ266" s="661"/>
      <c r="AR266" s="657" t="str">
        <f t="shared" ref="AR266" si="395">IF($AN$3="４週",AU267,AV267)</f>
        <v/>
      </c>
      <c r="AS266" s="657"/>
      <c r="AT266" s="666" t="str">
        <f t="shared" ref="AT266" si="396">IF(AX267&lt;=1.1,"",IF(AY267&lt;=1.1,"",IF(F266="","","勤務時間"&amp;CHAR(10)&amp;"OVER")))</f>
        <v/>
      </c>
      <c r="AU266" s="520" t="s">
        <v>636</v>
      </c>
      <c r="AV266" s="520" t="s">
        <v>637</v>
      </c>
      <c r="AX266" s="520" t="s">
        <v>638</v>
      </c>
      <c r="AY266" s="520" t="s">
        <v>639</v>
      </c>
    </row>
    <row r="267" spans="1:51" s="500" customFormat="1" ht="12" customHeight="1">
      <c r="A267" s="668"/>
      <c r="B267" s="671"/>
      <c r="C267" s="689"/>
      <c r="D267" s="677"/>
      <c r="E267" s="521"/>
      <c r="F267" s="681"/>
      <c r="G267" s="682"/>
      <c r="H267" s="522" t="s">
        <v>640</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686"/>
      <c r="AO267" s="658"/>
      <c r="AP267" s="662"/>
      <c r="AQ267" s="663"/>
      <c r="AR267" s="658"/>
      <c r="AS267" s="658"/>
      <c r="AT267" s="666"/>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669"/>
      <c r="B268" s="672"/>
      <c r="C268" s="690"/>
      <c r="D268" s="678"/>
      <c r="E268" s="521"/>
      <c r="F268" s="683"/>
      <c r="G268" s="684"/>
      <c r="H268" s="525" t="s">
        <v>641</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687"/>
      <c r="AO268" s="659"/>
      <c r="AP268" s="664"/>
      <c r="AQ268" s="665"/>
      <c r="AR268" s="659"/>
      <c r="AS268" s="659"/>
      <c r="AT268" s="666"/>
      <c r="AU268" s="527"/>
      <c r="AV268" s="527"/>
      <c r="AX268" s="527"/>
      <c r="AY268" s="527"/>
    </row>
    <row r="269" spans="1:51" s="500" customFormat="1" ht="12" customHeight="1">
      <c r="A269" s="667">
        <v>83</v>
      </c>
      <c r="B269" s="670"/>
      <c r="C269" s="688"/>
      <c r="D269" s="676" t="s">
        <v>634</v>
      </c>
      <c r="E269" s="517"/>
      <c r="F269" s="679"/>
      <c r="G269" s="680"/>
      <c r="H269" s="518" t="s">
        <v>635</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685">
        <f t="shared" ref="AN269" si="399">IF(LEFT($AN$1,6)="共同生活援助",SUM(I270:AM270),SUM(I270:AM271))</f>
        <v>0</v>
      </c>
      <c r="AO269" s="657">
        <f>IF($AN$3="４週",AN269/4,AN269/(DAY(EOMONTH($I$21,0))/7))</f>
        <v>0</v>
      </c>
      <c r="AP269" s="660"/>
      <c r="AQ269" s="661"/>
      <c r="AR269" s="657" t="str">
        <f t="shared" ref="AR269" si="400">IF($AN$3="４週",AU270,AV270)</f>
        <v/>
      </c>
      <c r="AS269" s="657"/>
      <c r="AT269" s="666" t="str">
        <f t="shared" ref="AT269" si="401">IF(AX270&lt;=1.1,"",IF(AY270&lt;=1.1,"",IF(F269="","","勤務時間"&amp;CHAR(10)&amp;"OVER")))</f>
        <v/>
      </c>
      <c r="AU269" s="520" t="s">
        <v>636</v>
      </c>
      <c r="AV269" s="520" t="s">
        <v>637</v>
      </c>
      <c r="AX269" s="520" t="s">
        <v>638</v>
      </c>
      <c r="AY269" s="520" t="s">
        <v>639</v>
      </c>
    </row>
    <row r="270" spans="1:51" s="500" customFormat="1" ht="12" customHeight="1">
      <c r="A270" s="668"/>
      <c r="B270" s="671"/>
      <c r="C270" s="689"/>
      <c r="D270" s="677"/>
      <c r="E270" s="521"/>
      <c r="F270" s="681"/>
      <c r="G270" s="682"/>
      <c r="H270" s="522" t="s">
        <v>640</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686"/>
      <c r="AO270" s="658"/>
      <c r="AP270" s="662"/>
      <c r="AQ270" s="663"/>
      <c r="AR270" s="658"/>
      <c r="AS270" s="658"/>
      <c r="AT270" s="666"/>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669"/>
      <c r="B271" s="672"/>
      <c r="C271" s="690"/>
      <c r="D271" s="678"/>
      <c r="E271" s="521"/>
      <c r="F271" s="683"/>
      <c r="G271" s="684"/>
      <c r="H271" s="525" t="s">
        <v>641</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687"/>
      <c r="AO271" s="659"/>
      <c r="AP271" s="664"/>
      <c r="AQ271" s="665"/>
      <c r="AR271" s="659"/>
      <c r="AS271" s="659"/>
      <c r="AT271" s="666"/>
      <c r="AU271" s="527"/>
      <c r="AV271" s="527"/>
      <c r="AX271" s="527"/>
      <c r="AY271" s="527"/>
    </row>
    <row r="272" spans="1:51" s="500" customFormat="1" ht="12" customHeight="1">
      <c r="A272" s="667">
        <v>84</v>
      </c>
      <c r="B272" s="670"/>
      <c r="C272" s="688"/>
      <c r="D272" s="676" t="s">
        <v>634</v>
      </c>
      <c r="E272" s="517"/>
      <c r="F272" s="679"/>
      <c r="G272" s="680"/>
      <c r="H272" s="518" t="s">
        <v>635</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685">
        <f t="shared" ref="AN272" si="404">IF(LEFT($AN$1,6)="共同生活援助",SUM(I273:AM273),SUM(I273:AM274))</f>
        <v>0</v>
      </c>
      <c r="AO272" s="657">
        <f>IF($AN$3="４週",AN272/4,AN272/(DAY(EOMONTH($I$21,0))/7))</f>
        <v>0</v>
      </c>
      <c r="AP272" s="660"/>
      <c r="AQ272" s="661"/>
      <c r="AR272" s="657" t="str">
        <f t="shared" ref="AR272" si="405">IF($AN$3="４週",AU273,AV273)</f>
        <v/>
      </c>
      <c r="AS272" s="657"/>
      <c r="AT272" s="666" t="str">
        <f t="shared" ref="AT272" si="406">IF(AX273&lt;=1.1,"",IF(AY273&lt;=1.1,"",IF(F272="","","勤務時間"&amp;CHAR(10)&amp;"OVER")))</f>
        <v/>
      </c>
      <c r="AU272" s="520" t="s">
        <v>636</v>
      </c>
      <c r="AV272" s="520" t="s">
        <v>637</v>
      </c>
      <c r="AX272" s="520" t="s">
        <v>638</v>
      </c>
      <c r="AY272" s="520" t="s">
        <v>639</v>
      </c>
    </row>
    <row r="273" spans="1:51" s="500" customFormat="1" ht="12" customHeight="1">
      <c r="A273" s="668"/>
      <c r="B273" s="671"/>
      <c r="C273" s="689"/>
      <c r="D273" s="677"/>
      <c r="E273" s="521"/>
      <c r="F273" s="681"/>
      <c r="G273" s="682"/>
      <c r="H273" s="522" t="s">
        <v>640</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686"/>
      <c r="AO273" s="658"/>
      <c r="AP273" s="662"/>
      <c r="AQ273" s="663"/>
      <c r="AR273" s="658"/>
      <c r="AS273" s="658"/>
      <c r="AT273" s="666"/>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669"/>
      <c r="B274" s="672"/>
      <c r="C274" s="690"/>
      <c r="D274" s="678"/>
      <c r="E274" s="521"/>
      <c r="F274" s="683"/>
      <c r="G274" s="684"/>
      <c r="H274" s="525" t="s">
        <v>641</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687"/>
      <c r="AO274" s="659"/>
      <c r="AP274" s="664"/>
      <c r="AQ274" s="665"/>
      <c r="AR274" s="659"/>
      <c r="AS274" s="659"/>
      <c r="AT274" s="666"/>
      <c r="AU274" s="527"/>
      <c r="AV274" s="527"/>
      <c r="AX274" s="527"/>
      <c r="AY274" s="527"/>
    </row>
    <row r="275" spans="1:51" s="500" customFormat="1" ht="12" customHeight="1">
      <c r="A275" s="667">
        <v>85</v>
      </c>
      <c r="B275" s="670"/>
      <c r="C275" s="688"/>
      <c r="D275" s="676" t="s">
        <v>634</v>
      </c>
      <c r="E275" s="517"/>
      <c r="F275" s="679"/>
      <c r="G275" s="680"/>
      <c r="H275" s="518" t="s">
        <v>635</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685">
        <f t="shared" ref="AN275" si="409">IF(LEFT($AN$1,6)="共同生活援助",SUM(I276:AM276),SUM(I276:AM277))</f>
        <v>0</v>
      </c>
      <c r="AO275" s="657">
        <f>IF($AN$3="４週",AN275/4,AN275/(DAY(EOMONTH($I$21,0))/7))</f>
        <v>0</v>
      </c>
      <c r="AP275" s="660"/>
      <c r="AQ275" s="661"/>
      <c r="AR275" s="657" t="str">
        <f t="shared" ref="AR275" si="410">IF($AN$3="４週",AU276,AV276)</f>
        <v/>
      </c>
      <c r="AS275" s="657"/>
      <c r="AT275" s="666" t="str">
        <f t="shared" ref="AT275" si="411">IF(AX276&lt;=1.1,"",IF(AY276&lt;=1.1,"",IF(F275="","","勤務時間"&amp;CHAR(10)&amp;"OVER")))</f>
        <v/>
      </c>
      <c r="AU275" s="520" t="s">
        <v>636</v>
      </c>
      <c r="AV275" s="520" t="s">
        <v>637</v>
      </c>
      <c r="AX275" s="520" t="s">
        <v>638</v>
      </c>
      <c r="AY275" s="520" t="s">
        <v>639</v>
      </c>
    </row>
    <row r="276" spans="1:51" s="500" customFormat="1" ht="12" customHeight="1">
      <c r="A276" s="668"/>
      <c r="B276" s="671"/>
      <c r="C276" s="689"/>
      <c r="D276" s="677"/>
      <c r="E276" s="521"/>
      <c r="F276" s="681"/>
      <c r="G276" s="682"/>
      <c r="H276" s="522" t="s">
        <v>640</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686"/>
      <c r="AO276" s="658"/>
      <c r="AP276" s="662"/>
      <c r="AQ276" s="663"/>
      <c r="AR276" s="658"/>
      <c r="AS276" s="658"/>
      <c r="AT276" s="666"/>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669"/>
      <c r="B277" s="672"/>
      <c r="C277" s="690"/>
      <c r="D277" s="678"/>
      <c r="E277" s="521"/>
      <c r="F277" s="683"/>
      <c r="G277" s="684"/>
      <c r="H277" s="525" t="s">
        <v>641</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687"/>
      <c r="AO277" s="659"/>
      <c r="AP277" s="664"/>
      <c r="AQ277" s="665"/>
      <c r="AR277" s="659"/>
      <c r="AS277" s="659"/>
      <c r="AT277" s="666"/>
      <c r="AU277" s="527"/>
      <c r="AV277" s="527"/>
      <c r="AX277" s="527"/>
      <c r="AY277" s="527"/>
    </row>
    <row r="278" spans="1:51" s="500" customFormat="1" ht="12" customHeight="1">
      <c r="A278" s="667">
        <v>86</v>
      </c>
      <c r="B278" s="670"/>
      <c r="C278" s="688"/>
      <c r="D278" s="676" t="s">
        <v>634</v>
      </c>
      <c r="E278" s="517"/>
      <c r="F278" s="679"/>
      <c r="G278" s="680"/>
      <c r="H278" s="518" t="s">
        <v>635</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685">
        <f t="shared" ref="AN278" si="414">IF(LEFT($AN$1,6)="共同生活援助",SUM(I279:AM279),SUM(I279:AM280))</f>
        <v>0</v>
      </c>
      <c r="AO278" s="657">
        <f>IF($AN$3="４週",AN278/4,AN278/(DAY(EOMONTH($I$21,0))/7))</f>
        <v>0</v>
      </c>
      <c r="AP278" s="660"/>
      <c r="AQ278" s="661"/>
      <c r="AR278" s="657" t="str">
        <f t="shared" ref="AR278" si="415">IF($AN$3="４週",AU279,AV279)</f>
        <v/>
      </c>
      <c r="AS278" s="657"/>
      <c r="AT278" s="666" t="str">
        <f t="shared" ref="AT278" si="416">IF(AX279&lt;=1.1,"",IF(AY279&lt;=1.1,"",IF(F278="","","勤務時間"&amp;CHAR(10)&amp;"OVER")))</f>
        <v/>
      </c>
      <c r="AU278" s="520" t="s">
        <v>636</v>
      </c>
      <c r="AV278" s="520" t="s">
        <v>637</v>
      </c>
      <c r="AX278" s="520" t="s">
        <v>638</v>
      </c>
      <c r="AY278" s="520" t="s">
        <v>639</v>
      </c>
    </row>
    <row r="279" spans="1:51" s="500" customFormat="1" ht="12" customHeight="1">
      <c r="A279" s="668"/>
      <c r="B279" s="671"/>
      <c r="C279" s="689"/>
      <c r="D279" s="677"/>
      <c r="E279" s="521"/>
      <c r="F279" s="681"/>
      <c r="G279" s="682"/>
      <c r="H279" s="522" t="s">
        <v>640</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686"/>
      <c r="AO279" s="658"/>
      <c r="AP279" s="662"/>
      <c r="AQ279" s="663"/>
      <c r="AR279" s="658"/>
      <c r="AS279" s="658"/>
      <c r="AT279" s="666"/>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669"/>
      <c r="B280" s="672"/>
      <c r="C280" s="690"/>
      <c r="D280" s="678"/>
      <c r="E280" s="521"/>
      <c r="F280" s="683"/>
      <c r="G280" s="684"/>
      <c r="H280" s="525" t="s">
        <v>641</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687"/>
      <c r="AO280" s="659"/>
      <c r="AP280" s="664"/>
      <c r="AQ280" s="665"/>
      <c r="AR280" s="659"/>
      <c r="AS280" s="659"/>
      <c r="AT280" s="666"/>
      <c r="AU280" s="527"/>
      <c r="AV280" s="527"/>
      <c r="AX280" s="527"/>
      <c r="AY280" s="527"/>
    </row>
    <row r="281" spans="1:51" s="500" customFormat="1" ht="12" customHeight="1">
      <c r="A281" s="667">
        <v>87</v>
      </c>
      <c r="B281" s="670"/>
      <c r="C281" s="688"/>
      <c r="D281" s="676" t="s">
        <v>634</v>
      </c>
      <c r="E281" s="517"/>
      <c r="F281" s="679"/>
      <c r="G281" s="680"/>
      <c r="H281" s="518" t="s">
        <v>635</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685">
        <f t="shared" ref="AN281" si="419">IF(LEFT($AN$1,6)="共同生活援助",SUM(I282:AM282),SUM(I282:AM283))</f>
        <v>0</v>
      </c>
      <c r="AO281" s="657">
        <f>IF($AN$3="４週",AN281/4,AN281/(DAY(EOMONTH($I$21,0))/7))</f>
        <v>0</v>
      </c>
      <c r="AP281" s="660"/>
      <c r="AQ281" s="661"/>
      <c r="AR281" s="657" t="str">
        <f t="shared" ref="AR281" si="420">IF($AN$3="４週",AU282,AV282)</f>
        <v/>
      </c>
      <c r="AS281" s="657"/>
      <c r="AT281" s="666" t="str">
        <f t="shared" ref="AT281" si="421">IF(AX282&lt;=1.1,"",IF(AY282&lt;=1.1,"",IF(F281="","","勤務時間"&amp;CHAR(10)&amp;"OVER")))</f>
        <v/>
      </c>
      <c r="AU281" s="520" t="s">
        <v>636</v>
      </c>
      <c r="AV281" s="520" t="s">
        <v>637</v>
      </c>
      <c r="AX281" s="520" t="s">
        <v>638</v>
      </c>
      <c r="AY281" s="520" t="s">
        <v>639</v>
      </c>
    </row>
    <row r="282" spans="1:51" s="500" customFormat="1" ht="12" customHeight="1">
      <c r="A282" s="668"/>
      <c r="B282" s="671"/>
      <c r="C282" s="689"/>
      <c r="D282" s="677"/>
      <c r="E282" s="521"/>
      <c r="F282" s="681"/>
      <c r="G282" s="682"/>
      <c r="H282" s="522" t="s">
        <v>640</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686"/>
      <c r="AO282" s="658"/>
      <c r="AP282" s="662"/>
      <c r="AQ282" s="663"/>
      <c r="AR282" s="658"/>
      <c r="AS282" s="658"/>
      <c r="AT282" s="666"/>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669"/>
      <c r="B283" s="672"/>
      <c r="C283" s="690"/>
      <c r="D283" s="678"/>
      <c r="E283" s="521"/>
      <c r="F283" s="683"/>
      <c r="G283" s="684"/>
      <c r="H283" s="525" t="s">
        <v>641</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687"/>
      <c r="AO283" s="659"/>
      <c r="AP283" s="664"/>
      <c r="AQ283" s="665"/>
      <c r="AR283" s="659"/>
      <c r="AS283" s="659"/>
      <c r="AT283" s="666"/>
      <c r="AU283" s="527"/>
      <c r="AV283" s="527"/>
      <c r="AX283" s="527"/>
      <c r="AY283" s="527"/>
    </row>
    <row r="284" spans="1:51" s="500" customFormat="1" ht="12" customHeight="1">
      <c r="A284" s="667">
        <v>88</v>
      </c>
      <c r="B284" s="670"/>
      <c r="C284" s="673"/>
      <c r="D284" s="676" t="s">
        <v>634</v>
      </c>
      <c r="E284" s="517"/>
      <c r="F284" s="679"/>
      <c r="G284" s="680"/>
      <c r="H284" s="518" t="s">
        <v>635</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685">
        <f t="shared" ref="AN284" si="424">IF(LEFT($AN$1,6)="共同生活援助",SUM(I285:AM285),SUM(I285:AM286))</f>
        <v>0</v>
      </c>
      <c r="AO284" s="657">
        <f>IF($AN$3="４週",AN284/4,AN284/(DAY(EOMONTH($I$21,0))/7))</f>
        <v>0</v>
      </c>
      <c r="AP284" s="660"/>
      <c r="AQ284" s="661"/>
      <c r="AR284" s="657" t="str">
        <f t="shared" ref="AR284" si="425">IF($AN$3="４週",AU285,AV285)</f>
        <v/>
      </c>
      <c r="AS284" s="657"/>
      <c r="AT284" s="666" t="str">
        <f t="shared" ref="AT284" si="426">IF(AX285&lt;=1.1,"",IF(AY285&lt;=1.1,"",IF(F284="","","勤務時間"&amp;CHAR(10)&amp;"OVER")))</f>
        <v/>
      </c>
      <c r="AU284" s="520" t="s">
        <v>636</v>
      </c>
      <c r="AV284" s="520" t="s">
        <v>637</v>
      </c>
      <c r="AX284" s="520" t="s">
        <v>638</v>
      </c>
      <c r="AY284" s="520" t="s">
        <v>639</v>
      </c>
    </row>
    <row r="285" spans="1:51" s="500" customFormat="1" ht="12" customHeight="1">
      <c r="A285" s="668"/>
      <c r="B285" s="671"/>
      <c r="C285" s="674"/>
      <c r="D285" s="677"/>
      <c r="E285" s="521"/>
      <c r="F285" s="681"/>
      <c r="G285" s="682"/>
      <c r="H285" s="522" t="s">
        <v>640</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686"/>
      <c r="AO285" s="658"/>
      <c r="AP285" s="662"/>
      <c r="AQ285" s="663"/>
      <c r="AR285" s="658"/>
      <c r="AS285" s="658"/>
      <c r="AT285" s="666"/>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669"/>
      <c r="B286" s="672"/>
      <c r="C286" s="675"/>
      <c r="D286" s="678"/>
      <c r="E286" s="521"/>
      <c r="F286" s="683"/>
      <c r="G286" s="684"/>
      <c r="H286" s="525" t="s">
        <v>641</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687"/>
      <c r="AO286" s="659"/>
      <c r="AP286" s="664"/>
      <c r="AQ286" s="665"/>
      <c r="AR286" s="659"/>
      <c r="AS286" s="659"/>
      <c r="AT286" s="666"/>
      <c r="AU286" s="527"/>
      <c r="AV286" s="527"/>
      <c r="AX286" s="527"/>
      <c r="AY286" s="527"/>
    </row>
    <row r="287" spans="1:51" s="500" customFormat="1" ht="12" customHeight="1">
      <c r="A287" s="667">
        <v>89</v>
      </c>
      <c r="B287" s="670"/>
      <c r="C287" s="688"/>
      <c r="D287" s="676" t="s">
        <v>634</v>
      </c>
      <c r="E287" s="517"/>
      <c r="F287" s="679"/>
      <c r="G287" s="680"/>
      <c r="H287" s="518" t="s">
        <v>635</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685">
        <f t="shared" ref="AN287" si="429">IF(LEFT($AN$1,6)="共同生活援助",SUM(I288:AM288),SUM(I288:AM289))</f>
        <v>0</v>
      </c>
      <c r="AO287" s="657">
        <f>IF($AN$3="４週",AN287/4,AN287/(DAY(EOMONTH($I$21,0))/7))</f>
        <v>0</v>
      </c>
      <c r="AP287" s="660"/>
      <c r="AQ287" s="661"/>
      <c r="AR287" s="657" t="str">
        <f t="shared" ref="AR287" si="430">IF($AN$3="４週",AU288,AV288)</f>
        <v/>
      </c>
      <c r="AS287" s="657"/>
      <c r="AT287" s="666" t="str">
        <f t="shared" ref="AT287" si="431">IF(AX288&lt;=1.1,"",IF(AY288&lt;=1.1,"",IF(F287="","","勤務時間"&amp;CHAR(10)&amp;"OVER")))</f>
        <v/>
      </c>
      <c r="AU287" s="520" t="s">
        <v>636</v>
      </c>
      <c r="AV287" s="520" t="s">
        <v>637</v>
      </c>
      <c r="AX287" s="520" t="s">
        <v>638</v>
      </c>
      <c r="AY287" s="520" t="s">
        <v>639</v>
      </c>
    </row>
    <row r="288" spans="1:51" s="500" customFormat="1" ht="12" customHeight="1">
      <c r="A288" s="668"/>
      <c r="B288" s="671"/>
      <c r="C288" s="689"/>
      <c r="D288" s="677"/>
      <c r="E288" s="521"/>
      <c r="F288" s="681"/>
      <c r="G288" s="682"/>
      <c r="H288" s="522" t="s">
        <v>640</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686"/>
      <c r="AO288" s="658"/>
      <c r="AP288" s="662"/>
      <c r="AQ288" s="663"/>
      <c r="AR288" s="658"/>
      <c r="AS288" s="658"/>
      <c r="AT288" s="666"/>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669"/>
      <c r="B289" s="672"/>
      <c r="C289" s="690"/>
      <c r="D289" s="678"/>
      <c r="E289" s="521"/>
      <c r="F289" s="683"/>
      <c r="G289" s="684"/>
      <c r="H289" s="525" t="s">
        <v>641</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687"/>
      <c r="AO289" s="659"/>
      <c r="AP289" s="664"/>
      <c r="AQ289" s="665"/>
      <c r="AR289" s="659"/>
      <c r="AS289" s="659"/>
      <c r="AT289" s="666"/>
      <c r="AU289" s="527"/>
      <c r="AV289" s="527"/>
      <c r="AX289" s="527"/>
      <c r="AY289" s="527"/>
    </row>
    <row r="290" spans="1:51" s="500" customFormat="1" ht="12" customHeight="1">
      <c r="A290" s="667">
        <v>90</v>
      </c>
      <c r="B290" s="670"/>
      <c r="C290" s="688"/>
      <c r="D290" s="676" t="s">
        <v>634</v>
      </c>
      <c r="E290" s="517"/>
      <c r="F290" s="679"/>
      <c r="G290" s="680"/>
      <c r="H290" s="518" t="s">
        <v>635</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685">
        <f t="shared" ref="AN290" si="434">IF(LEFT($AN$1,6)="共同生活援助",SUM(I291:AM291),SUM(I291:AM292))</f>
        <v>0</v>
      </c>
      <c r="AO290" s="657">
        <f>IF($AN$3="４週",AN290/4,AN290/(DAY(EOMONTH($I$21,0))/7))</f>
        <v>0</v>
      </c>
      <c r="AP290" s="660"/>
      <c r="AQ290" s="661"/>
      <c r="AR290" s="657" t="str">
        <f t="shared" ref="AR290" si="435">IF($AN$3="４週",AU291,AV291)</f>
        <v/>
      </c>
      <c r="AS290" s="657"/>
      <c r="AT290" s="666" t="str">
        <f t="shared" ref="AT290" si="436">IF(AX291&lt;=1.1,"",IF(AY291&lt;=1.1,"",IF(F290="","","勤務時間"&amp;CHAR(10)&amp;"OVER")))</f>
        <v/>
      </c>
      <c r="AU290" s="520" t="s">
        <v>636</v>
      </c>
      <c r="AV290" s="520" t="s">
        <v>637</v>
      </c>
      <c r="AX290" s="520" t="s">
        <v>638</v>
      </c>
      <c r="AY290" s="520" t="s">
        <v>639</v>
      </c>
    </row>
    <row r="291" spans="1:51" s="500" customFormat="1" ht="12" customHeight="1">
      <c r="A291" s="668"/>
      <c r="B291" s="671"/>
      <c r="C291" s="689"/>
      <c r="D291" s="677"/>
      <c r="E291" s="521"/>
      <c r="F291" s="681"/>
      <c r="G291" s="682"/>
      <c r="H291" s="522" t="s">
        <v>640</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686"/>
      <c r="AO291" s="658"/>
      <c r="AP291" s="662"/>
      <c r="AQ291" s="663"/>
      <c r="AR291" s="658"/>
      <c r="AS291" s="658"/>
      <c r="AT291" s="666"/>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669"/>
      <c r="B292" s="672"/>
      <c r="C292" s="690"/>
      <c r="D292" s="678"/>
      <c r="E292" s="521"/>
      <c r="F292" s="683"/>
      <c r="G292" s="684"/>
      <c r="H292" s="525" t="s">
        <v>641</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687"/>
      <c r="AO292" s="659"/>
      <c r="AP292" s="664"/>
      <c r="AQ292" s="665"/>
      <c r="AR292" s="659"/>
      <c r="AS292" s="659"/>
      <c r="AT292" s="666"/>
      <c r="AU292" s="527"/>
      <c r="AV292" s="527"/>
      <c r="AX292" s="527"/>
      <c r="AY292" s="527"/>
    </row>
    <row r="293" spans="1:51" s="500" customFormat="1" ht="12" customHeight="1">
      <c r="A293" s="667">
        <v>91</v>
      </c>
      <c r="B293" s="670"/>
      <c r="C293" s="688"/>
      <c r="D293" s="676" t="s">
        <v>634</v>
      </c>
      <c r="E293" s="517"/>
      <c r="F293" s="679"/>
      <c r="G293" s="680"/>
      <c r="H293" s="518" t="s">
        <v>635</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685">
        <f t="shared" ref="AN293" si="439">IF(LEFT($AN$1,6)="共同生活援助",SUM(I294:AM294),SUM(I294:AM295))</f>
        <v>0</v>
      </c>
      <c r="AO293" s="657">
        <f>IF($AN$3="４週",AN293/4,AN293/(DAY(EOMONTH($I$21,0))/7))</f>
        <v>0</v>
      </c>
      <c r="AP293" s="660"/>
      <c r="AQ293" s="661"/>
      <c r="AR293" s="657" t="str">
        <f t="shared" ref="AR293" si="440">IF($AN$3="４週",AU294,AV294)</f>
        <v/>
      </c>
      <c r="AS293" s="657"/>
      <c r="AT293" s="666" t="str">
        <f t="shared" ref="AT293" si="441">IF(AX294&lt;=1.1,"",IF(AY294&lt;=1.1,"",IF(F293="","","勤務時間"&amp;CHAR(10)&amp;"OVER")))</f>
        <v/>
      </c>
      <c r="AU293" s="520" t="s">
        <v>636</v>
      </c>
      <c r="AV293" s="520" t="s">
        <v>637</v>
      </c>
      <c r="AX293" s="520" t="s">
        <v>638</v>
      </c>
      <c r="AY293" s="520" t="s">
        <v>639</v>
      </c>
    </row>
    <row r="294" spans="1:51" s="500" customFormat="1" ht="12" customHeight="1">
      <c r="A294" s="668"/>
      <c r="B294" s="671"/>
      <c r="C294" s="689"/>
      <c r="D294" s="677"/>
      <c r="E294" s="521"/>
      <c r="F294" s="681"/>
      <c r="G294" s="682"/>
      <c r="H294" s="522" t="s">
        <v>640</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686"/>
      <c r="AO294" s="658"/>
      <c r="AP294" s="662"/>
      <c r="AQ294" s="663"/>
      <c r="AR294" s="658"/>
      <c r="AS294" s="658"/>
      <c r="AT294" s="666"/>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669"/>
      <c r="B295" s="672"/>
      <c r="C295" s="690"/>
      <c r="D295" s="678"/>
      <c r="E295" s="521"/>
      <c r="F295" s="683"/>
      <c r="G295" s="684"/>
      <c r="H295" s="525" t="s">
        <v>641</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687"/>
      <c r="AO295" s="659"/>
      <c r="AP295" s="664"/>
      <c r="AQ295" s="665"/>
      <c r="AR295" s="659"/>
      <c r="AS295" s="659"/>
      <c r="AT295" s="666"/>
      <c r="AU295" s="527"/>
      <c r="AV295" s="527"/>
      <c r="AX295" s="527"/>
      <c r="AY295" s="527"/>
    </row>
    <row r="296" spans="1:51" s="500" customFormat="1" ht="12" customHeight="1">
      <c r="A296" s="667">
        <v>92</v>
      </c>
      <c r="B296" s="670"/>
      <c r="C296" s="688"/>
      <c r="D296" s="676" t="s">
        <v>634</v>
      </c>
      <c r="E296" s="517"/>
      <c r="F296" s="679"/>
      <c r="G296" s="680"/>
      <c r="H296" s="518" t="s">
        <v>635</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685">
        <f t="shared" ref="AN296" si="444">IF(LEFT($AN$1,6)="共同生活援助",SUM(I297:AM297),SUM(I297:AM298))</f>
        <v>0</v>
      </c>
      <c r="AO296" s="657">
        <f>IF($AN$3="４週",AN296/4,AN296/(DAY(EOMONTH($I$21,0))/7))</f>
        <v>0</v>
      </c>
      <c r="AP296" s="660"/>
      <c r="AQ296" s="661"/>
      <c r="AR296" s="657" t="str">
        <f t="shared" ref="AR296" si="445">IF($AN$3="４週",AU297,AV297)</f>
        <v/>
      </c>
      <c r="AS296" s="657"/>
      <c r="AT296" s="666" t="str">
        <f t="shared" ref="AT296" si="446">IF(AX297&lt;=1.1,"",IF(AY297&lt;=1.1,"",IF(F296="","","勤務時間"&amp;CHAR(10)&amp;"OVER")))</f>
        <v/>
      </c>
      <c r="AU296" s="520" t="s">
        <v>636</v>
      </c>
      <c r="AV296" s="520" t="s">
        <v>637</v>
      </c>
      <c r="AX296" s="520" t="s">
        <v>638</v>
      </c>
      <c r="AY296" s="520" t="s">
        <v>639</v>
      </c>
    </row>
    <row r="297" spans="1:51" s="500" customFormat="1" ht="12" customHeight="1">
      <c r="A297" s="668"/>
      <c r="B297" s="671"/>
      <c r="C297" s="689"/>
      <c r="D297" s="677"/>
      <c r="E297" s="521"/>
      <c r="F297" s="681"/>
      <c r="G297" s="682"/>
      <c r="H297" s="522" t="s">
        <v>640</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686"/>
      <c r="AO297" s="658"/>
      <c r="AP297" s="662"/>
      <c r="AQ297" s="663"/>
      <c r="AR297" s="658"/>
      <c r="AS297" s="658"/>
      <c r="AT297" s="666"/>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669"/>
      <c r="B298" s="672"/>
      <c r="C298" s="690"/>
      <c r="D298" s="678"/>
      <c r="E298" s="521"/>
      <c r="F298" s="683"/>
      <c r="G298" s="684"/>
      <c r="H298" s="525" t="s">
        <v>641</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687"/>
      <c r="AO298" s="659"/>
      <c r="AP298" s="664"/>
      <c r="AQ298" s="665"/>
      <c r="AR298" s="659"/>
      <c r="AS298" s="659"/>
      <c r="AT298" s="666"/>
      <c r="AU298" s="527"/>
      <c r="AV298" s="527"/>
      <c r="AX298" s="527"/>
      <c r="AY298" s="527"/>
    </row>
    <row r="299" spans="1:51" s="500" customFormat="1" ht="12" customHeight="1">
      <c r="A299" s="667">
        <v>93</v>
      </c>
      <c r="B299" s="670"/>
      <c r="C299" s="688"/>
      <c r="D299" s="676" t="s">
        <v>634</v>
      </c>
      <c r="E299" s="517"/>
      <c r="F299" s="679"/>
      <c r="G299" s="680"/>
      <c r="H299" s="518" t="s">
        <v>635</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685">
        <f t="shared" ref="AN299" si="449">IF(LEFT($AN$1,6)="共同生活援助",SUM(I300:AM300),SUM(I300:AM301))</f>
        <v>0</v>
      </c>
      <c r="AO299" s="657">
        <f>IF($AN$3="４週",AN299/4,AN299/(DAY(EOMONTH($I$21,0))/7))</f>
        <v>0</v>
      </c>
      <c r="AP299" s="660"/>
      <c r="AQ299" s="661"/>
      <c r="AR299" s="657" t="str">
        <f t="shared" ref="AR299" si="450">IF($AN$3="４週",AU300,AV300)</f>
        <v/>
      </c>
      <c r="AS299" s="657"/>
      <c r="AT299" s="666" t="str">
        <f t="shared" ref="AT299" si="451">IF(AX300&lt;=1.1,"",IF(AY300&lt;=1.1,"",IF(F299="","","勤務時間"&amp;CHAR(10)&amp;"OVER")))</f>
        <v/>
      </c>
      <c r="AU299" s="520" t="s">
        <v>636</v>
      </c>
      <c r="AV299" s="520" t="s">
        <v>637</v>
      </c>
      <c r="AX299" s="520" t="s">
        <v>638</v>
      </c>
      <c r="AY299" s="520" t="s">
        <v>639</v>
      </c>
    </row>
    <row r="300" spans="1:51" s="500" customFormat="1" ht="12" customHeight="1">
      <c r="A300" s="668"/>
      <c r="B300" s="671"/>
      <c r="C300" s="689"/>
      <c r="D300" s="677"/>
      <c r="E300" s="521"/>
      <c r="F300" s="681"/>
      <c r="G300" s="682"/>
      <c r="H300" s="522" t="s">
        <v>640</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686"/>
      <c r="AO300" s="658"/>
      <c r="AP300" s="662"/>
      <c r="AQ300" s="663"/>
      <c r="AR300" s="658"/>
      <c r="AS300" s="658"/>
      <c r="AT300" s="666"/>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669"/>
      <c r="B301" s="672"/>
      <c r="C301" s="690"/>
      <c r="D301" s="678"/>
      <c r="E301" s="521"/>
      <c r="F301" s="683"/>
      <c r="G301" s="684"/>
      <c r="H301" s="525" t="s">
        <v>641</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687"/>
      <c r="AO301" s="659"/>
      <c r="AP301" s="664"/>
      <c r="AQ301" s="665"/>
      <c r="AR301" s="659"/>
      <c r="AS301" s="659"/>
      <c r="AT301" s="666"/>
      <c r="AU301" s="527"/>
      <c r="AV301" s="527"/>
      <c r="AX301" s="527"/>
      <c r="AY301" s="527"/>
    </row>
    <row r="302" spans="1:51" s="500" customFormat="1" ht="12" customHeight="1">
      <c r="A302" s="667">
        <v>94</v>
      </c>
      <c r="B302" s="670"/>
      <c r="C302" s="688"/>
      <c r="D302" s="676" t="s">
        <v>634</v>
      </c>
      <c r="E302" s="517"/>
      <c r="F302" s="679"/>
      <c r="G302" s="680"/>
      <c r="H302" s="518" t="s">
        <v>635</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685">
        <f t="shared" ref="AN302" si="454">IF(LEFT($AN$1,6)="共同生活援助",SUM(I303:AM303),SUM(I303:AM304))</f>
        <v>0</v>
      </c>
      <c r="AO302" s="657">
        <f>IF($AN$3="４週",AN302/4,AN302/(DAY(EOMONTH($I$21,0))/7))</f>
        <v>0</v>
      </c>
      <c r="AP302" s="660"/>
      <c r="AQ302" s="661"/>
      <c r="AR302" s="657" t="str">
        <f t="shared" ref="AR302" si="455">IF($AN$3="４週",AU303,AV303)</f>
        <v/>
      </c>
      <c r="AS302" s="657"/>
      <c r="AT302" s="666" t="str">
        <f t="shared" ref="AT302" si="456">IF(AX303&lt;=1.1,"",IF(AY303&lt;=1.1,"",IF(F302="","","勤務時間"&amp;CHAR(10)&amp;"OVER")))</f>
        <v/>
      </c>
      <c r="AU302" s="520" t="s">
        <v>636</v>
      </c>
      <c r="AV302" s="520" t="s">
        <v>637</v>
      </c>
      <c r="AX302" s="520" t="s">
        <v>638</v>
      </c>
      <c r="AY302" s="520" t="s">
        <v>639</v>
      </c>
    </row>
    <row r="303" spans="1:51" s="500" customFormat="1" ht="12" customHeight="1">
      <c r="A303" s="668"/>
      <c r="B303" s="671"/>
      <c r="C303" s="689"/>
      <c r="D303" s="677"/>
      <c r="E303" s="521"/>
      <c r="F303" s="681"/>
      <c r="G303" s="682"/>
      <c r="H303" s="522" t="s">
        <v>640</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686"/>
      <c r="AO303" s="658"/>
      <c r="AP303" s="662"/>
      <c r="AQ303" s="663"/>
      <c r="AR303" s="658"/>
      <c r="AS303" s="658"/>
      <c r="AT303" s="666"/>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669"/>
      <c r="B304" s="672"/>
      <c r="C304" s="690"/>
      <c r="D304" s="678"/>
      <c r="E304" s="521"/>
      <c r="F304" s="683"/>
      <c r="G304" s="684"/>
      <c r="H304" s="525" t="s">
        <v>641</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687"/>
      <c r="AO304" s="659"/>
      <c r="AP304" s="664"/>
      <c r="AQ304" s="665"/>
      <c r="AR304" s="659"/>
      <c r="AS304" s="659"/>
      <c r="AT304" s="666"/>
      <c r="AU304" s="527"/>
      <c r="AV304" s="527"/>
      <c r="AX304" s="527"/>
      <c r="AY304" s="527"/>
    </row>
    <row r="305" spans="1:51" s="500" customFormat="1" ht="12" customHeight="1">
      <c r="A305" s="667">
        <v>95</v>
      </c>
      <c r="B305" s="670"/>
      <c r="C305" s="688"/>
      <c r="D305" s="676" t="s">
        <v>634</v>
      </c>
      <c r="E305" s="517"/>
      <c r="F305" s="679"/>
      <c r="G305" s="680"/>
      <c r="H305" s="518" t="s">
        <v>635</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685">
        <f t="shared" ref="AN305" si="459">IF(LEFT($AN$1,6)="共同生活援助",SUM(I306:AM306),SUM(I306:AM307))</f>
        <v>0</v>
      </c>
      <c r="AO305" s="657">
        <f>IF($AN$3="４週",AN305/4,AN305/(DAY(EOMONTH($I$21,0))/7))</f>
        <v>0</v>
      </c>
      <c r="AP305" s="660"/>
      <c r="AQ305" s="661"/>
      <c r="AR305" s="657" t="str">
        <f t="shared" ref="AR305" si="460">IF($AN$3="４週",AU306,AV306)</f>
        <v/>
      </c>
      <c r="AS305" s="657"/>
      <c r="AT305" s="666" t="str">
        <f t="shared" ref="AT305" si="461">IF(AX306&lt;=1.1,"",IF(AY306&lt;=1.1,"",IF(F305="","","勤務時間"&amp;CHAR(10)&amp;"OVER")))</f>
        <v/>
      </c>
      <c r="AU305" s="520" t="s">
        <v>636</v>
      </c>
      <c r="AV305" s="520" t="s">
        <v>637</v>
      </c>
      <c r="AX305" s="520" t="s">
        <v>638</v>
      </c>
      <c r="AY305" s="520" t="s">
        <v>639</v>
      </c>
    </row>
    <row r="306" spans="1:51" s="500" customFormat="1" ht="12" customHeight="1">
      <c r="A306" s="668"/>
      <c r="B306" s="671"/>
      <c r="C306" s="689"/>
      <c r="D306" s="677"/>
      <c r="E306" s="521"/>
      <c r="F306" s="681"/>
      <c r="G306" s="682"/>
      <c r="H306" s="522" t="s">
        <v>640</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686"/>
      <c r="AO306" s="658"/>
      <c r="AP306" s="662"/>
      <c r="AQ306" s="663"/>
      <c r="AR306" s="658"/>
      <c r="AS306" s="658"/>
      <c r="AT306" s="666"/>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669"/>
      <c r="B307" s="672"/>
      <c r="C307" s="690"/>
      <c r="D307" s="678"/>
      <c r="E307" s="521"/>
      <c r="F307" s="683"/>
      <c r="G307" s="684"/>
      <c r="H307" s="525" t="s">
        <v>641</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687"/>
      <c r="AO307" s="659"/>
      <c r="AP307" s="664"/>
      <c r="AQ307" s="665"/>
      <c r="AR307" s="659"/>
      <c r="AS307" s="659"/>
      <c r="AT307" s="666"/>
      <c r="AU307" s="527"/>
      <c r="AV307" s="527"/>
      <c r="AX307" s="527"/>
      <c r="AY307" s="527"/>
    </row>
    <row r="308" spans="1:51" s="500" customFormat="1" ht="12" customHeight="1">
      <c r="A308" s="667">
        <v>96</v>
      </c>
      <c r="B308" s="670"/>
      <c r="C308" s="688"/>
      <c r="D308" s="676" t="s">
        <v>634</v>
      </c>
      <c r="E308" s="517"/>
      <c r="F308" s="679"/>
      <c r="G308" s="680"/>
      <c r="H308" s="518" t="s">
        <v>635</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685">
        <f t="shared" ref="AN308" si="464">IF(LEFT($AN$1,6)="共同生活援助",SUM(I309:AM309),SUM(I309:AM310))</f>
        <v>0</v>
      </c>
      <c r="AO308" s="657">
        <f>IF($AN$3="４週",AN308/4,AN308/(DAY(EOMONTH($I$21,0))/7))</f>
        <v>0</v>
      </c>
      <c r="AP308" s="660"/>
      <c r="AQ308" s="661"/>
      <c r="AR308" s="657" t="str">
        <f t="shared" ref="AR308" si="465">IF($AN$3="４週",AU309,AV309)</f>
        <v/>
      </c>
      <c r="AS308" s="657"/>
      <c r="AT308" s="666" t="str">
        <f t="shared" ref="AT308" si="466">IF(AX309&lt;=1.1,"",IF(AY309&lt;=1.1,"",IF(F308="","","勤務時間"&amp;CHAR(10)&amp;"OVER")))</f>
        <v/>
      </c>
      <c r="AU308" s="520" t="s">
        <v>636</v>
      </c>
      <c r="AV308" s="520" t="s">
        <v>637</v>
      </c>
      <c r="AX308" s="520" t="s">
        <v>638</v>
      </c>
      <c r="AY308" s="520" t="s">
        <v>639</v>
      </c>
    </row>
    <row r="309" spans="1:51" s="500" customFormat="1" ht="12" customHeight="1">
      <c r="A309" s="668"/>
      <c r="B309" s="671"/>
      <c r="C309" s="689"/>
      <c r="D309" s="677"/>
      <c r="E309" s="521"/>
      <c r="F309" s="681"/>
      <c r="G309" s="682"/>
      <c r="H309" s="522" t="s">
        <v>640</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686"/>
      <c r="AO309" s="658"/>
      <c r="AP309" s="662"/>
      <c r="AQ309" s="663"/>
      <c r="AR309" s="658"/>
      <c r="AS309" s="658"/>
      <c r="AT309" s="666"/>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669"/>
      <c r="B310" s="672"/>
      <c r="C310" s="690"/>
      <c r="D310" s="678"/>
      <c r="E310" s="521"/>
      <c r="F310" s="683"/>
      <c r="G310" s="684"/>
      <c r="H310" s="525" t="s">
        <v>641</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687"/>
      <c r="AO310" s="659"/>
      <c r="AP310" s="664"/>
      <c r="AQ310" s="665"/>
      <c r="AR310" s="659"/>
      <c r="AS310" s="659"/>
      <c r="AT310" s="666"/>
      <c r="AU310" s="527"/>
      <c r="AV310" s="527"/>
      <c r="AX310" s="527"/>
      <c r="AY310" s="527"/>
    </row>
    <row r="311" spans="1:51" s="500" customFormat="1" ht="12" customHeight="1">
      <c r="A311" s="667">
        <v>97</v>
      </c>
      <c r="B311" s="670"/>
      <c r="C311" s="688"/>
      <c r="D311" s="676" t="s">
        <v>634</v>
      </c>
      <c r="E311" s="517"/>
      <c r="F311" s="679"/>
      <c r="G311" s="680"/>
      <c r="H311" s="518" t="s">
        <v>635</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685">
        <f t="shared" ref="AN311" si="469">IF(LEFT($AN$1,6)="共同生活援助",SUM(I312:AM312),SUM(I312:AM313))</f>
        <v>0</v>
      </c>
      <c r="AO311" s="657">
        <f>IF($AN$3="４週",AN311/4,AN311/(DAY(EOMONTH($I$21,0))/7))</f>
        <v>0</v>
      </c>
      <c r="AP311" s="660"/>
      <c r="AQ311" s="661"/>
      <c r="AR311" s="657" t="str">
        <f t="shared" ref="AR311" si="470">IF($AN$3="４週",AU312,AV312)</f>
        <v/>
      </c>
      <c r="AS311" s="657"/>
      <c r="AT311" s="666" t="str">
        <f t="shared" ref="AT311" si="471">IF(AX312&lt;=1.1,"",IF(AY312&lt;=1.1,"",IF(F311="","","勤務時間"&amp;CHAR(10)&amp;"OVER")))</f>
        <v/>
      </c>
      <c r="AU311" s="520" t="s">
        <v>636</v>
      </c>
      <c r="AV311" s="520" t="s">
        <v>637</v>
      </c>
      <c r="AX311" s="520" t="s">
        <v>638</v>
      </c>
      <c r="AY311" s="520" t="s">
        <v>639</v>
      </c>
    </row>
    <row r="312" spans="1:51" s="500" customFormat="1" ht="12" customHeight="1">
      <c r="A312" s="668"/>
      <c r="B312" s="671"/>
      <c r="C312" s="689"/>
      <c r="D312" s="677"/>
      <c r="E312" s="521"/>
      <c r="F312" s="681"/>
      <c r="G312" s="682"/>
      <c r="H312" s="522" t="s">
        <v>640</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686"/>
      <c r="AO312" s="658"/>
      <c r="AP312" s="662"/>
      <c r="AQ312" s="663"/>
      <c r="AR312" s="658"/>
      <c r="AS312" s="658"/>
      <c r="AT312" s="666"/>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669"/>
      <c r="B313" s="672"/>
      <c r="C313" s="690"/>
      <c r="D313" s="678"/>
      <c r="E313" s="521"/>
      <c r="F313" s="683"/>
      <c r="G313" s="684"/>
      <c r="H313" s="525" t="s">
        <v>641</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687"/>
      <c r="AO313" s="659"/>
      <c r="AP313" s="664"/>
      <c r="AQ313" s="665"/>
      <c r="AR313" s="659"/>
      <c r="AS313" s="659"/>
      <c r="AT313" s="666"/>
      <c r="AU313" s="527"/>
      <c r="AV313" s="527"/>
      <c r="AX313" s="527"/>
      <c r="AY313" s="527"/>
    </row>
    <row r="314" spans="1:51" s="500" customFormat="1" ht="12" customHeight="1">
      <c r="A314" s="667">
        <v>98</v>
      </c>
      <c r="B314" s="670"/>
      <c r="C314" s="688"/>
      <c r="D314" s="676" t="s">
        <v>634</v>
      </c>
      <c r="E314" s="517"/>
      <c r="F314" s="679"/>
      <c r="G314" s="680"/>
      <c r="H314" s="518" t="s">
        <v>635</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685">
        <f t="shared" ref="AN314" si="474">IF(LEFT($AN$1,6)="共同生活援助",SUM(I315:AM315),SUM(I315:AM316))</f>
        <v>0</v>
      </c>
      <c r="AO314" s="657">
        <f>IF($AN$3="４週",AN314/4,AN314/(DAY(EOMONTH($I$21,0))/7))</f>
        <v>0</v>
      </c>
      <c r="AP314" s="660"/>
      <c r="AQ314" s="661"/>
      <c r="AR314" s="657" t="str">
        <f t="shared" ref="AR314" si="475">IF($AN$3="４週",AU315,AV315)</f>
        <v/>
      </c>
      <c r="AS314" s="657"/>
      <c r="AT314" s="666" t="str">
        <f t="shared" ref="AT314" si="476">IF(AX315&lt;=1.1,"",IF(AY315&lt;=1.1,"",IF(F314="","","勤務時間"&amp;CHAR(10)&amp;"OVER")))</f>
        <v/>
      </c>
      <c r="AU314" s="520" t="s">
        <v>636</v>
      </c>
      <c r="AV314" s="520" t="s">
        <v>637</v>
      </c>
      <c r="AX314" s="520" t="s">
        <v>638</v>
      </c>
      <c r="AY314" s="520" t="s">
        <v>639</v>
      </c>
    </row>
    <row r="315" spans="1:51" s="500" customFormat="1" ht="12" customHeight="1">
      <c r="A315" s="668"/>
      <c r="B315" s="671"/>
      <c r="C315" s="689"/>
      <c r="D315" s="677"/>
      <c r="E315" s="521"/>
      <c r="F315" s="681"/>
      <c r="G315" s="682"/>
      <c r="H315" s="522" t="s">
        <v>640</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686"/>
      <c r="AO315" s="658"/>
      <c r="AP315" s="662"/>
      <c r="AQ315" s="663"/>
      <c r="AR315" s="658"/>
      <c r="AS315" s="658"/>
      <c r="AT315" s="666"/>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669"/>
      <c r="B316" s="672"/>
      <c r="C316" s="690"/>
      <c r="D316" s="678"/>
      <c r="E316" s="521"/>
      <c r="F316" s="683"/>
      <c r="G316" s="684"/>
      <c r="H316" s="525" t="s">
        <v>641</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687"/>
      <c r="AO316" s="659"/>
      <c r="AP316" s="664"/>
      <c r="AQ316" s="665"/>
      <c r="AR316" s="659"/>
      <c r="AS316" s="659"/>
      <c r="AT316" s="666"/>
      <c r="AU316" s="527"/>
      <c r="AV316" s="527"/>
      <c r="AX316" s="527"/>
      <c r="AY316" s="527"/>
    </row>
    <row r="317" spans="1:51" s="500" customFormat="1" ht="12" customHeight="1">
      <c r="A317" s="667">
        <v>99</v>
      </c>
      <c r="B317" s="670"/>
      <c r="C317" s="673"/>
      <c r="D317" s="676" t="s">
        <v>634</v>
      </c>
      <c r="E317" s="517"/>
      <c r="F317" s="679"/>
      <c r="G317" s="680"/>
      <c r="H317" s="518" t="s">
        <v>635</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685">
        <f t="shared" ref="AN317" si="479">IF(LEFT($AN$1,6)="共同生活援助",SUM(I318:AM318),SUM(I318:AM319))</f>
        <v>0</v>
      </c>
      <c r="AO317" s="657">
        <f>IF($AN$3="４週",AN317/4,AN317/(DAY(EOMONTH($I$21,0))/7))</f>
        <v>0</v>
      </c>
      <c r="AP317" s="660"/>
      <c r="AQ317" s="661"/>
      <c r="AR317" s="657" t="str">
        <f t="shared" ref="AR317" si="480">IF($AN$3="４週",AU318,AV318)</f>
        <v/>
      </c>
      <c r="AS317" s="657"/>
      <c r="AT317" s="666" t="str">
        <f t="shared" ref="AT317" si="481">IF(AX318&lt;=1.1,"",IF(AY318&lt;=1.1,"",IF(F317="","","勤務時間"&amp;CHAR(10)&amp;"OVER")))</f>
        <v/>
      </c>
      <c r="AU317" s="520" t="s">
        <v>636</v>
      </c>
      <c r="AV317" s="520" t="s">
        <v>637</v>
      </c>
      <c r="AX317" s="520" t="s">
        <v>638</v>
      </c>
      <c r="AY317" s="520" t="s">
        <v>639</v>
      </c>
    </row>
    <row r="318" spans="1:51" s="500" customFormat="1" ht="12" customHeight="1">
      <c r="A318" s="668"/>
      <c r="B318" s="671"/>
      <c r="C318" s="674"/>
      <c r="D318" s="677"/>
      <c r="E318" s="521"/>
      <c r="F318" s="681"/>
      <c r="G318" s="682"/>
      <c r="H318" s="522" t="s">
        <v>640</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686"/>
      <c r="AO318" s="658"/>
      <c r="AP318" s="662"/>
      <c r="AQ318" s="663"/>
      <c r="AR318" s="658"/>
      <c r="AS318" s="658"/>
      <c r="AT318" s="666"/>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669"/>
      <c r="B319" s="672"/>
      <c r="C319" s="675"/>
      <c r="D319" s="678"/>
      <c r="E319" s="581"/>
      <c r="F319" s="683"/>
      <c r="G319" s="684"/>
      <c r="H319" s="525" t="s">
        <v>641</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687"/>
      <c r="AO319" s="659"/>
      <c r="AP319" s="664"/>
      <c r="AQ319" s="665"/>
      <c r="AR319" s="659"/>
      <c r="AS319" s="659"/>
      <c r="AT319" s="666"/>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642</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643</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644</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645</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646</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647</v>
      </c>
      <c r="B326" s="552"/>
      <c r="C326" s="540"/>
      <c r="D326" s="540"/>
      <c r="E326" s="540"/>
      <c r="F326" s="540"/>
      <c r="G326" s="540"/>
      <c r="H326" s="540"/>
      <c r="I326" s="540"/>
      <c r="J326" s="540"/>
    </row>
    <row r="327" spans="1:46" ht="15" customHeight="1">
      <c r="A327" s="540" t="s">
        <v>648</v>
      </c>
      <c r="B327" s="552"/>
      <c r="C327" s="540"/>
      <c r="D327" s="540"/>
      <c r="E327" s="540"/>
      <c r="F327" s="540"/>
      <c r="G327" s="540"/>
      <c r="H327" s="540"/>
      <c r="I327" s="540"/>
      <c r="J327" s="540"/>
    </row>
    <row r="328" spans="1:46" ht="15" customHeight="1">
      <c r="A328" s="540"/>
      <c r="B328" s="553" t="s">
        <v>649</v>
      </c>
      <c r="C328" s="654" t="s">
        <v>650</v>
      </c>
      <c r="D328" s="655"/>
      <c r="E328" s="656"/>
      <c r="F328" s="536"/>
      <c r="G328" s="536"/>
      <c r="H328" s="540"/>
      <c r="I328" s="540"/>
      <c r="AS328" s="540"/>
    </row>
    <row r="329" spans="1:46" ht="15" customHeight="1">
      <c r="A329" s="540"/>
      <c r="B329" s="554" t="s">
        <v>651</v>
      </c>
      <c r="C329" s="654" t="s">
        <v>652</v>
      </c>
      <c r="D329" s="655"/>
      <c r="E329" s="656"/>
      <c r="F329" s="540"/>
      <c r="G329" s="540"/>
      <c r="H329" s="540"/>
      <c r="I329" s="540"/>
      <c r="AS329" s="540"/>
    </row>
    <row r="330" spans="1:46" ht="15" customHeight="1">
      <c r="A330" s="540"/>
      <c r="B330" s="554" t="s">
        <v>653</v>
      </c>
      <c r="C330" s="654" t="s">
        <v>654</v>
      </c>
      <c r="D330" s="655"/>
      <c r="E330" s="656"/>
      <c r="F330" s="540"/>
      <c r="G330" s="540"/>
      <c r="H330" s="540"/>
      <c r="I330" s="540"/>
      <c r="AS330" s="540"/>
    </row>
    <row r="331" spans="1:46" ht="15" customHeight="1">
      <c r="A331" s="540"/>
      <c r="B331" s="554" t="s">
        <v>655</v>
      </c>
      <c r="C331" s="654" t="s">
        <v>656</v>
      </c>
      <c r="D331" s="655"/>
      <c r="E331" s="656"/>
      <c r="F331" s="540"/>
      <c r="G331" s="540"/>
      <c r="H331" s="540"/>
      <c r="I331" s="540"/>
      <c r="AS331" s="540"/>
    </row>
    <row r="332" spans="1:46" ht="15" customHeight="1">
      <c r="A332" s="540"/>
      <c r="B332" s="554" t="s">
        <v>657</v>
      </c>
      <c r="C332" s="654" t="s">
        <v>658</v>
      </c>
      <c r="D332" s="655"/>
      <c r="E332" s="656"/>
      <c r="F332" s="540"/>
      <c r="G332" s="540"/>
      <c r="H332" s="540"/>
      <c r="I332" s="540"/>
      <c r="AS332" s="540"/>
    </row>
    <row r="333" spans="1:46" ht="15" customHeight="1">
      <c r="A333" s="540"/>
      <c r="B333" s="540" t="s">
        <v>659</v>
      </c>
      <c r="C333" s="540"/>
      <c r="D333" s="540"/>
      <c r="E333" s="540"/>
      <c r="F333" s="540"/>
      <c r="G333" s="540"/>
      <c r="H333" s="540"/>
      <c r="I333" s="540"/>
      <c r="J333" s="540"/>
    </row>
    <row r="334" spans="1:46" ht="15" customHeight="1">
      <c r="A334" s="540"/>
      <c r="B334" s="540" t="s">
        <v>660</v>
      </c>
      <c r="C334" s="540"/>
      <c r="D334" s="540"/>
      <c r="E334" s="540"/>
      <c r="F334" s="540"/>
      <c r="G334" s="540"/>
      <c r="H334" s="540"/>
      <c r="I334" s="540"/>
      <c r="J334" s="540"/>
    </row>
    <row r="335" spans="1:46" ht="15" customHeight="1">
      <c r="A335" s="540"/>
      <c r="B335" s="540" t="s">
        <v>661</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662</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663</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664</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665</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666</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667</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668</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669</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670</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671</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672</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673</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674</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AE12:AG12"/>
    <mergeCell ref="AH12:AJ12"/>
    <mergeCell ref="AK12:AM12"/>
    <mergeCell ref="C13:D13"/>
    <mergeCell ref="H13:I13"/>
    <mergeCell ref="J13:L13"/>
    <mergeCell ref="M13:O13"/>
    <mergeCell ref="P13:R13"/>
    <mergeCell ref="H12:I12"/>
    <mergeCell ref="J12:L12"/>
    <mergeCell ref="M12:O12"/>
    <mergeCell ref="P12:R12"/>
    <mergeCell ref="S12:U12"/>
    <mergeCell ref="V12:X12"/>
    <mergeCell ref="V11:AA11"/>
    <mergeCell ref="AB11:AG11"/>
    <mergeCell ref="AH11:AM11"/>
    <mergeCell ref="AE14:AG14"/>
    <mergeCell ref="AH14:AJ14"/>
    <mergeCell ref="AK14:AM14"/>
    <mergeCell ref="C15:D15"/>
    <mergeCell ref="E15:F15"/>
    <mergeCell ref="G15:I15"/>
    <mergeCell ref="J15:O15"/>
    <mergeCell ref="P15:U15"/>
    <mergeCell ref="V15:AA15"/>
    <mergeCell ref="AB15:AG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3" priority="1">
      <formula>OR($AN$1="就労継続支援Ａ型", $AN$1="就労継続支援Ｂ型", $AN$1="就労移行支援")</formula>
    </cfRule>
  </conditionalFormatting>
  <dataValidations count="5">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AN4:AN5 AO5:AQ5">
      <formula1>"予定,実績"</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選択肢!$B$34:$AC$34</xm:f>
          </x14:formula1>
          <xm:sqref>E23:E319</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showErrorMessage="1">
          <x14:formula1>
            <xm:f>選択肢!$A$1:$A$33</xm:f>
          </x14:formula1>
          <xm:sqref>AN1:AQ1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48"/>
  <sheetViews>
    <sheetView showGridLines="0" view="pageBreakPreview" zoomScale="90" zoomScaleNormal="90" zoomScaleSheetLayoutView="90" workbookViewId="0">
      <selection activeCell="A2" sqref="A2"/>
    </sheetView>
  </sheetViews>
  <sheetFormatPr defaultColWidth="8.25" defaultRowHeight="21" customHeight="1"/>
  <cols>
    <col min="1" max="1" width="2.625" style="548" customWidth="1"/>
    <col min="2" max="2" width="17.25" style="555" customWidth="1"/>
    <col min="3" max="3" width="7.5" style="548" bestFit="1" customWidth="1"/>
    <col min="4" max="4" width="3.25" style="548" customWidth="1"/>
    <col min="5" max="7" width="7.625" style="548" customWidth="1"/>
    <col min="8" max="8" width="5.25" style="548" customWidth="1"/>
    <col min="9" max="39" width="2.625" style="548" customWidth="1"/>
    <col min="40" max="41" width="7.625" style="548" customWidth="1"/>
    <col min="42" max="43" width="7.875" style="548" customWidth="1"/>
    <col min="44" max="45" width="7.625" style="548" customWidth="1"/>
    <col min="46" max="46" width="8.25" style="549" customWidth="1"/>
    <col min="47" max="48" width="10.5" style="540" hidden="1" customWidth="1"/>
    <col min="49" max="49" width="3.125" style="540" hidden="1" customWidth="1"/>
    <col min="50" max="51" width="15.625" style="540" hidden="1" customWidth="1"/>
    <col min="52" max="53" width="8.25" style="540" hidden="1" customWidth="1"/>
    <col min="54" max="16384" width="8.25" style="540"/>
  </cols>
  <sheetData>
    <row r="1" spans="1:53" s="500" customFormat="1" ht="18" customHeight="1">
      <c r="A1" s="493" t="s">
        <v>781</v>
      </c>
      <c r="B1" s="494"/>
      <c r="C1" s="495"/>
      <c r="D1" s="495"/>
      <c r="E1" s="495"/>
      <c r="F1" s="495"/>
      <c r="G1" s="495"/>
      <c r="H1" s="495"/>
      <c r="I1" s="495"/>
      <c r="J1" s="495"/>
      <c r="K1" s="495"/>
      <c r="L1" s="495"/>
      <c r="M1" s="495"/>
      <c r="N1" s="495"/>
      <c r="O1" s="495"/>
      <c r="P1" s="495"/>
      <c r="Q1" s="495"/>
      <c r="R1" s="495"/>
      <c r="S1" s="495"/>
      <c r="T1" s="495"/>
      <c r="U1" s="495"/>
      <c r="V1" s="495"/>
      <c r="W1" s="495"/>
      <c r="X1" s="495"/>
      <c r="Y1" s="495"/>
      <c r="Z1" s="495"/>
      <c r="AA1" s="496"/>
      <c r="AB1" s="496"/>
      <c r="AC1" s="497"/>
      <c r="AD1" s="497"/>
      <c r="AE1" s="497"/>
      <c r="AF1" s="497"/>
      <c r="AG1" s="498"/>
      <c r="AH1" s="498"/>
      <c r="AI1" s="498"/>
      <c r="AJ1" s="498"/>
      <c r="AK1" s="498"/>
      <c r="AL1" s="499" t="s">
        <v>597</v>
      </c>
      <c r="AM1" s="499"/>
      <c r="AN1" s="750" t="s">
        <v>122</v>
      </c>
      <c r="AO1" s="751"/>
      <c r="AP1" s="751"/>
      <c r="AQ1" s="752"/>
      <c r="AT1" s="501"/>
      <c r="AZ1" s="136">
        <v>2023</v>
      </c>
      <c r="BA1" s="136">
        <v>5</v>
      </c>
    </row>
    <row r="2" spans="1:53" s="500" customFormat="1" ht="18" customHeight="1">
      <c r="A2" s="497" t="s">
        <v>599</v>
      </c>
      <c r="B2" s="502"/>
      <c r="C2" s="502"/>
      <c r="D2" s="502"/>
      <c r="E2" s="502"/>
      <c r="F2" s="502"/>
      <c r="G2" s="502"/>
      <c r="H2" s="502"/>
      <c r="I2" s="502"/>
      <c r="J2" s="502"/>
      <c r="K2" s="502"/>
      <c r="L2" s="502"/>
      <c r="M2" s="502"/>
      <c r="N2" s="556"/>
      <c r="O2" s="502"/>
      <c r="P2" s="753">
        <f>YEAR(EOMONTH(DATE(SUM(2018+【共通】!N9),【共通】!P9,【共通】!R9),-2))</f>
        <v>2024</v>
      </c>
      <c r="Q2" s="753"/>
      <c r="R2" s="753"/>
      <c r="S2" s="753"/>
      <c r="T2" s="754" t="s">
        <v>27</v>
      </c>
      <c r="U2" s="754"/>
      <c r="V2" s="753">
        <f>MONTH(EOMONTH(DATE(2024,【共通】!P9,【共通】!R9),-4))</f>
        <v>7</v>
      </c>
      <c r="W2" s="753"/>
      <c r="X2" s="754" t="s">
        <v>310</v>
      </c>
      <c r="Y2" s="754"/>
      <c r="Z2" s="502"/>
      <c r="AA2" s="502"/>
      <c r="AB2" s="502"/>
      <c r="AC2" s="497"/>
      <c r="AD2" s="497"/>
      <c r="AE2" s="503"/>
      <c r="AF2" s="499"/>
      <c r="AG2" s="502"/>
      <c r="AH2" s="502"/>
      <c r="AI2" s="502"/>
      <c r="AJ2" s="502"/>
      <c r="AK2" s="502"/>
      <c r="AL2" s="499" t="s">
        <v>600</v>
      </c>
      <c r="AM2" s="499"/>
      <c r="AN2" s="755"/>
      <c r="AO2" s="756"/>
      <c r="AP2" s="756"/>
      <c r="AQ2" s="757"/>
      <c r="AT2" s="501"/>
      <c r="AZ2" s="136">
        <f>AZ1+1</f>
        <v>2024</v>
      </c>
      <c r="BA2" s="136">
        <f>BA1+1</f>
        <v>6</v>
      </c>
    </row>
    <row r="3" spans="1:53" s="500" customFormat="1" ht="18" customHeight="1">
      <c r="A3" s="504"/>
      <c r="B3" s="502"/>
      <c r="C3" s="504"/>
      <c r="D3" s="504"/>
      <c r="E3" s="504"/>
      <c r="F3" s="504"/>
      <c r="G3" s="504"/>
      <c r="H3" s="504"/>
      <c r="I3" s="504"/>
      <c r="J3" s="504"/>
      <c r="K3" s="504"/>
      <c r="L3" s="504"/>
      <c r="M3" s="504"/>
      <c r="N3" s="504"/>
      <c r="O3" s="504"/>
      <c r="P3" s="504"/>
      <c r="Q3" s="504"/>
      <c r="R3" s="504"/>
      <c r="S3" s="504"/>
      <c r="T3" s="504"/>
      <c r="U3" s="504"/>
      <c r="V3" s="504"/>
      <c r="W3" s="504"/>
      <c r="X3" s="504"/>
      <c r="Y3" s="504"/>
      <c r="Z3" s="504"/>
      <c r="AA3" s="503"/>
      <c r="AB3" s="505"/>
      <c r="AC3" s="505"/>
      <c r="AD3" s="505"/>
      <c r="AE3" s="497"/>
      <c r="AF3" s="505"/>
      <c r="AG3" s="505"/>
      <c r="AH3" s="505"/>
      <c r="AI3" s="505"/>
      <c r="AJ3" s="505"/>
      <c r="AK3" s="505"/>
      <c r="AL3" s="506" t="s">
        <v>601</v>
      </c>
      <c r="AM3" s="499"/>
      <c r="AN3" s="742" t="str">
        <f>IF(AN4="","予定/実績の別を選択",IF(AN4="予定","４週","暦月"))</f>
        <v>暦月</v>
      </c>
      <c r="AO3" s="743"/>
      <c r="AP3" s="743"/>
      <c r="AQ3" s="744"/>
      <c r="AT3" s="501"/>
      <c r="AZ3" s="136">
        <f t="shared" ref="AZ3:BA8" si="0">AZ2+1</f>
        <v>2025</v>
      </c>
      <c r="BA3" s="136">
        <f t="shared" si="0"/>
        <v>7</v>
      </c>
    </row>
    <row r="4" spans="1:53" s="500" customFormat="1" ht="18" customHeight="1">
      <c r="A4" s="504"/>
      <c r="B4" s="502"/>
      <c r="C4" s="504"/>
      <c r="D4" s="504"/>
      <c r="E4" s="504"/>
      <c r="F4" s="504"/>
      <c r="G4" s="504"/>
      <c r="H4" s="504"/>
      <c r="I4" s="504"/>
      <c r="J4" s="504"/>
      <c r="K4" s="504"/>
      <c r="L4" s="504"/>
      <c r="M4" s="504"/>
      <c r="N4" s="504"/>
      <c r="O4" s="504"/>
      <c r="P4" s="504"/>
      <c r="Q4" s="504"/>
      <c r="R4" s="504"/>
      <c r="S4" s="504"/>
      <c r="T4" s="504"/>
      <c r="U4" s="504"/>
      <c r="V4" s="504"/>
      <c r="W4" s="504"/>
      <c r="X4" s="504"/>
      <c r="Y4" s="504"/>
      <c r="Z4" s="504"/>
      <c r="AA4" s="503"/>
      <c r="AB4" s="505"/>
      <c r="AC4" s="505"/>
      <c r="AD4" s="505"/>
      <c r="AE4" s="497"/>
      <c r="AF4" s="505"/>
      <c r="AG4" s="505"/>
      <c r="AH4" s="505"/>
      <c r="AI4" s="505"/>
      <c r="AJ4" s="505"/>
      <c r="AK4" s="505"/>
      <c r="AL4" s="506" t="s">
        <v>602</v>
      </c>
      <c r="AM4" s="499"/>
      <c r="AN4" s="745" t="s">
        <v>676</v>
      </c>
      <c r="AO4" s="746"/>
      <c r="AP4" s="746"/>
      <c r="AQ4" s="747"/>
      <c r="AT4" s="501"/>
      <c r="AZ4" s="136">
        <f t="shared" si="0"/>
        <v>2026</v>
      </c>
      <c r="BA4" s="136">
        <f t="shared" si="0"/>
        <v>8</v>
      </c>
    </row>
    <row r="5" spans="1:53" s="500" customFormat="1" ht="6.75" customHeight="1">
      <c r="A5" s="504"/>
      <c r="B5" s="502"/>
      <c r="C5" s="504"/>
      <c r="D5" s="504"/>
      <c r="E5" s="504"/>
      <c r="F5" s="504"/>
      <c r="G5" s="504"/>
      <c r="H5" s="504"/>
      <c r="I5" s="504"/>
      <c r="J5" s="504"/>
      <c r="K5" s="504"/>
      <c r="L5" s="504"/>
      <c r="M5" s="504"/>
      <c r="N5" s="504"/>
      <c r="O5" s="504"/>
      <c r="P5" s="504"/>
      <c r="Q5" s="504"/>
      <c r="R5" s="504"/>
      <c r="S5" s="504"/>
      <c r="T5" s="504"/>
      <c r="U5" s="504"/>
      <c r="V5" s="504"/>
      <c r="W5" s="504"/>
      <c r="X5" s="504"/>
      <c r="Y5" s="504"/>
      <c r="Z5" s="504"/>
      <c r="AA5" s="503"/>
      <c r="AB5" s="505"/>
      <c r="AC5" s="505"/>
      <c r="AD5" s="505"/>
      <c r="AE5" s="497"/>
      <c r="AF5" s="505"/>
      <c r="AG5" s="505"/>
      <c r="AH5" s="505"/>
      <c r="AI5" s="505"/>
      <c r="AJ5" s="505"/>
      <c r="AK5" s="505"/>
      <c r="AL5" s="506"/>
      <c r="AM5" s="499"/>
      <c r="AN5" s="502"/>
      <c r="AO5" s="502"/>
      <c r="AP5" s="502"/>
      <c r="AQ5" s="502"/>
      <c r="AT5" s="501"/>
      <c r="AZ5" s="136">
        <f t="shared" si="0"/>
        <v>2027</v>
      </c>
      <c r="BA5" s="136">
        <f t="shared" si="0"/>
        <v>9</v>
      </c>
    </row>
    <row r="6" spans="1:53" s="500" customFormat="1" ht="18" customHeight="1">
      <c r="A6" s="504"/>
      <c r="B6" s="502"/>
      <c r="C6" s="504"/>
      <c r="D6" s="504"/>
      <c r="E6" s="504"/>
      <c r="F6" s="504"/>
      <c r="G6" s="504"/>
      <c r="H6" s="504"/>
      <c r="I6" s="504"/>
      <c r="J6" s="504"/>
      <c r="K6" s="504"/>
      <c r="L6" s="504"/>
      <c r="M6" s="504"/>
      <c r="N6" s="504"/>
      <c r="O6" s="504"/>
      <c r="P6" s="504"/>
      <c r="Q6" s="504"/>
      <c r="R6" s="504"/>
      <c r="S6" s="504"/>
      <c r="T6" s="504"/>
      <c r="U6" s="504"/>
      <c r="V6" s="504"/>
      <c r="W6" s="503"/>
      <c r="X6" s="504"/>
      <c r="Y6" s="504"/>
      <c r="Z6" s="504"/>
      <c r="AA6" s="503"/>
      <c r="AB6" s="505"/>
      <c r="AC6" s="505"/>
      <c r="AD6" s="505"/>
      <c r="AE6" s="497"/>
      <c r="AF6" s="505"/>
      <c r="AG6" s="505"/>
      <c r="AH6" s="505"/>
      <c r="AI6" s="505"/>
      <c r="AJ6" s="506" t="s">
        <v>603</v>
      </c>
      <c r="AK6" s="748"/>
      <c r="AL6" s="748"/>
      <c r="AM6" s="748"/>
      <c r="AN6" s="505" t="s">
        <v>604</v>
      </c>
      <c r="AO6" s="507"/>
      <c r="AP6" s="505" t="s">
        <v>605</v>
      </c>
      <c r="AQ6" s="497"/>
      <c r="AT6" s="501"/>
      <c r="AZ6" s="136">
        <f t="shared" si="0"/>
        <v>2028</v>
      </c>
      <c r="BA6" s="136">
        <f t="shared" si="0"/>
        <v>10</v>
      </c>
    </row>
    <row r="7" spans="1:53" s="500" customFormat="1" ht="7.5" customHeight="1">
      <c r="A7" s="504"/>
      <c r="B7" s="502"/>
      <c r="C7" s="504"/>
      <c r="D7" s="504"/>
      <c r="E7" s="504"/>
      <c r="F7" s="504"/>
      <c r="G7" s="504"/>
      <c r="H7" s="504"/>
      <c r="I7" s="504"/>
      <c r="J7" s="504"/>
      <c r="K7" s="504"/>
      <c r="L7" s="504"/>
      <c r="M7" s="504"/>
      <c r="N7" s="504"/>
      <c r="O7" s="504"/>
      <c r="P7" s="504"/>
      <c r="Q7" s="504"/>
      <c r="R7" s="504"/>
      <c r="S7" s="504"/>
      <c r="T7" s="504"/>
      <c r="U7" s="504"/>
      <c r="V7" s="504"/>
      <c r="W7" s="503"/>
      <c r="X7" s="504"/>
      <c r="Y7" s="504"/>
      <c r="Z7" s="504"/>
      <c r="AA7" s="503"/>
      <c r="AB7" s="505"/>
      <c r="AC7" s="505"/>
      <c r="AD7" s="505"/>
      <c r="AE7" s="497"/>
      <c r="AF7" s="505"/>
      <c r="AG7" s="505"/>
      <c r="AH7" s="505"/>
      <c r="AI7" s="505"/>
      <c r="AJ7" s="506"/>
      <c r="AK7" s="505"/>
      <c r="AL7" s="505"/>
      <c r="AM7" s="505"/>
      <c r="AN7" s="505"/>
      <c r="AO7" s="505"/>
      <c r="AP7" s="505"/>
      <c r="AQ7" s="497"/>
      <c r="AT7" s="501"/>
      <c r="AZ7" s="136">
        <f t="shared" si="0"/>
        <v>2029</v>
      </c>
      <c r="BA7" s="136">
        <f t="shared" si="0"/>
        <v>11</v>
      </c>
    </row>
    <row r="8" spans="1:53" s="500" customFormat="1" ht="18" customHeight="1">
      <c r="A8" s="504"/>
      <c r="B8" s="504"/>
      <c r="C8" s="504"/>
      <c r="D8" s="504"/>
      <c r="E8" s="504"/>
      <c r="F8" s="504"/>
      <c r="G8" s="504"/>
      <c r="H8" s="504"/>
      <c r="I8" s="504"/>
      <c r="J8" s="504"/>
      <c r="K8" s="504"/>
      <c r="L8" s="504"/>
      <c r="M8" s="504"/>
      <c r="N8" s="504"/>
      <c r="O8" s="504"/>
      <c r="P8" s="504"/>
      <c r="Q8" s="504"/>
      <c r="R8" s="504"/>
      <c r="S8" s="504"/>
      <c r="T8" s="504"/>
      <c r="U8" s="504"/>
      <c r="V8" s="504"/>
      <c r="W8" s="503"/>
      <c r="X8" s="504"/>
      <c r="Y8" s="504"/>
      <c r="Z8" s="504"/>
      <c r="AA8" s="503"/>
      <c r="AB8" s="505"/>
      <c r="AC8" s="505"/>
      <c r="AD8" s="505"/>
      <c r="AE8" s="497"/>
      <c r="AF8" s="505"/>
      <c r="AG8" s="505"/>
      <c r="AH8" s="505"/>
      <c r="AI8" s="505"/>
      <c r="AJ8" s="506" t="s">
        <v>606</v>
      </c>
      <c r="AK8" s="748"/>
      <c r="AL8" s="748"/>
      <c r="AM8" s="748"/>
      <c r="AN8" s="505" t="s">
        <v>604</v>
      </c>
      <c r="AO8" s="507"/>
      <c r="AP8" s="505" t="s">
        <v>605</v>
      </c>
      <c r="AQ8" s="497"/>
      <c r="AT8" s="501"/>
      <c r="AZ8" s="136">
        <f t="shared" si="0"/>
        <v>2030</v>
      </c>
      <c r="BA8" s="136">
        <f t="shared" si="0"/>
        <v>12</v>
      </c>
    </row>
    <row r="9" spans="1:53" s="500" customFormat="1" ht="5.25" customHeight="1">
      <c r="A9" s="504"/>
      <c r="B9" s="504"/>
      <c r="C9" s="504"/>
      <c r="D9" s="504"/>
      <c r="E9" s="504"/>
      <c r="F9" s="504"/>
      <c r="G9" s="504"/>
      <c r="H9" s="504"/>
      <c r="I9" s="504"/>
      <c r="J9" s="504"/>
      <c r="K9" s="504"/>
      <c r="L9" s="504"/>
      <c r="M9" s="504"/>
      <c r="N9" s="504"/>
      <c r="O9" s="504"/>
      <c r="P9" s="504"/>
      <c r="Q9" s="504"/>
      <c r="R9" s="504"/>
      <c r="S9" s="504"/>
      <c r="T9" s="504"/>
      <c r="U9" s="504"/>
      <c r="V9" s="504"/>
      <c r="W9" s="503"/>
      <c r="X9" s="504"/>
      <c r="Y9" s="504"/>
      <c r="Z9" s="504"/>
      <c r="AA9" s="503"/>
      <c r="AB9" s="505"/>
      <c r="AC9" s="505"/>
      <c r="AD9" s="505"/>
      <c r="AE9" s="497"/>
      <c r="AF9" s="505"/>
      <c r="AG9" s="505"/>
      <c r="AH9" s="505"/>
      <c r="AI9" s="505"/>
      <c r="AJ9" s="506"/>
      <c r="AK9" s="505"/>
      <c r="AL9" s="505"/>
      <c r="AM9" s="505"/>
      <c r="AN9" s="505"/>
      <c r="AO9" s="505"/>
      <c r="AP9" s="505"/>
      <c r="AQ9" s="497"/>
      <c r="AT9" s="501"/>
    </row>
    <row r="10" spans="1:53" s="500" customFormat="1" ht="21" customHeight="1">
      <c r="A10" s="504"/>
      <c r="B10" s="504"/>
      <c r="C10" s="504"/>
      <c r="D10" s="504"/>
      <c r="E10" s="749" t="str">
        <f>IF(E16="","",IF(E15&lt;E16,"ＮＧ",""))</f>
        <v/>
      </c>
      <c r="F10" s="749"/>
      <c r="G10" s="749" t="str">
        <f>IF(G16="","",IF(G11="職業指導員",IF((G15+J15)&lt;(G16+J16),"ＮＧ",""),IF(G15&lt;G16,"ＮＧ","")))</f>
        <v/>
      </c>
      <c r="H10" s="749"/>
      <c r="I10" s="749"/>
      <c r="J10" s="749" t="str">
        <f>IF(J16="","",IF(J11="職業指導員",IF((J15+P15)&lt;(J16+P16),"ＮＧ",""),IF(J15&lt;J16,"ＮＧ","")))</f>
        <v/>
      </c>
      <c r="K10" s="749"/>
      <c r="L10" s="749"/>
      <c r="M10" s="749"/>
      <c r="N10" s="749"/>
      <c r="O10" s="749"/>
      <c r="P10" s="749" t="str">
        <f>IF(P16="","",IF(P15&lt;P16,"ＮＧ",""))</f>
        <v/>
      </c>
      <c r="Q10" s="749"/>
      <c r="R10" s="749"/>
      <c r="S10" s="749"/>
      <c r="T10" s="749"/>
      <c r="U10" s="749"/>
      <c r="V10" s="749" t="str">
        <f>IF(V16="","",IF(V15&lt;V16,"ＮＧ",""))</f>
        <v/>
      </c>
      <c r="W10" s="749"/>
      <c r="X10" s="749"/>
      <c r="Y10" s="749"/>
      <c r="Z10" s="749"/>
      <c r="AA10" s="749"/>
      <c r="AB10" s="738" t="str">
        <f>IF(AB16="","",IF(AB15&lt;AB16,"ＮＧ",""))</f>
        <v/>
      </c>
      <c r="AC10" s="738"/>
      <c r="AD10" s="738"/>
      <c r="AE10" s="738"/>
      <c r="AF10" s="738"/>
      <c r="AG10" s="738"/>
      <c r="AH10" s="738" t="str">
        <f>IF(AH16="","",IF(AH15&lt;AH16,"ＮＧ",""))</f>
        <v/>
      </c>
      <c r="AI10" s="738"/>
      <c r="AJ10" s="738"/>
      <c r="AK10" s="738"/>
      <c r="AL10" s="738"/>
      <c r="AM10" s="738"/>
      <c r="AN10" s="738" t="str">
        <f>IF(AN16="","",IF(AN15&lt;AN16,"ＮＧ",""))</f>
        <v/>
      </c>
      <c r="AO10" s="738"/>
      <c r="AP10" s="738" t="str">
        <f>IF(AP16="","",IF(AP15&lt;AP16,"ＮＧ",""))</f>
        <v/>
      </c>
      <c r="AQ10" s="738"/>
      <c r="AR10" s="739" t="str">
        <f>IF(AR16="","",IF(AR15&lt;AR16,"ＮＧ",""))</f>
        <v/>
      </c>
      <c r="AS10" s="739"/>
      <c r="AT10" s="501"/>
    </row>
    <row r="11" spans="1:53" s="503" customFormat="1" ht="21" customHeight="1">
      <c r="A11" s="496"/>
      <c r="B11" s="740"/>
      <c r="C11" s="710" t="s">
        <v>607</v>
      </c>
      <c r="D11" s="712"/>
      <c r="E11" s="702" t="str">
        <f>IFERROR(IF(VLOOKUP($AN$1,[5]選択肢!$A:$L,3,FALSE)="","---",(VLOOKUP($AN$1,[5]選択肢!$A:$L,3,FALSE))),"サービス種別未選択")</f>
        <v>サービス管理責任者</v>
      </c>
      <c r="F11" s="702"/>
      <c r="G11" s="702" t="str">
        <f>IFERROR(IF(VLOOKUP($AN$1,[5]選択肢!$A:$L,4,FALSE)="","---",(VLOOKUP($AN$1,[5]選択肢!$A:$L,4,FALSE))),"サービス種別"&amp;CHAR(10)&amp;"未選択")</f>
        <v>職業指導員</v>
      </c>
      <c r="H11" s="702"/>
      <c r="I11" s="702"/>
      <c r="J11" s="727" t="str">
        <f>IFERROR(IF(VLOOKUP($AN$1,[5]選択肢!$A:$L,5,FALSE)="","---",(VLOOKUP($AN$1,[5]選択肢!$A:$L,5,FALSE))),"サービス種別未選択")</f>
        <v>生活支援員</v>
      </c>
      <c r="K11" s="728"/>
      <c r="L11" s="728"/>
      <c r="M11" s="728"/>
      <c r="N11" s="728"/>
      <c r="O11" s="729"/>
      <c r="P11" s="727" t="str">
        <f>IFERROR(IF(VLOOKUP($AN$1,[5]選択肢!$A:$L,6,FALSE)="","---",(VLOOKUP($AN$1,[5]選択肢!$A:$L,6,FALSE))),"サービス種別未選択")</f>
        <v>目標工賃達成指導員</v>
      </c>
      <c r="Q11" s="728"/>
      <c r="R11" s="728"/>
      <c r="S11" s="728"/>
      <c r="T11" s="728"/>
      <c r="U11" s="729"/>
      <c r="V11" s="727" t="str">
        <f>IFERROR(IF(VLOOKUP($AN$1,[5]選択肢!$A:$L,7,FALSE)="","---",(VLOOKUP($AN$1,[5]選択肢!$A:$L,7,FALSE))),"サービス種別未選択")</f>
        <v>その他職員</v>
      </c>
      <c r="W11" s="728"/>
      <c r="X11" s="728"/>
      <c r="Y11" s="728"/>
      <c r="Z11" s="728"/>
      <c r="AA11" s="729"/>
      <c r="AB11" s="727" t="str">
        <f>IFERROR(IF(VLOOKUP($AN$1,[5]選択肢!$A:$L,8,FALSE)="","---",(VLOOKUP($AN$1,[5]選択肢!$A:$L,8,FALSE))),"サービス種別未選択")</f>
        <v>---</v>
      </c>
      <c r="AC11" s="728"/>
      <c r="AD11" s="728"/>
      <c r="AE11" s="728"/>
      <c r="AF11" s="728"/>
      <c r="AG11" s="729"/>
      <c r="AH11" s="727" t="str">
        <f>IFERROR(IF(VLOOKUP($AN$1,[5]選択肢!$A:$L,9,FALSE)="","---",(VLOOKUP($AN$1,[5]選択肢!$A:$L,9,FALSE))),"サービス種別未選択")</f>
        <v>---</v>
      </c>
      <c r="AI11" s="728"/>
      <c r="AJ11" s="728"/>
      <c r="AK11" s="728"/>
      <c r="AL11" s="728"/>
      <c r="AM11" s="729"/>
      <c r="AN11" s="691" t="str">
        <f>IFERROR(IF(VLOOKUP($AN$1,[5]選択肢!$A:$L,10,FALSE)="","---",(VLOOKUP($AN$1,[5]選択肢!$A:$L,10,FALSE))),"サービス種別未選択")</f>
        <v>---</v>
      </c>
      <c r="AO11" s="692"/>
      <c r="AP11" s="702" t="str">
        <f>IFERROR(IF(VLOOKUP($AN$1,[5]選択肢!$A:$L,11,FALSE)="","---",(VLOOKUP($AN$1,[5]選択肢!$A:$L,11,FALSE))),"サービス種別未選択")</f>
        <v>---</v>
      </c>
      <c r="AQ11" s="702"/>
      <c r="AR11" s="702" t="str">
        <f>IFERROR(IF(VLOOKUP($AN$1,[5]選択肢!$A:$L,12,FALSE)="","---",(VLOOKUP($AN$1,[5]選択肢!$A:$L,12,FALSE))),"サービス種別未選択")</f>
        <v>---</v>
      </c>
      <c r="AS11" s="702"/>
      <c r="AT11" s="508"/>
    </row>
    <row r="12" spans="1:53" s="503" customFormat="1" ht="24.95" customHeight="1">
      <c r="A12" s="497"/>
      <c r="B12" s="741"/>
      <c r="C12" s="716"/>
      <c r="D12" s="718"/>
      <c r="E12" s="509" t="s">
        <v>608</v>
      </c>
      <c r="F12" s="509" t="s">
        <v>609</v>
      </c>
      <c r="G12" s="510" t="s">
        <v>610</v>
      </c>
      <c r="H12" s="737" t="s">
        <v>611</v>
      </c>
      <c r="I12" s="737"/>
      <c r="J12" s="733" t="s">
        <v>612</v>
      </c>
      <c r="K12" s="734"/>
      <c r="L12" s="735"/>
      <c r="M12" s="733" t="s">
        <v>613</v>
      </c>
      <c r="N12" s="734"/>
      <c r="O12" s="735"/>
      <c r="P12" s="733" t="s">
        <v>612</v>
      </c>
      <c r="Q12" s="734"/>
      <c r="R12" s="735"/>
      <c r="S12" s="733" t="s">
        <v>613</v>
      </c>
      <c r="T12" s="734"/>
      <c r="U12" s="735"/>
      <c r="V12" s="733" t="s">
        <v>612</v>
      </c>
      <c r="W12" s="734"/>
      <c r="X12" s="735"/>
      <c r="Y12" s="733" t="s">
        <v>613</v>
      </c>
      <c r="Z12" s="734"/>
      <c r="AA12" s="735"/>
      <c r="AB12" s="733" t="s">
        <v>612</v>
      </c>
      <c r="AC12" s="734"/>
      <c r="AD12" s="735"/>
      <c r="AE12" s="733" t="s">
        <v>613</v>
      </c>
      <c r="AF12" s="734"/>
      <c r="AG12" s="735"/>
      <c r="AH12" s="733" t="s">
        <v>612</v>
      </c>
      <c r="AI12" s="734"/>
      <c r="AJ12" s="735"/>
      <c r="AK12" s="733" t="s">
        <v>613</v>
      </c>
      <c r="AL12" s="734"/>
      <c r="AM12" s="735"/>
      <c r="AN12" s="509" t="s">
        <v>608</v>
      </c>
      <c r="AO12" s="509" t="s">
        <v>609</v>
      </c>
      <c r="AP12" s="509" t="s">
        <v>608</v>
      </c>
      <c r="AQ12" s="509" t="s">
        <v>609</v>
      </c>
      <c r="AR12" s="509" t="s">
        <v>608</v>
      </c>
      <c r="AS12" s="509" t="s">
        <v>609</v>
      </c>
      <c r="AT12" s="508"/>
    </row>
    <row r="13" spans="1:53" s="503" customFormat="1" ht="18" customHeight="1">
      <c r="A13" s="497"/>
      <c r="B13" s="511" t="s">
        <v>614</v>
      </c>
      <c r="C13" s="691">
        <f>SUM(E13:AS13)</f>
        <v>0</v>
      </c>
      <c r="D13" s="692"/>
      <c r="E13" s="509">
        <f>COUNTIFS($B:$B,$E$11,$C:$C,"(A)常/専")</f>
        <v>0</v>
      </c>
      <c r="F13" s="509">
        <f>COUNTIFS($B:$B,$E$11,$C:$C,"(B)常/兼")</f>
        <v>0</v>
      </c>
      <c r="G13" s="509">
        <f>COUNTIFS($B:$B,$G$11,$C:$C,"(A)常/専")</f>
        <v>0</v>
      </c>
      <c r="H13" s="737">
        <f>COUNTIFS($B:$B,$G$11,$C:$C,"(B)常/兼")</f>
        <v>0</v>
      </c>
      <c r="I13" s="737"/>
      <c r="J13" s="733">
        <f>COUNTIFS($B:$B,$J$11,$C:$C,"(A)常/専")</f>
        <v>0</v>
      </c>
      <c r="K13" s="734"/>
      <c r="L13" s="735"/>
      <c r="M13" s="733">
        <f>COUNTIFS($B:$B,$J$11,$C:$C,"(B)常/兼")</f>
        <v>0</v>
      </c>
      <c r="N13" s="734"/>
      <c r="O13" s="735"/>
      <c r="P13" s="733">
        <f>COUNTIFS($B:$B,$P$11,$C:$C,"(A)常/専")</f>
        <v>0</v>
      </c>
      <c r="Q13" s="734"/>
      <c r="R13" s="735"/>
      <c r="S13" s="733">
        <f>COUNTIFS($B:$B,$P$11,$C:$C,"(B)常/兼")</f>
        <v>0</v>
      </c>
      <c r="T13" s="734"/>
      <c r="U13" s="735"/>
      <c r="V13" s="733">
        <f>COUNTIFS($B:$B,$V$11,$C:$C,"(A)常/専")</f>
        <v>0</v>
      </c>
      <c r="W13" s="734"/>
      <c r="X13" s="735"/>
      <c r="Y13" s="733">
        <f>COUNTIFS($B:$B,$V$11,$C:$C,"(B)常/兼")</f>
        <v>0</v>
      </c>
      <c r="Z13" s="734"/>
      <c r="AA13" s="735"/>
      <c r="AB13" s="733">
        <f>COUNTIFS($B:$B,$AB$11,$C:$C,"(A)常/専")</f>
        <v>0</v>
      </c>
      <c r="AC13" s="734"/>
      <c r="AD13" s="735"/>
      <c r="AE13" s="733">
        <f>COUNTIFS($B:$B,$AB$11,$C:$C,"(B)常/兼")</f>
        <v>0</v>
      </c>
      <c r="AF13" s="734"/>
      <c r="AG13" s="735"/>
      <c r="AH13" s="733">
        <f>COUNTIFS($B:$B,$AH$11,$C:$C,"(A)常/専")</f>
        <v>0</v>
      </c>
      <c r="AI13" s="734"/>
      <c r="AJ13" s="735"/>
      <c r="AK13" s="733">
        <f>COUNTIFS($B:$B,$AH$11,$C:$C,"(B)常/兼")</f>
        <v>0</v>
      </c>
      <c r="AL13" s="734"/>
      <c r="AM13" s="735"/>
      <c r="AN13" s="509">
        <f>COUNTIFS($B:$B,$AN$11,$C:$C,"(A)常/専")</f>
        <v>0</v>
      </c>
      <c r="AO13" s="509">
        <f>COUNTIFS($B:$B,$AN$11,$C:$C,"(B)常/兼")</f>
        <v>0</v>
      </c>
      <c r="AP13" s="509">
        <f>COUNTIFS($B:$B,$AP$11,$C:$C,"(A)常/専")</f>
        <v>0</v>
      </c>
      <c r="AQ13" s="509">
        <f>COUNTIFS($B:$B,$AP$11,$C:$C,"(B)常/兼")</f>
        <v>0</v>
      </c>
      <c r="AR13" s="509">
        <f>COUNTIFS($B:$B,$AR$11,$C:$C,"(A)常/専")</f>
        <v>0</v>
      </c>
      <c r="AS13" s="509">
        <f>COUNTIFS($B:$B,$AR$11,$C:$C,"(B)常/兼")</f>
        <v>0</v>
      </c>
      <c r="AT13" s="508"/>
    </row>
    <row r="14" spans="1:53" s="503" customFormat="1" ht="18" customHeight="1">
      <c r="A14" s="497"/>
      <c r="B14" s="511" t="s">
        <v>615</v>
      </c>
      <c r="C14" s="691">
        <f>SUM(E14:AS14)</f>
        <v>0</v>
      </c>
      <c r="D14" s="692"/>
      <c r="E14" s="509">
        <f>COUNTIFS($B:$B,$E$11,$C:$C,"(C)非/専")</f>
        <v>0</v>
      </c>
      <c r="F14" s="509">
        <f>COUNTIFS($B:$B,$E$11,$C:$C,"(D)非/兼")</f>
        <v>0</v>
      </c>
      <c r="G14" s="509">
        <f>COUNTIFS($B:$B,$G$11,$C:$C,"(C)非/専")</f>
        <v>0</v>
      </c>
      <c r="H14" s="737">
        <f>COUNTIFS($B:$B,$G$11,$C:$C,"(D)非/兼")</f>
        <v>0</v>
      </c>
      <c r="I14" s="737"/>
      <c r="J14" s="733">
        <f>COUNTIFS($B:$B,$J$11,$C:$C,"(C)非/専")</f>
        <v>0</v>
      </c>
      <c r="K14" s="734"/>
      <c r="L14" s="735"/>
      <c r="M14" s="733">
        <f>COUNTIFS($B:$B,$J$11,$C:$C,"(D)非/兼")</f>
        <v>0</v>
      </c>
      <c r="N14" s="734"/>
      <c r="O14" s="735"/>
      <c r="P14" s="733">
        <f>COUNTIFS($B:$B,$P$11,$C:$C,"(C)非/専")</f>
        <v>0</v>
      </c>
      <c r="Q14" s="734"/>
      <c r="R14" s="735"/>
      <c r="S14" s="733">
        <f>COUNTIFS($B:$B,$P$11,$C:$C,"(D)非/兼")</f>
        <v>0</v>
      </c>
      <c r="T14" s="734"/>
      <c r="U14" s="735"/>
      <c r="V14" s="733">
        <f>COUNTIFS($B:$B,$V$11,$C:$C,"(C)非/専")</f>
        <v>0</v>
      </c>
      <c r="W14" s="734"/>
      <c r="X14" s="735"/>
      <c r="Y14" s="733">
        <f>COUNTIFS($B:$B,$V$11,$C:$C,"(D)非/兼")</f>
        <v>0</v>
      </c>
      <c r="Z14" s="734"/>
      <c r="AA14" s="735"/>
      <c r="AB14" s="733">
        <f>COUNTIFS($B:$B,$AB$11,$C:$C,"(C)非/専")</f>
        <v>0</v>
      </c>
      <c r="AC14" s="734"/>
      <c r="AD14" s="735"/>
      <c r="AE14" s="733">
        <f>COUNTIFS($B:$B,$AB$11,$C:$C,"(D)非/兼")</f>
        <v>0</v>
      </c>
      <c r="AF14" s="734"/>
      <c r="AG14" s="735"/>
      <c r="AH14" s="733">
        <f>COUNTIFS($B:$B,$AH$11,$C:$C,"(C)非/専")</f>
        <v>0</v>
      </c>
      <c r="AI14" s="734"/>
      <c r="AJ14" s="735"/>
      <c r="AK14" s="733">
        <f>COUNTIFS($B:$B,$AH$11,$C:$C,"(D)非/兼")</f>
        <v>0</v>
      </c>
      <c r="AL14" s="734"/>
      <c r="AM14" s="735"/>
      <c r="AN14" s="509">
        <f>COUNTIFS($B:$B,$AN$11,$C:$C,"(C)非/専")</f>
        <v>0</v>
      </c>
      <c r="AO14" s="509">
        <f>COUNTIFS($B:$B,$AN$11,$C:$C,"(D)非/兼")</f>
        <v>0</v>
      </c>
      <c r="AP14" s="509">
        <f>COUNTIFS($B:$B,$AP$11,$C:$C,"(C)非/専")</f>
        <v>0</v>
      </c>
      <c r="AQ14" s="509">
        <f>COUNTIFS($B:$B,$AP$11,$C:$C,"(D)非/兼")</f>
        <v>0</v>
      </c>
      <c r="AR14" s="509">
        <f>COUNTIFS($B:$B,$AR$11,$C:$C,"(C)非/専")</f>
        <v>0</v>
      </c>
      <c r="AS14" s="509">
        <f>COUNTIFS($B:$B,$AR$11,$C:$C,"(D)非/兼")</f>
        <v>0</v>
      </c>
      <c r="AT14" s="508"/>
    </row>
    <row r="15" spans="1:53" s="503" customFormat="1" ht="18" customHeight="1">
      <c r="A15" s="497"/>
      <c r="B15" s="511" t="s">
        <v>616</v>
      </c>
      <c r="C15" s="691">
        <f>SUM(E15:AS15)-(SUMIFS($AR:$AR,$B:$B,"サービス管理責任者")+SUMIFS($AR:$AR,$B:$B,"医師")+SUMIFS($AR:$AR,$B:$B,"その他職員"))</f>
        <v>0</v>
      </c>
      <c r="D15" s="692"/>
      <c r="E15" s="727">
        <f>ROUND(SUMIF($B:$B,E11,$AR:$AR),1)</f>
        <v>0</v>
      </c>
      <c r="F15" s="729"/>
      <c r="G15" s="736">
        <f>ROUND(SUMIF($B:$B,G11,$AR:$AR),1)</f>
        <v>0</v>
      </c>
      <c r="H15" s="736"/>
      <c r="I15" s="736"/>
      <c r="J15" s="727">
        <f>ROUND(SUMIF($B:$B,J11,$AR:$AR),1)</f>
        <v>0</v>
      </c>
      <c r="K15" s="728"/>
      <c r="L15" s="728"/>
      <c r="M15" s="728"/>
      <c r="N15" s="728"/>
      <c r="O15" s="729"/>
      <c r="P15" s="727">
        <f>ROUND(SUMIF($B:$B,P11,$AR:$AR),1)</f>
        <v>0</v>
      </c>
      <c r="Q15" s="728"/>
      <c r="R15" s="728"/>
      <c r="S15" s="728"/>
      <c r="T15" s="728"/>
      <c r="U15" s="729"/>
      <c r="V15" s="727">
        <f>ROUND(SUMIF($B:$B,V11,$AR:$AR),1)</f>
        <v>0</v>
      </c>
      <c r="W15" s="728"/>
      <c r="X15" s="728"/>
      <c r="Y15" s="728"/>
      <c r="Z15" s="728"/>
      <c r="AA15" s="729"/>
      <c r="AB15" s="727">
        <f>ROUND(SUMIF($B:$B,AB11,$AR:$AR),1)</f>
        <v>0</v>
      </c>
      <c r="AC15" s="728"/>
      <c r="AD15" s="728"/>
      <c r="AE15" s="728"/>
      <c r="AF15" s="728"/>
      <c r="AG15" s="729"/>
      <c r="AH15" s="727">
        <f>ROUND(SUMIF($B:$B,AH11,$AR:$AR),1)</f>
        <v>0</v>
      </c>
      <c r="AI15" s="728"/>
      <c r="AJ15" s="728"/>
      <c r="AK15" s="728"/>
      <c r="AL15" s="728"/>
      <c r="AM15" s="729"/>
      <c r="AN15" s="727">
        <f>ROUND(SUMIF($B:$B,AN11,$AR:$AR),1)</f>
        <v>0</v>
      </c>
      <c r="AO15" s="729"/>
      <c r="AP15" s="727">
        <f>ROUND(SUMIF($B:$B,AP11,$AR:$AR),1)</f>
        <v>0</v>
      </c>
      <c r="AQ15" s="729"/>
      <c r="AR15" s="727">
        <f>SUMIF($B:$B,AR11,$AR:$AR)</f>
        <v>0</v>
      </c>
      <c r="AS15" s="729"/>
      <c r="AT15" s="508"/>
    </row>
    <row r="16" spans="1:53" s="503" customFormat="1" ht="18" customHeight="1">
      <c r="A16" s="497"/>
      <c r="B16" s="511" t="s">
        <v>617</v>
      </c>
      <c r="C16" s="730"/>
      <c r="D16" s="731"/>
      <c r="E16" s="722"/>
      <c r="F16" s="724"/>
      <c r="G16" s="732"/>
      <c r="H16" s="732"/>
      <c r="I16" s="732"/>
      <c r="J16" s="722"/>
      <c r="K16" s="723"/>
      <c r="L16" s="723"/>
      <c r="M16" s="723"/>
      <c r="N16" s="723"/>
      <c r="O16" s="724"/>
      <c r="P16" s="722"/>
      <c r="Q16" s="723"/>
      <c r="R16" s="723"/>
      <c r="S16" s="723"/>
      <c r="T16" s="723"/>
      <c r="U16" s="724"/>
      <c r="V16" s="722"/>
      <c r="W16" s="723"/>
      <c r="X16" s="723"/>
      <c r="Y16" s="723"/>
      <c r="Z16" s="723"/>
      <c r="AA16" s="724"/>
      <c r="AB16" s="722"/>
      <c r="AC16" s="723"/>
      <c r="AD16" s="723"/>
      <c r="AE16" s="723"/>
      <c r="AF16" s="723"/>
      <c r="AG16" s="724"/>
      <c r="AH16" s="722"/>
      <c r="AI16" s="723"/>
      <c r="AJ16" s="723"/>
      <c r="AK16" s="723"/>
      <c r="AL16" s="723"/>
      <c r="AM16" s="724"/>
      <c r="AN16" s="722"/>
      <c r="AO16" s="724"/>
      <c r="AP16" s="722"/>
      <c r="AQ16" s="724"/>
      <c r="AR16" s="722"/>
      <c r="AS16" s="724"/>
      <c r="AT16" s="508"/>
    </row>
    <row r="17" spans="1:51" s="503" customFormat="1" ht="7.5" customHeight="1">
      <c r="A17" s="497"/>
      <c r="B17" s="725" t="s">
        <v>618</v>
      </c>
      <c r="C17" s="725"/>
      <c r="D17" s="725"/>
      <c r="E17" s="725"/>
      <c r="F17" s="725"/>
      <c r="G17" s="725"/>
      <c r="H17" s="725"/>
      <c r="I17" s="512"/>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08"/>
    </row>
    <row r="18" spans="1:51" s="500" customFormat="1" ht="30" customHeight="1">
      <c r="A18" s="497"/>
      <c r="B18" s="726"/>
      <c r="C18" s="726"/>
      <c r="D18" s="726"/>
      <c r="E18" s="726"/>
      <c r="F18" s="726"/>
      <c r="G18" s="726"/>
      <c r="H18" s="726"/>
      <c r="I18" s="514" t="str">
        <f t="shared" ref="I18:AM18" si="1">IFERROR(IF(SUMIF($H:$H,"夜間　　",I:I)&gt;0,"🌙"&amp;CHAR(10)&amp;COUNTIFS($H:$H,"夜間　　",I:I,"&gt;0"),""),"")</f>
        <v/>
      </c>
      <c r="J18" s="514" t="str">
        <f t="shared" si="1"/>
        <v/>
      </c>
      <c r="K18" s="514" t="str">
        <f t="shared" si="1"/>
        <v/>
      </c>
      <c r="L18" s="514" t="str">
        <f t="shared" si="1"/>
        <v/>
      </c>
      <c r="M18" s="514" t="str">
        <f t="shared" si="1"/>
        <v/>
      </c>
      <c r="N18" s="514" t="str">
        <f t="shared" si="1"/>
        <v/>
      </c>
      <c r="O18" s="514" t="str">
        <f t="shared" si="1"/>
        <v/>
      </c>
      <c r="P18" s="514" t="str">
        <f t="shared" si="1"/>
        <v/>
      </c>
      <c r="Q18" s="514" t="str">
        <f t="shared" si="1"/>
        <v/>
      </c>
      <c r="R18" s="514" t="str">
        <f t="shared" si="1"/>
        <v/>
      </c>
      <c r="S18" s="514" t="str">
        <f t="shared" si="1"/>
        <v/>
      </c>
      <c r="T18" s="514" t="str">
        <f t="shared" si="1"/>
        <v/>
      </c>
      <c r="U18" s="514" t="str">
        <f t="shared" si="1"/>
        <v/>
      </c>
      <c r="V18" s="514" t="str">
        <f t="shared" si="1"/>
        <v/>
      </c>
      <c r="W18" s="514" t="str">
        <f t="shared" si="1"/>
        <v/>
      </c>
      <c r="X18" s="514" t="str">
        <f t="shared" si="1"/>
        <v/>
      </c>
      <c r="Y18" s="514" t="str">
        <f t="shared" si="1"/>
        <v/>
      </c>
      <c r="Z18" s="514" t="str">
        <f t="shared" si="1"/>
        <v/>
      </c>
      <c r="AA18" s="514" t="str">
        <f t="shared" si="1"/>
        <v/>
      </c>
      <c r="AB18" s="514" t="str">
        <f t="shared" si="1"/>
        <v/>
      </c>
      <c r="AC18" s="514" t="str">
        <f t="shared" si="1"/>
        <v/>
      </c>
      <c r="AD18" s="514" t="str">
        <f t="shared" si="1"/>
        <v/>
      </c>
      <c r="AE18" s="514" t="str">
        <f t="shared" si="1"/>
        <v/>
      </c>
      <c r="AF18" s="514" t="str">
        <f t="shared" si="1"/>
        <v/>
      </c>
      <c r="AG18" s="514" t="str">
        <f t="shared" si="1"/>
        <v/>
      </c>
      <c r="AH18" s="514" t="str">
        <f t="shared" si="1"/>
        <v/>
      </c>
      <c r="AI18" s="514" t="str">
        <f t="shared" si="1"/>
        <v/>
      </c>
      <c r="AJ18" s="514" t="str">
        <f t="shared" si="1"/>
        <v/>
      </c>
      <c r="AK18" s="514" t="str">
        <f t="shared" si="1"/>
        <v/>
      </c>
      <c r="AL18" s="514" t="str">
        <f t="shared" si="1"/>
        <v/>
      </c>
      <c r="AM18" s="514" t="str">
        <f t="shared" si="1"/>
        <v/>
      </c>
      <c r="AN18" s="496" t="s">
        <v>619</v>
      </c>
      <c r="AO18" s="502"/>
      <c r="AP18" s="497"/>
      <c r="AQ18" s="497"/>
      <c r="AR18" s="502"/>
      <c r="AS18" s="502"/>
      <c r="AT18" s="501"/>
    </row>
    <row r="19" spans="1:51" s="500" customFormat="1" ht="15" customHeight="1">
      <c r="A19" s="703" t="s">
        <v>26</v>
      </c>
      <c r="B19" s="702" t="s">
        <v>620</v>
      </c>
      <c r="C19" s="704" t="s">
        <v>621</v>
      </c>
      <c r="D19" s="705"/>
      <c r="E19" s="702" t="s">
        <v>622</v>
      </c>
      <c r="F19" s="710" t="s">
        <v>623</v>
      </c>
      <c r="G19" s="711"/>
      <c r="H19" s="712"/>
      <c r="I19" s="719" t="s">
        <v>624</v>
      </c>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1"/>
      <c r="AN19" s="693" t="s">
        <v>625</v>
      </c>
      <c r="AO19" s="694" t="s">
        <v>626</v>
      </c>
      <c r="AP19" s="695" t="s">
        <v>627</v>
      </c>
      <c r="AQ19" s="696"/>
      <c r="AR19" s="694" t="s">
        <v>628</v>
      </c>
      <c r="AS19" s="694"/>
      <c r="AT19" s="501"/>
    </row>
    <row r="20" spans="1:51" s="500" customFormat="1" ht="15" customHeight="1">
      <c r="A20" s="703"/>
      <c r="B20" s="702"/>
      <c r="C20" s="706"/>
      <c r="D20" s="707"/>
      <c r="E20" s="702"/>
      <c r="F20" s="713"/>
      <c r="G20" s="714"/>
      <c r="H20" s="715"/>
      <c r="I20" s="691" t="s">
        <v>629</v>
      </c>
      <c r="J20" s="701"/>
      <c r="K20" s="701"/>
      <c r="L20" s="701"/>
      <c r="M20" s="701"/>
      <c r="N20" s="701"/>
      <c r="O20" s="692"/>
      <c r="P20" s="702" t="s">
        <v>630</v>
      </c>
      <c r="Q20" s="702"/>
      <c r="R20" s="702"/>
      <c r="S20" s="702"/>
      <c r="T20" s="702"/>
      <c r="U20" s="702"/>
      <c r="V20" s="702"/>
      <c r="W20" s="702" t="s">
        <v>631</v>
      </c>
      <c r="X20" s="702"/>
      <c r="Y20" s="702"/>
      <c r="Z20" s="702"/>
      <c r="AA20" s="702"/>
      <c r="AB20" s="702"/>
      <c r="AC20" s="702"/>
      <c r="AD20" s="702" t="s">
        <v>632</v>
      </c>
      <c r="AE20" s="702"/>
      <c r="AF20" s="702"/>
      <c r="AG20" s="702"/>
      <c r="AH20" s="702"/>
      <c r="AI20" s="702"/>
      <c r="AJ20" s="702"/>
      <c r="AK20" s="702" t="str">
        <f>IF(AN3="暦月","第５週","")</f>
        <v>第５週</v>
      </c>
      <c r="AL20" s="702"/>
      <c r="AM20" s="702"/>
      <c r="AN20" s="693"/>
      <c r="AO20" s="694"/>
      <c r="AP20" s="697"/>
      <c r="AQ20" s="698"/>
      <c r="AR20" s="694"/>
      <c r="AS20" s="694"/>
      <c r="AT20" s="501"/>
    </row>
    <row r="21" spans="1:51" s="500" customFormat="1" ht="15" customHeight="1">
      <c r="A21" s="703"/>
      <c r="B21" s="702"/>
      <c r="C21" s="706"/>
      <c r="D21" s="707"/>
      <c r="E21" s="702"/>
      <c r="F21" s="713"/>
      <c r="G21" s="714"/>
      <c r="H21" s="715"/>
      <c r="I21" s="515">
        <f>DATE($P$2,$V$2,1)</f>
        <v>45474</v>
      </c>
      <c r="J21" s="515">
        <f>DATE($P$2,$V$2,2)</f>
        <v>45475</v>
      </c>
      <c r="K21" s="515">
        <f>DATE($P$2,$V$2,3)</f>
        <v>45476</v>
      </c>
      <c r="L21" s="515">
        <f>DATE($P$2,$V$2,4)</f>
        <v>45477</v>
      </c>
      <c r="M21" s="515">
        <f>DATE($P$2,$V$2,5)</f>
        <v>45478</v>
      </c>
      <c r="N21" s="515">
        <f>DATE($P$2,$V$2,6)</f>
        <v>45479</v>
      </c>
      <c r="O21" s="515">
        <f>DATE($P$2,$V$2,7)</f>
        <v>45480</v>
      </c>
      <c r="P21" s="515">
        <f>DATE($P$2,$V$2,8)</f>
        <v>45481</v>
      </c>
      <c r="Q21" s="515">
        <f>DATE($P$2,$V$2,9)</f>
        <v>45482</v>
      </c>
      <c r="R21" s="515">
        <f>DATE($P$2,$V$2,10)</f>
        <v>45483</v>
      </c>
      <c r="S21" s="515">
        <f>DATE($P$2,$V$2,11)</f>
        <v>45484</v>
      </c>
      <c r="T21" s="515">
        <f>DATE($P$2,$V$2,12)</f>
        <v>45485</v>
      </c>
      <c r="U21" s="515">
        <f>DATE($P$2,$V$2,13)</f>
        <v>45486</v>
      </c>
      <c r="V21" s="515">
        <f>DATE($P$2,$V$2,14)</f>
        <v>45487</v>
      </c>
      <c r="W21" s="515">
        <f>DATE($P$2,$V$2,15)</f>
        <v>45488</v>
      </c>
      <c r="X21" s="515">
        <f>DATE($P$2,$V$2,16)</f>
        <v>45489</v>
      </c>
      <c r="Y21" s="515">
        <f>DATE($P$2,$V$2,17)</f>
        <v>45490</v>
      </c>
      <c r="Z21" s="515">
        <f>DATE($P$2,$V$2,18)</f>
        <v>45491</v>
      </c>
      <c r="AA21" s="515">
        <f>DATE($P$2,$V$2,19)</f>
        <v>45492</v>
      </c>
      <c r="AB21" s="515">
        <f>DATE($P$2,$V$2,20)</f>
        <v>45493</v>
      </c>
      <c r="AC21" s="515">
        <f>DATE($P$2,$V$2,21)</f>
        <v>45494</v>
      </c>
      <c r="AD21" s="515">
        <f>DATE($P$2,$V$2,22)</f>
        <v>45495</v>
      </c>
      <c r="AE21" s="515">
        <f>DATE($P$2,$V$2,23)</f>
        <v>45496</v>
      </c>
      <c r="AF21" s="515">
        <f>DATE($P$2,$V$2,24)</f>
        <v>45497</v>
      </c>
      <c r="AG21" s="515">
        <f>DATE($P$2,$V$2,25)</f>
        <v>45498</v>
      </c>
      <c r="AH21" s="515">
        <f>DATE($P$2,$V$2,26)</f>
        <v>45499</v>
      </c>
      <c r="AI21" s="515">
        <f>DATE($P$2,$V$2,27)</f>
        <v>45500</v>
      </c>
      <c r="AJ21" s="515">
        <f>DATE($P$2,$V$2,28)</f>
        <v>45501</v>
      </c>
      <c r="AK21" s="515">
        <f>IF(AN3="暦月",IF(DAY(EOMONTH(I21,0))&lt;29,"",DATE($P$2,$V$2,29)),"")</f>
        <v>45502</v>
      </c>
      <c r="AL21" s="515">
        <f>IF(AN3="暦月",IF(DAY(EOMONTH(I21,0))&lt;30,"",DATE($P$2,$V$2,30)),"")</f>
        <v>45503</v>
      </c>
      <c r="AM21" s="515">
        <f>IF(AN3="暦月",IF(DAY(EOMONTH(I21,0))&lt;31,"",DATE($P$2,$V$2,31)),"")</f>
        <v>45504</v>
      </c>
      <c r="AN21" s="693"/>
      <c r="AO21" s="694"/>
      <c r="AP21" s="697"/>
      <c r="AQ21" s="698"/>
      <c r="AR21" s="694"/>
      <c r="AS21" s="694"/>
      <c r="AT21" s="501"/>
    </row>
    <row r="22" spans="1:51" s="500" customFormat="1" ht="15" customHeight="1">
      <c r="A22" s="703"/>
      <c r="B22" s="702"/>
      <c r="C22" s="708"/>
      <c r="D22" s="709"/>
      <c r="E22" s="702"/>
      <c r="F22" s="716"/>
      <c r="G22" s="717"/>
      <c r="H22" s="718"/>
      <c r="I22" s="516">
        <f>DATE($P$2,$V$2,1)</f>
        <v>45474</v>
      </c>
      <c r="J22" s="516">
        <f>DATE($P$2,$V$2,2)</f>
        <v>45475</v>
      </c>
      <c r="K22" s="516">
        <f>DATE($P$2,$V$2,3)</f>
        <v>45476</v>
      </c>
      <c r="L22" s="516">
        <f>DATE($P$2,$V$2,4)</f>
        <v>45477</v>
      </c>
      <c r="M22" s="516">
        <f>DATE($P$2,$V$2,5)</f>
        <v>45478</v>
      </c>
      <c r="N22" s="516">
        <f>DATE($P$2,$V$2,6)</f>
        <v>45479</v>
      </c>
      <c r="O22" s="516">
        <f>DATE($P$2,$V$2,7)</f>
        <v>45480</v>
      </c>
      <c r="P22" s="516">
        <f>DATE($P$2,$V$2,8)</f>
        <v>45481</v>
      </c>
      <c r="Q22" s="516">
        <f>DATE($P$2,$V$2,9)</f>
        <v>45482</v>
      </c>
      <c r="R22" s="516">
        <f>DATE($P$2,$V$2,10)</f>
        <v>45483</v>
      </c>
      <c r="S22" s="516">
        <f>DATE($P$2,$V$2,11)</f>
        <v>45484</v>
      </c>
      <c r="T22" s="516">
        <f>DATE($P$2,$V$2,12)</f>
        <v>45485</v>
      </c>
      <c r="U22" s="516">
        <f>DATE($P$2,$V$2,13)</f>
        <v>45486</v>
      </c>
      <c r="V22" s="516">
        <f>DATE($P$2,$V$2,14)</f>
        <v>45487</v>
      </c>
      <c r="W22" s="516">
        <f>DATE($P$2,$V$2,15)</f>
        <v>45488</v>
      </c>
      <c r="X22" s="516">
        <f>DATE($P$2,$V$2,16)</f>
        <v>45489</v>
      </c>
      <c r="Y22" s="516">
        <f>DATE($P$2,$V$2,17)</f>
        <v>45490</v>
      </c>
      <c r="Z22" s="516">
        <f>DATE($P$2,$V$2,18)</f>
        <v>45491</v>
      </c>
      <c r="AA22" s="516">
        <f>DATE($P$2,$V$2,19)</f>
        <v>45492</v>
      </c>
      <c r="AB22" s="516">
        <f>DATE($P$2,$V$2,20)</f>
        <v>45493</v>
      </c>
      <c r="AC22" s="516">
        <f>DATE($P$2,$V$2,21)</f>
        <v>45494</v>
      </c>
      <c r="AD22" s="516">
        <f>DATE($P$2,$V$2,22)</f>
        <v>45495</v>
      </c>
      <c r="AE22" s="516">
        <f>DATE($P$2,$V$2,23)</f>
        <v>45496</v>
      </c>
      <c r="AF22" s="516">
        <f>DATE($P$2,$V$2,24)</f>
        <v>45497</v>
      </c>
      <c r="AG22" s="516">
        <f>DATE($P$2,$V$2,25)</f>
        <v>45498</v>
      </c>
      <c r="AH22" s="516">
        <f>DATE($P$2,$V$2,26)</f>
        <v>45499</v>
      </c>
      <c r="AI22" s="516">
        <f>DATE($P$2,$V$2,27)</f>
        <v>45500</v>
      </c>
      <c r="AJ22" s="516">
        <f>DATE($P$2,$V$2,28)</f>
        <v>45501</v>
      </c>
      <c r="AK22" s="516">
        <f>IF(AN3="暦月",IF(DAY(EOMONTH(I22,0))&lt;29,"",DATE($P$2,$V$2,29)),"")</f>
        <v>45502</v>
      </c>
      <c r="AL22" s="516">
        <f>IF(AN3="暦月",IF(DAY(EOMONTH(I22,0))&lt;30,"",DATE($P$2,$V$2,30)),"")</f>
        <v>45503</v>
      </c>
      <c r="AM22" s="516">
        <f>IF(AN3="暦月",IF(DAY(EOMONTH(I22,0))&lt;31,"",DATE($P$2,$V$2,31)),"")</f>
        <v>45504</v>
      </c>
      <c r="AN22" s="693"/>
      <c r="AO22" s="694"/>
      <c r="AP22" s="699"/>
      <c r="AQ22" s="700"/>
      <c r="AR22" s="694"/>
      <c r="AS22" s="694"/>
      <c r="AT22" s="501"/>
      <c r="AU22" s="691" t="s">
        <v>616</v>
      </c>
      <c r="AV22" s="692"/>
      <c r="AX22" s="691" t="s">
        <v>633</v>
      </c>
      <c r="AY22" s="692"/>
    </row>
    <row r="23" spans="1:51" s="500" customFormat="1" ht="12" customHeight="1">
      <c r="A23" s="667">
        <v>1</v>
      </c>
      <c r="B23" s="670" t="s">
        <v>688</v>
      </c>
      <c r="C23" s="688"/>
      <c r="D23" s="676" t="s">
        <v>634</v>
      </c>
      <c r="E23" s="517"/>
      <c r="F23" s="679"/>
      <c r="G23" s="680"/>
      <c r="H23" s="518" t="s">
        <v>635</v>
      </c>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685">
        <f>IF(LEFT($AN$1,6)="共同生活援助",SUM(I24:AM24),SUM(I24:AM25))</f>
        <v>0</v>
      </c>
      <c r="AO23" s="657">
        <f>IF($AN$3="４週",AN23/4,AN23/(DAY(EOMONTH($I$21,0))/7))</f>
        <v>0</v>
      </c>
      <c r="AP23" s="660"/>
      <c r="AQ23" s="661"/>
      <c r="AR23" s="657" t="str">
        <f>IF($AN$3="４週",AU24,AV24)</f>
        <v/>
      </c>
      <c r="AS23" s="657"/>
      <c r="AT23" s="666" t="str">
        <f>IF(AX24&lt;=1.1,"",IF(AY24&lt;=1.1,"",IF(F23="","","勤務時間"&amp;CHAR(10)&amp;"OVER")))</f>
        <v/>
      </c>
      <c r="AU23" s="520" t="s">
        <v>636</v>
      </c>
      <c r="AV23" s="520" t="s">
        <v>637</v>
      </c>
      <c r="AX23" s="520" t="s">
        <v>638</v>
      </c>
      <c r="AY23" s="520" t="s">
        <v>639</v>
      </c>
    </row>
    <row r="24" spans="1:51" s="500" customFormat="1" ht="12" customHeight="1">
      <c r="A24" s="668"/>
      <c r="B24" s="671"/>
      <c r="C24" s="689"/>
      <c r="D24" s="677"/>
      <c r="E24" s="521"/>
      <c r="F24" s="681"/>
      <c r="G24" s="682"/>
      <c r="H24" s="522" t="s">
        <v>640</v>
      </c>
      <c r="I24" s="523" t="str">
        <f>IFERROR(VLOOKUP(I23,'P1'!$B:$AP,41,FALSE),"")</f>
        <v/>
      </c>
      <c r="J24" s="523" t="str">
        <f>IFERROR(VLOOKUP(J23,'P1'!$B:$AP,41,FALSE),"")</f>
        <v/>
      </c>
      <c r="K24" s="523" t="str">
        <f>IFERROR(VLOOKUP(K23,'P1'!$B:$AP,41,FALSE),"")</f>
        <v/>
      </c>
      <c r="L24" s="523" t="str">
        <f>IFERROR(VLOOKUP(L23,'P1'!$B:$AP,41,FALSE),"")</f>
        <v/>
      </c>
      <c r="M24" s="523" t="str">
        <f>IFERROR(VLOOKUP(M23,'P1'!$B:$AP,41,FALSE),"")</f>
        <v/>
      </c>
      <c r="N24" s="523" t="str">
        <f>IFERROR(VLOOKUP(N23,'P1'!$B:$AP,41,FALSE),"")</f>
        <v/>
      </c>
      <c r="O24" s="523" t="str">
        <f>IFERROR(VLOOKUP(O23,'P1'!$B:$AP,41,FALSE),"")</f>
        <v/>
      </c>
      <c r="P24" s="523" t="str">
        <f>IFERROR(VLOOKUP(P23,'P1'!$B:$AP,41,FALSE),"")</f>
        <v/>
      </c>
      <c r="Q24" s="523" t="str">
        <f>IFERROR(VLOOKUP(Q23,'P1'!$B:$AP,41,FALSE),"")</f>
        <v/>
      </c>
      <c r="R24" s="523" t="str">
        <f>IFERROR(VLOOKUP(R23,'P1'!$B:$AP,41,FALSE),"")</f>
        <v/>
      </c>
      <c r="S24" s="523" t="str">
        <f>IFERROR(VLOOKUP(S23,'P1'!$B:$AP,41,FALSE),"")</f>
        <v/>
      </c>
      <c r="T24" s="523" t="str">
        <f>IFERROR(VLOOKUP(T23,'P1'!$B:$AP,41,FALSE),"")</f>
        <v/>
      </c>
      <c r="U24" s="523" t="str">
        <f>IFERROR(VLOOKUP(U23,'P1'!$B:$AP,41,FALSE),"")</f>
        <v/>
      </c>
      <c r="V24" s="523" t="str">
        <f>IFERROR(VLOOKUP(V23,'P1'!$B:$AP,41,FALSE),"")</f>
        <v/>
      </c>
      <c r="W24" s="523" t="str">
        <f>IFERROR(VLOOKUP(W23,'P1'!$B:$AP,41,FALSE),"")</f>
        <v/>
      </c>
      <c r="X24" s="523" t="str">
        <f>IFERROR(VLOOKUP(X23,'P1'!$B:$AP,41,FALSE),"")</f>
        <v/>
      </c>
      <c r="Y24" s="523" t="str">
        <f>IFERROR(VLOOKUP(Y23,'P1'!$B:$AP,41,FALSE),"")</f>
        <v/>
      </c>
      <c r="Z24" s="523" t="str">
        <f>IFERROR(VLOOKUP(Z23,'P1'!$B:$AP,41,FALSE),"")</f>
        <v/>
      </c>
      <c r="AA24" s="523" t="str">
        <f>IFERROR(VLOOKUP(AA23,'P1'!$B:$AP,41,FALSE),"")</f>
        <v/>
      </c>
      <c r="AB24" s="523" t="str">
        <f>IFERROR(VLOOKUP(AB23,'P1'!$B:$AP,41,FALSE),"")</f>
        <v/>
      </c>
      <c r="AC24" s="523" t="str">
        <f>IFERROR(VLOOKUP(AC23,'P1'!$B:$AP,41,FALSE),"")</f>
        <v/>
      </c>
      <c r="AD24" s="523" t="str">
        <f>IFERROR(VLOOKUP(AD23,'P1'!$B:$AP,41,FALSE),"")</f>
        <v/>
      </c>
      <c r="AE24" s="523" t="str">
        <f>IFERROR(VLOOKUP(AE23,'P1'!$B:$AP,41,FALSE),"")</f>
        <v/>
      </c>
      <c r="AF24" s="523" t="str">
        <f>IFERROR(VLOOKUP(AF23,'P1'!$B:$AP,41,FALSE),"")</f>
        <v/>
      </c>
      <c r="AG24" s="523" t="str">
        <f>IFERROR(VLOOKUP(AG23,'P1'!$B:$AP,41,FALSE),"")</f>
        <v/>
      </c>
      <c r="AH24" s="523" t="str">
        <f>IFERROR(VLOOKUP(AH23,'P1'!$B:$AP,41,FALSE),"")</f>
        <v/>
      </c>
      <c r="AI24" s="523" t="str">
        <f>IFERROR(VLOOKUP(AI23,'P1'!$B:$AP,41,FALSE),"")</f>
        <v/>
      </c>
      <c r="AJ24" s="523" t="str">
        <f>IFERROR(VLOOKUP(AJ23,'P1'!$B:$AP,41,FALSE),"")</f>
        <v/>
      </c>
      <c r="AK24" s="523" t="str">
        <f>IFERROR(VLOOKUP(AK23,'P1'!$B:$AP,41,FALSE),"")</f>
        <v/>
      </c>
      <c r="AL24" s="523" t="str">
        <f>IFERROR(VLOOKUP(AL23,'P1'!$B:$AP,41,FALSE),"")</f>
        <v/>
      </c>
      <c r="AM24" s="523" t="str">
        <f>IFERROR(VLOOKUP(AM23,'P1'!$B:$AP,41,FALSE),"")</f>
        <v/>
      </c>
      <c r="AN24" s="686"/>
      <c r="AO24" s="658"/>
      <c r="AP24" s="662"/>
      <c r="AQ24" s="663"/>
      <c r="AR24" s="658"/>
      <c r="AS24" s="658"/>
      <c r="AT24" s="666"/>
      <c r="AU24" s="524" t="str">
        <f>IFERROR(IF($D23="□",($AO23/$AK$6),($AO23/$AK$8)),"")</f>
        <v/>
      </c>
      <c r="AV24" s="524" t="str">
        <f>IFERROR(IF($D23="□",($AN23/$AO$6),($AN23/$AO$8)),"")</f>
        <v/>
      </c>
      <c r="AX24" s="524" t="str">
        <f>IFERROR(IF($D23="□",(VLOOKUP(F23,'[5]ますた君 '!$C:$E,3,FALSE)/($AK$6*4)),(VLOOKUP(F23,'[5]ますた君 '!$C:$E,3,FALSE)/($AK$8*4))),"")</f>
        <v/>
      </c>
      <c r="AY24" s="524" t="str">
        <f>IFERROR(IF($D23="□",(VLOOKUP(F23,'[5]ますた君 '!$C:$E,3,FALSE)/$AO$6),(VLOOKUP(F23,'[5]ますた君 '!$C:$E,3,FALSE)/$AO$8)),"")</f>
        <v/>
      </c>
    </row>
    <row r="25" spans="1:51" s="500" customFormat="1" ht="12" customHeight="1">
      <c r="A25" s="669"/>
      <c r="B25" s="672"/>
      <c r="C25" s="690"/>
      <c r="D25" s="678"/>
      <c r="E25" s="521"/>
      <c r="F25" s="683"/>
      <c r="G25" s="684"/>
      <c r="H25" s="525" t="s">
        <v>641</v>
      </c>
      <c r="I25" s="526" t="str">
        <f>IFERROR(VLOOKUP(I23,'P1'!$B:$AP,31,FALSE),"")</f>
        <v/>
      </c>
      <c r="J25" s="526" t="str">
        <f>IFERROR(VLOOKUP(J23,'P1'!$B:$AP,31,FALSE),"")</f>
        <v/>
      </c>
      <c r="K25" s="526" t="str">
        <f>IFERROR(VLOOKUP(K23,'P1'!$B:$AP,31,FALSE),"")</f>
        <v/>
      </c>
      <c r="L25" s="526" t="str">
        <f>IFERROR(VLOOKUP(L23,'P1'!$B:$AP,31,FALSE),"")</f>
        <v/>
      </c>
      <c r="M25" s="526" t="str">
        <f>IFERROR(VLOOKUP(M23,'P1'!$B:$AP,31,FALSE),"")</f>
        <v/>
      </c>
      <c r="N25" s="526" t="str">
        <f>IFERROR(VLOOKUP(N23,'P1'!$B:$AP,31,FALSE),"")</f>
        <v/>
      </c>
      <c r="O25" s="526" t="str">
        <f>IFERROR(VLOOKUP(O23,'P1'!$B:$AP,31,FALSE),"")</f>
        <v/>
      </c>
      <c r="P25" s="526" t="str">
        <f>IFERROR(VLOOKUP(P23,'P1'!$B:$AP,31,FALSE),"")</f>
        <v/>
      </c>
      <c r="Q25" s="526" t="str">
        <f>IFERROR(VLOOKUP(Q23,'P1'!$B:$AP,31,FALSE),"")</f>
        <v/>
      </c>
      <c r="R25" s="526" t="str">
        <f>IFERROR(VLOOKUP(R23,'P1'!$B:$AP,31,FALSE),"")</f>
        <v/>
      </c>
      <c r="S25" s="526" t="str">
        <f>IFERROR(VLOOKUP(S23,'P1'!$B:$AP,31,FALSE),"")</f>
        <v/>
      </c>
      <c r="T25" s="526" t="str">
        <f>IFERROR(VLOOKUP(T23,'P1'!$B:$AP,31,FALSE),"")</f>
        <v/>
      </c>
      <c r="U25" s="526" t="str">
        <f>IFERROR(VLOOKUP(U23,'P1'!$B:$AP,31,FALSE),"")</f>
        <v/>
      </c>
      <c r="V25" s="526" t="str">
        <f>IFERROR(VLOOKUP(V23,'P1'!$B:$AP,31,FALSE),"")</f>
        <v/>
      </c>
      <c r="W25" s="526" t="str">
        <f>IFERROR(VLOOKUP(W23,'P1'!$B:$AP,31,FALSE),"")</f>
        <v/>
      </c>
      <c r="X25" s="526" t="str">
        <f>IFERROR(VLOOKUP(X23,'P1'!$B:$AP,31,FALSE),"")</f>
        <v/>
      </c>
      <c r="Y25" s="526" t="str">
        <f>IFERROR(VLOOKUP(Y23,'P1'!$B:$AP,31,FALSE),"")</f>
        <v/>
      </c>
      <c r="Z25" s="526" t="str">
        <f>IFERROR(VLOOKUP(Z23,'P1'!$B:$AP,31,FALSE),"")</f>
        <v/>
      </c>
      <c r="AA25" s="526" t="str">
        <f>IFERROR(VLOOKUP(AA23,'P1'!$B:$AP,31,FALSE),"")</f>
        <v/>
      </c>
      <c r="AB25" s="526" t="str">
        <f>IFERROR(VLOOKUP(AB23,'P1'!$B:$AP,31,FALSE),"")</f>
        <v/>
      </c>
      <c r="AC25" s="526" t="str">
        <f>IFERROR(VLOOKUP(AC23,'P1'!$B:$AP,31,FALSE),"")</f>
        <v/>
      </c>
      <c r="AD25" s="526" t="str">
        <f>IFERROR(VLOOKUP(AD23,'P1'!$B:$AP,31,FALSE),"")</f>
        <v/>
      </c>
      <c r="AE25" s="526" t="str">
        <f>IFERROR(VLOOKUP(AE23,'P1'!$B:$AP,31,FALSE),"")</f>
        <v/>
      </c>
      <c r="AF25" s="526" t="str">
        <f>IFERROR(VLOOKUP(AF23,'P1'!$B:$AP,31,FALSE),"")</f>
        <v/>
      </c>
      <c r="AG25" s="526" t="str">
        <f>IFERROR(VLOOKUP(AG23,'P1'!$B:$AP,31,FALSE),"")</f>
        <v/>
      </c>
      <c r="AH25" s="526" t="str">
        <f>IFERROR(VLOOKUP(AH23,'P1'!$B:$AP,31,FALSE),"")</f>
        <v/>
      </c>
      <c r="AI25" s="526" t="str">
        <f>IFERROR(VLOOKUP(AI23,'P1'!$B:$AP,31,FALSE),"")</f>
        <v/>
      </c>
      <c r="AJ25" s="526" t="str">
        <f>IFERROR(VLOOKUP(AJ23,'P1'!$B:$AP,31,FALSE),"")</f>
        <v/>
      </c>
      <c r="AK25" s="526" t="str">
        <f>IFERROR(VLOOKUP(AK23,'P1'!$B:$AP,31,FALSE),"")</f>
        <v/>
      </c>
      <c r="AL25" s="526" t="str">
        <f>IFERROR(VLOOKUP(AL23,'P1'!$B:$AP,31,FALSE),"")</f>
        <v/>
      </c>
      <c r="AM25" s="526" t="str">
        <f>IFERROR(VLOOKUP(AM23,'P1'!$B:$AP,31,FALSE),"")</f>
        <v/>
      </c>
      <c r="AN25" s="687"/>
      <c r="AO25" s="659"/>
      <c r="AP25" s="664"/>
      <c r="AQ25" s="665"/>
      <c r="AR25" s="659"/>
      <c r="AS25" s="659"/>
      <c r="AT25" s="666"/>
      <c r="AU25" s="527"/>
      <c r="AV25" s="527"/>
      <c r="AX25" s="527"/>
      <c r="AY25" s="527"/>
    </row>
    <row r="26" spans="1:51" s="500" customFormat="1" ht="12" customHeight="1">
      <c r="A26" s="667">
        <v>2</v>
      </c>
      <c r="B26" s="670" t="s">
        <v>694</v>
      </c>
      <c r="C26" s="688"/>
      <c r="D26" s="676" t="s">
        <v>634</v>
      </c>
      <c r="E26" s="517"/>
      <c r="F26" s="679"/>
      <c r="G26" s="680"/>
      <c r="H26" s="518" t="s">
        <v>635</v>
      </c>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685">
        <f t="shared" ref="AN26" si="2">IF(LEFT($AN$1,6)="共同生活援助",SUM(I27:AM27),SUM(I27:AM28))</f>
        <v>0</v>
      </c>
      <c r="AO26" s="657">
        <f>IF($AN$3="４週",AN26/4,AN26/(DAY(EOMONTH($I$21,0))/7))</f>
        <v>0</v>
      </c>
      <c r="AP26" s="660"/>
      <c r="AQ26" s="661"/>
      <c r="AR26" s="657" t="str">
        <f>IF($AN$3="４週",AU27,AV27)</f>
        <v/>
      </c>
      <c r="AS26" s="657"/>
      <c r="AT26" s="666" t="str">
        <f t="shared" ref="AT26" si="3">IF(AX27&lt;=1.1,"",IF(AY27&lt;=1.1,"",IF(F26="","","勤務時間"&amp;CHAR(10)&amp;"OVER")))</f>
        <v/>
      </c>
      <c r="AU26" s="520" t="s">
        <v>636</v>
      </c>
      <c r="AV26" s="520" t="s">
        <v>637</v>
      </c>
      <c r="AX26" s="520" t="s">
        <v>638</v>
      </c>
      <c r="AY26" s="520" t="s">
        <v>639</v>
      </c>
    </row>
    <row r="27" spans="1:51" s="500" customFormat="1" ht="12" customHeight="1">
      <c r="A27" s="668"/>
      <c r="B27" s="671"/>
      <c r="C27" s="689"/>
      <c r="D27" s="677"/>
      <c r="E27" s="521"/>
      <c r="F27" s="681"/>
      <c r="G27" s="682"/>
      <c r="H27" s="522" t="s">
        <v>640</v>
      </c>
      <c r="I27" s="526" t="str">
        <f>IFERROR(VLOOKUP(I26,'P1'!$B:$AP,41,FALSE),"")</f>
        <v/>
      </c>
      <c r="J27" s="526" t="str">
        <f>IFERROR(VLOOKUP(J26,'P1'!$B:$AP,41,FALSE),"")</f>
        <v/>
      </c>
      <c r="K27" s="526" t="str">
        <f>IFERROR(VLOOKUP(K26,'P1'!$B:$AP,41,FALSE),"")</f>
        <v/>
      </c>
      <c r="L27" s="526" t="str">
        <f>IFERROR(VLOOKUP(L26,'P1'!$B:$AP,41,FALSE),"")</f>
        <v/>
      </c>
      <c r="M27" s="526" t="str">
        <f>IFERROR(VLOOKUP(M26,'P1'!$B:$AP,41,FALSE),"")</f>
        <v/>
      </c>
      <c r="N27" s="526" t="str">
        <f>IFERROR(VLOOKUP(N26,'P1'!$B:$AP,41,FALSE),"")</f>
        <v/>
      </c>
      <c r="O27" s="526" t="str">
        <f>IFERROR(VLOOKUP(O26,'P1'!$B:$AP,41,FALSE),"")</f>
        <v/>
      </c>
      <c r="P27" s="526" t="str">
        <f>IFERROR(VLOOKUP(P26,'P1'!$B:$AP,41,FALSE),"")</f>
        <v/>
      </c>
      <c r="Q27" s="526" t="str">
        <f>IFERROR(VLOOKUP(Q26,'P1'!$B:$AP,41,FALSE),"")</f>
        <v/>
      </c>
      <c r="R27" s="526" t="str">
        <f>IFERROR(VLOOKUP(R26,'P1'!$B:$AP,41,FALSE),"")</f>
        <v/>
      </c>
      <c r="S27" s="526" t="str">
        <f>IFERROR(VLOOKUP(S26,'P1'!$B:$AP,41,FALSE),"")</f>
        <v/>
      </c>
      <c r="T27" s="526" t="str">
        <f>IFERROR(VLOOKUP(T26,'P1'!$B:$AP,41,FALSE),"")</f>
        <v/>
      </c>
      <c r="U27" s="526" t="str">
        <f>IFERROR(VLOOKUP(U26,'P1'!$B:$AP,41,FALSE),"")</f>
        <v/>
      </c>
      <c r="V27" s="526" t="str">
        <f>IFERROR(VLOOKUP(V26,'P1'!$B:$AP,41,FALSE),"")</f>
        <v/>
      </c>
      <c r="W27" s="526" t="str">
        <f>IFERROR(VLOOKUP(W26,'P1'!$B:$AP,41,FALSE),"")</f>
        <v/>
      </c>
      <c r="X27" s="526" t="str">
        <f>IFERROR(VLOOKUP(X26,'P1'!$B:$AP,41,FALSE),"")</f>
        <v/>
      </c>
      <c r="Y27" s="526" t="str">
        <f>IFERROR(VLOOKUP(Y26,'P1'!$B:$AP,41,FALSE),"")</f>
        <v/>
      </c>
      <c r="Z27" s="526" t="str">
        <f>IFERROR(VLOOKUP(Z26,'P1'!$B:$AP,41,FALSE),"")</f>
        <v/>
      </c>
      <c r="AA27" s="526" t="str">
        <f>IFERROR(VLOOKUP(AA26,'P1'!$B:$AP,41,FALSE),"")</f>
        <v/>
      </c>
      <c r="AB27" s="526" t="str">
        <f>IFERROR(VLOOKUP(AB26,'P1'!$B:$AP,41,FALSE),"")</f>
        <v/>
      </c>
      <c r="AC27" s="526" t="str">
        <f>IFERROR(VLOOKUP(AC26,'P1'!$B:$AP,41,FALSE),"")</f>
        <v/>
      </c>
      <c r="AD27" s="526" t="str">
        <f>IFERROR(VLOOKUP(AD26,'P1'!$B:$AP,41,FALSE),"")</f>
        <v/>
      </c>
      <c r="AE27" s="526" t="str">
        <f>IFERROR(VLOOKUP(AE26,'P1'!$B:$AP,41,FALSE),"")</f>
        <v/>
      </c>
      <c r="AF27" s="526" t="str">
        <f>IFERROR(VLOOKUP(AF26,'P1'!$B:$AP,41,FALSE),"")</f>
        <v/>
      </c>
      <c r="AG27" s="526" t="str">
        <f>IFERROR(VLOOKUP(AG26,'P1'!$B:$AP,41,FALSE),"")</f>
        <v/>
      </c>
      <c r="AH27" s="526" t="str">
        <f>IFERROR(VLOOKUP(AH26,'P1'!$B:$AP,41,FALSE),"")</f>
        <v/>
      </c>
      <c r="AI27" s="526" t="str">
        <f>IFERROR(VLOOKUP(AI26,'P1'!$B:$AP,41,FALSE),"")</f>
        <v/>
      </c>
      <c r="AJ27" s="526" t="str">
        <f>IFERROR(VLOOKUP(AJ26,'P1'!$B:$AP,41,FALSE),"")</f>
        <v/>
      </c>
      <c r="AK27" s="526" t="str">
        <f>IFERROR(VLOOKUP(AK26,'P1'!$B:$AP,41,FALSE),"")</f>
        <v/>
      </c>
      <c r="AL27" s="526" t="str">
        <f>IFERROR(VLOOKUP(AL26,'P1'!$B:$AP,41,FALSE),"")</f>
        <v/>
      </c>
      <c r="AM27" s="526" t="str">
        <f>IFERROR(VLOOKUP(AM26,'P1'!$B:$AP,41,FALSE),"")</f>
        <v/>
      </c>
      <c r="AN27" s="686"/>
      <c r="AO27" s="658"/>
      <c r="AP27" s="662"/>
      <c r="AQ27" s="663"/>
      <c r="AR27" s="658"/>
      <c r="AS27" s="658"/>
      <c r="AT27" s="666"/>
      <c r="AU27" s="524" t="str">
        <f t="shared" ref="AU27" si="4">IFERROR(IF($D26="□",($AO26/$AK$6),($AO26/$AK$8)),"")</f>
        <v/>
      </c>
      <c r="AV27" s="524" t="str">
        <f t="shared" ref="AV27" si="5">IFERROR(IF($D26="□",($AN26/$AO$6),($AN26/$AO$8)),"")</f>
        <v/>
      </c>
      <c r="AX27" s="524" t="str">
        <f>IFERROR(IF($D26="□",(VLOOKUP(F26,'[5]ますた君 '!$C:$E,3,FALSE)/($AK$6*4)),(VLOOKUP(F26,'[5]ますた君 '!$C:$E,3,FALSE)/($AK$8*4))),"")</f>
        <v/>
      </c>
      <c r="AY27" s="524" t="str">
        <f>IFERROR(IF($D26="□",(VLOOKUP(F26,'[5]ますた君 '!$C:$E,3,FALSE)/$AO$6),(VLOOKUP(F26,'[5]ますた君 '!$C:$E,3,FALSE)/$AO$8)),"")</f>
        <v/>
      </c>
    </row>
    <row r="28" spans="1:51" s="500" customFormat="1" ht="12" customHeight="1">
      <c r="A28" s="669"/>
      <c r="B28" s="672"/>
      <c r="C28" s="690"/>
      <c r="D28" s="678"/>
      <c r="E28" s="521"/>
      <c r="F28" s="683"/>
      <c r="G28" s="684"/>
      <c r="H28" s="525" t="s">
        <v>641</v>
      </c>
      <c r="I28" s="526" t="str">
        <f>IFERROR(VLOOKUP(I26,'P1'!$B:$AP,31,FALSE),"")</f>
        <v/>
      </c>
      <c r="J28" s="526" t="str">
        <f>IFERROR(VLOOKUP(J26,'P1'!$B:$AP,31,FALSE),"")</f>
        <v/>
      </c>
      <c r="K28" s="526" t="str">
        <f>IFERROR(VLOOKUP(K26,'P1'!$B:$AP,31,FALSE),"")</f>
        <v/>
      </c>
      <c r="L28" s="526" t="str">
        <f>IFERROR(VLOOKUP(L26,'P1'!$B:$AP,31,FALSE),"")</f>
        <v/>
      </c>
      <c r="M28" s="526" t="str">
        <f>IFERROR(VLOOKUP(M26,'P1'!$B:$AP,31,FALSE),"")</f>
        <v/>
      </c>
      <c r="N28" s="526" t="str">
        <f>IFERROR(VLOOKUP(N26,'P1'!$B:$AP,31,FALSE),"")</f>
        <v/>
      </c>
      <c r="O28" s="526" t="str">
        <f>IFERROR(VLOOKUP(O26,'P1'!$B:$AP,31,FALSE),"")</f>
        <v/>
      </c>
      <c r="P28" s="526" t="str">
        <f>IFERROR(VLOOKUP(P26,'P1'!$B:$AP,31,FALSE),"")</f>
        <v/>
      </c>
      <c r="Q28" s="526" t="str">
        <f>IFERROR(VLOOKUP(Q26,'P1'!$B:$AP,31,FALSE),"")</f>
        <v/>
      </c>
      <c r="R28" s="526" t="str">
        <f>IFERROR(VLOOKUP(R26,'P1'!$B:$AP,31,FALSE),"")</f>
        <v/>
      </c>
      <c r="S28" s="526" t="str">
        <f>IFERROR(VLOOKUP(S26,'P1'!$B:$AP,31,FALSE),"")</f>
        <v/>
      </c>
      <c r="T28" s="526" t="str">
        <f>IFERROR(VLOOKUP(T26,'P1'!$B:$AP,31,FALSE),"")</f>
        <v/>
      </c>
      <c r="U28" s="526" t="str">
        <f>IFERROR(VLOOKUP(U26,'P1'!$B:$AP,31,FALSE),"")</f>
        <v/>
      </c>
      <c r="V28" s="526" t="str">
        <f>IFERROR(VLOOKUP(V26,'P1'!$B:$AP,31,FALSE),"")</f>
        <v/>
      </c>
      <c r="W28" s="526" t="str">
        <f>IFERROR(VLOOKUP(W26,'P1'!$B:$AP,31,FALSE),"")</f>
        <v/>
      </c>
      <c r="X28" s="526" t="str">
        <f>IFERROR(VLOOKUP(X26,'P1'!$B:$AP,31,FALSE),"")</f>
        <v/>
      </c>
      <c r="Y28" s="526" t="str">
        <f>IFERROR(VLOOKUP(Y26,'P1'!$B:$AP,31,FALSE),"")</f>
        <v/>
      </c>
      <c r="Z28" s="526" t="str">
        <f>IFERROR(VLOOKUP(Z26,'P1'!$B:$AP,31,FALSE),"")</f>
        <v/>
      </c>
      <c r="AA28" s="526" t="str">
        <f>IFERROR(VLOOKUP(AA26,'P1'!$B:$AP,31,FALSE),"")</f>
        <v/>
      </c>
      <c r="AB28" s="526" t="str">
        <f>IFERROR(VLOOKUP(AB26,'P1'!$B:$AP,31,FALSE),"")</f>
        <v/>
      </c>
      <c r="AC28" s="526" t="str">
        <f>IFERROR(VLOOKUP(AC26,'P1'!$B:$AP,31,FALSE),"")</f>
        <v/>
      </c>
      <c r="AD28" s="526" t="str">
        <f>IFERROR(VLOOKUP(AD26,'P1'!$B:$AP,31,FALSE),"")</f>
        <v/>
      </c>
      <c r="AE28" s="526" t="str">
        <f>IFERROR(VLOOKUP(AE26,'P1'!$B:$AP,31,FALSE),"")</f>
        <v/>
      </c>
      <c r="AF28" s="526" t="str">
        <f>IFERROR(VLOOKUP(AF26,'P1'!$B:$AP,31,FALSE),"")</f>
        <v/>
      </c>
      <c r="AG28" s="526" t="str">
        <f>IFERROR(VLOOKUP(AG26,'P1'!$B:$AP,31,FALSE),"")</f>
        <v/>
      </c>
      <c r="AH28" s="526" t="str">
        <f>IFERROR(VLOOKUP(AH26,'P1'!$B:$AP,31,FALSE),"")</f>
        <v/>
      </c>
      <c r="AI28" s="526" t="str">
        <f>IFERROR(VLOOKUP(AI26,'P1'!$B:$AP,31,FALSE),"")</f>
        <v/>
      </c>
      <c r="AJ28" s="526" t="str">
        <f>IFERROR(VLOOKUP(AJ26,'P1'!$B:$AP,31,FALSE),"")</f>
        <v/>
      </c>
      <c r="AK28" s="526" t="str">
        <f>IFERROR(VLOOKUP(AK26,'P1'!$B:$AP,31,FALSE),"")</f>
        <v/>
      </c>
      <c r="AL28" s="526" t="str">
        <f>IFERROR(VLOOKUP(AL26,'P1'!$B:$AP,31,FALSE),"")</f>
        <v/>
      </c>
      <c r="AM28" s="526" t="str">
        <f>IFERROR(VLOOKUP(AM26,'P1'!$B:$AP,31,FALSE),"")</f>
        <v/>
      </c>
      <c r="AN28" s="687"/>
      <c r="AO28" s="659"/>
      <c r="AP28" s="664"/>
      <c r="AQ28" s="665"/>
      <c r="AR28" s="659"/>
      <c r="AS28" s="659"/>
      <c r="AT28" s="666"/>
      <c r="AU28" s="527"/>
      <c r="AV28" s="527"/>
      <c r="AX28" s="527"/>
      <c r="AY28" s="527"/>
    </row>
    <row r="29" spans="1:51" s="500" customFormat="1" ht="12" customHeight="1">
      <c r="A29" s="667">
        <v>3</v>
      </c>
      <c r="B29" s="670"/>
      <c r="C29" s="688"/>
      <c r="D29" s="676" t="s">
        <v>634</v>
      </c>
      <c r="E29" s="517"/>
      <c r="F29" s="679"/>
      <c r="G29" s="680"/>
      <c r="H29" s="518" t="s">
        <v>635</v>
      </c>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685">
        <f t="shared" ref="AN29" si="6">IF(LEFT($AN$1,6)="共同生活援助",SUM(I30:AM30),SUM(I30:AM31))</f>
        <v>0</v>
      </c>
      <c r="AO29" s="657">
        <f>IF($AN$3="４週",AN29/4,AN29/(DAY(EOMONTH($I$21,0))/7))</f>
        <v>0</v>
      </c>
      <c r="AP29" s="660"/>
      <c r="AQ29" s="661"/>
      <c r="AR29" s="657" t="str">
        <f>IF($AN$3="４週",AU30,AV30)</f>
        <v/>
      </c>
      <c r="AS29" s="657"/>
      <c r="AT29" s="666" t="str">
        <f t="shared" ref="AT29" si="7">IF(AX30&lt;=1.1,"",IF(AY30&lt;=1.1,"",IF(F29="","","勤務時間"&amp;CHAR(10)&amp;"OVER")))</f>
        <v/>
      </c>
      <c r="AU29" s="520" t="s">
        <v>636</v>
      </c>
      <c r="AV29" s="520" t="s">
        <v>637</v>
      </c>
      <c r="AX29" s="520" t="s">
        <v>638</v>
      </c>
      <c r="AY29" s="520" t="s">
        <v>639</v>
      </c>
    </row>
    <row r="30" spans="1:51" s="500" customFormat="1" ht="12" customHeight="1">
      <c r="A30" s="668"/>
      <c r="B30" s="671"/>
      <c r="C30" s="689"/>
      <c r="D30" s="677"/>
      <c r="E30" s="521"/>
      <c r="F30" s="681"/>
      <c r="G30" s="682"/>
      <c r="H30" s="522" t="s">
        <v>640</v>
      </c>
      <c r="I30" s="526" t="str">
        <f>IFERROR(VLOOKUP(I29,'P1'!$B:$AP,41,FALSE),"")</f>
        <v/>
      </c>
      <c r="J30" s="526" t="str">
        <f>IFERROR(VLOOKUP(J29,'P1'!$B:$AP,41,FALSE),"")</f>
        <v/>
      </c>
      <c r="K30" s="526" t="str">
        <f>IFERROR(VLOOKUP(K29,'P1'!$B:$AP,41,FALSE),"")</f>
        <v/>
      </c>
      <c r="L30" s="526" t="str">
        <f>IFERROR(VLOOKUP(L29,'P1'!$B:$AP,41,FALSE),"")</f>
        <v/>
      </c>
      <c r="M30" s="526" t="str">
        <f>IFERROR(VLOOKUP(M29,'P1'!$B:$AP,41,FALSE),"")</f>
        <v/>
      </c>
      <c r="N30" s="526" t="str">
        <f>IFERROR(VLOOKUP(N29,'P1'!$B:$AP,41,FALSE),"")</f>
        <v/>
      </c>
      <c r="O30" s="526" t="str">
        <f>IFERROR(VLOOKUP(O29,'P1'!$B:$AP,41,FALSE),"")</f>
        <v/>
      </c>
      <c r="P30" s="526" t="str">
        <f>IFERROR(VLOOKUP(P29,'P1'!$B:$AP,41,FALSE),"")</f>
        <v/>
      </c>
      <c r="Q30" s="526" t="str">
        <f>IFERROR(VLOOKUP(Q29,'P1'!$B:$AP,41,FALSE),"")</f>
        <v/>
      </c>
      <c r="R30" s="526" t="str">
        <f>IFERROR(VLOOKUP(R29,'P1'!$B:$AP,41,FALSE),"")</f>
        <v/>
      </c>
      <c r="S30" s="526" t="str">
        <f>IFERROR(VLOOKUP(S29,'P1'!$B:$AP,41,FALSE),"")</f>
        <v/>
      </c>
      <c r="T30" s="526" t="str">
        <f>IFERROR(VLOOKUP(T29,'P1'!$B:$AP,41,FALSE),"")</f>
        <v/>
      </c>
      <c r="U30" s="526" t="str">
        <f>IFERROR(VLOOKUP(U29,'P1'!$B:$AP,41,FALSE),"")</f>
        <v/>
      </c>
      <c r="V30" s="526" t="str">
        <f>IFERROR(VLOOKUP(V29,'P1'!$B:$AP,41,FALSE),"")</f>
        <v/>
      </c>
      <c r="W30" s="526" t="str">
        <f>IFERROR(VLOOKUP(W29,'P1'!$B:$AP,41,FALSE),"")</f>
        <v/>
      </c>
      <c r="X30" s="526" t="str">
        <f>IFERROR(VLOOKUP(X29,'P1'!$B:$AP,41,FALSE),"")</f>
        <v/>
      </c>
      <c r="Y30" s="526" t="str">
        <f>IFERROR(VLOOKUP(Y29,'P1'!$B:$AP,41,FALSE),"")</f>
        <v/>
      </c>
      <c r="Z30" s="526" t="str">
        <f>IFERROR(VLOOKUP(Z29,'P1'!$B:$AP,41,FALSE),"")</f>
        <v/>
      </c>
      <c r="AA30" s="526" t="str">
        <f>IFERROR(VLOOKUP(AA29,'P1'!$B:$AP,41,FALSE),"")</f>
        <v/>
      </c>
      <c r="AB30" s="526" t="str">
        <f>IFERROR(VLOOKUP(AB29,'P1'!$B:$AP,41,FALSE),"")</f>
        <v/>
      </c>
      <c r="AC30" s="526" t="str">
        <f>IFERROR(VLOOKUP(AC29,'P1'!$B:$AP,41,FALSE),"")</f>
        <v/>
      </c>
      <c r="AD30" s="526" t="str">
        <f>IFERROR(VLOOKUP(AD29,'P1'!$B:$AP,41,FALSE),"")</f>
        <v/>
      </c>
      <c r="AE30" s="526" t="str">
        <f>IFERROR(VLOOKUP(AE29,'P1'!$B:$AP,41,FALSE),"")</f>
        <v/>
      </c>
      <c r="AF30" s="526" t="str">
        <f>IFERROR(VLOOKUP(AF29,'P1'!$B:$AP,41,FALSE),"")</f>
        <v/>
      </c>
      <c r="AG30" s="526" t="str">
        <f>IFERROR(VLOOKUP(AG29,'P1'!$B:$AP,41,FALSE),"")</f>
        <v/>
      </c>
      <c r="AH30" s="526" t="str">
        <f>IFERROR(VLOOKUP(AH29,'P1'!$B:$AP,41,FALSE),"")</f>
        <v/>
      </c>
      <c r="AI30" s="526" t="str">
        <f>IFERROR(VLOOKUP(AI29,'P1'!$B:$AP,41,FALSE),"")</f>
        <v/>
      </c>
      <c r="AJ30" s="526" t="str">
        <f>IFERROR(VLOOKUP(AJ29,'P1'!$B:$AP,41,FALSE),"")</f>
        <v/>
      </c>
      <c r="AK30" s="526" t="str">
        <f>IFERROR(VLOOKUP(AK29,'P1'!$B:$AP,41,FALSE),"")</f>
        <v/>
      </c>
      <c r="AL30" s="526" t="str">
        <f>IFERROR(VLOOKUP(AL29,'P1'!$B:$AP,41,FALSE),"")</f>
        <v/>
      </c>
      <c r="AM30" s="526" t="str">
        <f>IFERROR(VLOOKUP(AM29,'P1'!$B:$AP,41,FALSE),"")</f>
        <v/>
      </c>
      <c r="AN30" s="686"/>
      <c r="AO30" s="658"/>
      <c r="AP30" s="662"/>
      <c r="AQ30" s="663"/>
      <c r="AR30" s="658"/>
      <c r="AS30" s="658"/>
      <c r="AT30" s="666"/>
      <c r="AU30" s="524" t="str">
        <f t="shared" ref="AU30" si="8">IFERROR(IF($D29="□",($AO29/$AK$6),($AO29/$AK$8)),"")</f>
        <v/>
      </c>
      <c r="AV30" s="524" t="str">
        <f t="shared" ref="AV30" si="9">IFERROR(IF($D29="□",($AN29/$AO$6),($AN29/$AO$8)),"")</f>
        <v/>
      </c>
      <c r="AX30" s="524" t="str">
        <f>IFERROR(IF($D29="□",(VLOOKUP(F29,'[5]ますた君 '!$C:$E,3,FALSE)/($AK$6*4)),(VLOOKUP(F29,'[5]ますた君 '!$C:$E,3,FALSE)/($AK$8*4))),"")</f>
        <v/>
      </c>
      <c r="AY30" s="524" t="str">
        <f>IFERROR(IF($D29="□",(VLOOKUP(F29,'[5]ますた君 '!$C:$E,3,FALSE)/$AO$6),(VLOOKUP(F29,'[5]ますた君 '!$C:$E,3,FALSE)/$AO$8)),"")</f>
        <v/>
      </c>
    </row>
    <row r="31" spans="1:51" s="500" customFormat="1" ht="12" customHeight="1">
      <c r="A31" s="669"/>
      <c r="B31" s="672"/>
      <c r="C31" s="690"/>
      <c r="D31" s="678"/>
      <c r="E31" s="521"/>
      <c r="F31" s="683"/>
      <c r="G31" s="684"/>
      <c r="H31" s="525" t="s">
        <v>641</v>
      </c>
      <c r="I31" s="526" t="str">
        <f>IFERROR(VLOOKUP(I29,'P1'!$B:$AP,31,FALSE),"")</f>
        <v/>
      </c>
      <c r="J31" s="526" t="str">
        <f>IFERROR(VLOOKUP(J29,'P1'!$B:$AP,31,FALSE),"")</f>
        <v/>
      </c>
      <c r="K31" s="526" t="str">
        <f>IFERROR(VLOOKUP(K29,'P1'!$B:$AP,31,FALSE),"")</f>
        <v/>
      </c>
      <c r="L31" s="526" t="str">
        <f>IFERROR(VLOOKUP(L29,'P1'!$B:$AP,31,FALSE),"")</f>
        <v/>
      </c>
      <c r="M31" s="526" t="str">
        <f>IFERROR(VLOOKUP(M29,'P1'!$B:$AP,31,FALSE),"")</f>
        <v/>
      </c>
      <c r="N31" s="526" t="str">
        <f>IFERROR(VLOOKUP(N29,'P1'!$B:$AP,31,FALSE),"")</f>
        <v/>
      </c>
      <c r="O31" s="526" t="str">
        <f>IFERROR(VLOOKUP(O29,'P1'!$B:$AP,31,FALSE),"")</f>
        <v/>
      </c>
      <c r="P31" s="526" t="str">
        <f>IFERROR(VLOOKUP(P29,'P1'!$B:$AP,31,FALSE),"")</f>
        <v/>
      </c>
      <c r="Q31" s="526" t="str">
        <f>IFERROR(VLOOKUP(Q29,'P1'!$B:$AP,31,FALSE),"")</f>
        <v/>
      </c>
      <c r="R31" s="526" t="str">
        <f>IFERROR(VLOOKUP(R29,'P1'!$B:$AP,31,FALSE),"")</f>
        <v/>
      </c>
      <c r="S31" s="526" t="str">
        <f>IFERROR(VLOOKUP(S29,'P1'!$B:$AP,31,FALSE),"")</f>
        <v/>
      </c>
      <c r="T31" s="526" t="str">
        <f>IFERROR(VLOOKUP(T29,'P1'!$B:$AP,31,FALSE),"")</f>
        <v/>
      </c>
      <c r="U31" s="526" t="str">
        <f>IFERROR(VLOOKUP(U29,'P1'!$B:$AP,31,FALSE),"")</f>
        <v/>
      </c>
      <c r="V31" s="526" t="str">
        <f>IFERROR(VLOOKUP(V29,'P1'!$B:$AP,31,FALSE),"")</f>
        <v/>
      </c>
      <c r="W31" s="526" t="str">
        <f>IFERROR(VLOOKUP(W29,'P1'!$B:$AP,31,FALSE),"")</f>
        <v/>
      </c>
      <c r="X31" s="526" t="str">
        <f>IFERROR(VLOOKUP(X29,'P1'!$B:$AP,31,FALSE),"")</f>
        <v/>
      </c>
      <c r="Y31" s="526" t="str">
        <f>IFERROR(VLOOKUP(Y29,'P1'!$B:$AP,31,FALSE),"")</f>
        <v/>
      </c>
      <c r="Z31" s="526" t="str">
        <f>IFERROR(VLOOKUP(Z29,'P1'!$B:$AP,31,FALSE),"")</f>
        <v/>
      </c>
      <c r="AA31" s="526" t="str">
        <f>IFERROR(VLOOKUP(AA29,'P1'!$B:$AP,31,FALSE),"")</f>
        <v/>
      </c>
      <c r="AB31" s="526" t="str">
        <f>IFERROR(VLOOKUP(AB29,'P1'!$B:$AP,31,FALSE),"")</f>
        <v/>
      </c>
      <c r="AC31" s="526" t="str">
        <f>IFERROR(VLOOKUP(AC29,'P1'!$B:$AP,31,FALSE),"")</f>
        <v/>
      </c>
      <c r="AD31" s="526" t="str">
        <f>IFERROR(VLOOKUP(AD29,'P1'!$B:$AP,31,FALSE),"")</f>
        <v/>
      </c>
      <c r="AE31" s="526" t="str">
        <f>IFERROR(VLOOKUP(AE29,'P1'!$B:$AP,31,FALSE),"")</f>
        <v/>
      </c>
      <c r="AF31" s="526" t="str">
        <f>IFERROR(VLOOKUP(AF29,'P1'!$B:$AP,31,FALSE),"")</f>
        <v/>
      </c>
      <c r="AG31" s="526" t="str">
        <f>IFERROR(VLOOKUP(AG29,'P1'!$B:$AP,31,FALSE),"")</f>
        <v/>
      </c>
      <c r="AH31" s="526" t="str">
        <f>IFERROR(VLOOKUP(AH29,'P1'!$B:$AP,31,FALSE),"")</f>
        <v/>
      </c>
      <c r="AI31" s="526" t="str">
        <f>IFERROR(VLOOKUP(AI29,'P1'!$B:$AP,31,FALSE),"")</f>
        <v/>
      </c>
      <c r="AJ31" s="526" t="str">
        <f>IFERROR(VLOOKUP(AJ29,'P1'!$B:$AP,31,FALSE),"")</f>
        <v/>
      </c>
      <c r="AK31" s="526" t="str">
        <f>IFERROR(VLOOKUP(AK29,'P1'!$B:$AP,31,FALSE),"")</f>
        <v/>
      </c>
      <c r="AL31" s="526" t="str">
        <f>IFERROR(VLOOKUP(AL29,'P1'!$B:$AP,31,FALSE),"")</f>
        <v/>
      </c>
      <c r="AM31" s="526" t="str">
        <f>IFERROR(VLOOKUP(AM29,'P1'!$B:$AP,31,FALSE),"")</f>
        <v/>
      </c>
      <c r="AN31" s="687"/>
      <c r="AO31" s="659"/>
      <c r="AP31" s="664"/>
      <c r="AQ31" s="665"/>
      <c r="AR31" s="659"/>
      <c r="AS31" s="659"/>
      <c r="AT31" s="666"/>
      <c r="AU31" s="527"/>
      <c r="AV31" s="527"/>
      <c r="AX31" s="527"/>
      <c r="AY31" s="527"/>
    </row>
    <row r="32" spans="1:51" s="500" customFormat="1" ht="12" customHeight="1">
      <c r="A32" s="667">
        <v>4</v>
      </c>
      <c r="B32" s="670"/>
      <c r="C32" s="688"/>
      <c r="D32" s="676" t="s">
        <v>634</v>
      </c>
      <c r="E32" s="517"/>
      <c r="F32" s="679"/>
      <c r="G32" s="680"/>
      <c r="H32" s="518" t="s">
        <v>635</v>
      </c>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685">
        <f t="shared" ref="AN32" si="10">IF(LEFT($AN$1,6)="共同生活援助",SUM(I33:AM33),SUM(I33:AM34))</f>
        <v>0</v>
      </c>
      <c r="AO32" s="657">
        <f>IF($AN$3="４週",AN32/4,AN32/(DAY(EOMONTH($I$21,0))/7))</f>
        <v>0</v>
      </c>
      <c r="AP32" s="660"/>
      <c r="AQ32" s="661"/>
      <c r="AR32" s="657" t="str">
        <f t="shared" ref="AR32" si="11">IF($AN$3="４週",AU33,AV33)</f>
        <v/>
      </c>
      <c r="AS32" s="657"/>
      <c r="AT32" s="666" t="str">
        <f t="shared" ref="AT32" si="12">IF(AX33&lt;=1.1,"",IF(AY33&lt;=1.1,"",IF(F32="","","勤務時間"&amp;CHAR(10)&amp;"OVER")))</f>
        <v/>
      </c>
      <c r="AU32" s="520" t="s">
        <v>636</v>
      </c>
      <c r="AV32" s="520" t="s">
        <v>637</v>
      </c>
      <c r="AX32" s="520" t="s">
        <v>638</v>
      </c>
      <c r="AY32" s="520" t="s">
        <v>639</v>
      </c>
    </row>
    <row r="33" spans="1:51" s="500" customFormat="1" ht="12" customHeight="1">
      <c r="A33" s="668"/>
      <c r="B33" s="671"/>
      <c r="C33" s="689"/>
      <c r="D33" s="677"/>
      <c r="E33" s="521"/>
      <c r="F33" s="681"/>
      <c r="G33" s="682"/>
      <c r="H33" s="522" t="s">
        <v>640</v>
      </c>
      <c r="I33" s="526" t="str">
        <f>IFERROR(VLOOKUP(I32,'P1'!$B:$AP,41,FALSE),"")</f>
        <v/>
      </c>
      <c r="J33" s="528" t="str">
        <f>IFERROR(VLOOKUP(J32,'P1'!$B:$AP,41,FALSE),"")</f>
        <v/>
      </c>
      <c r="K33" s="526" t="str">
        <f>IFERROR(VLOOKUP(K32,'P1'!$B:$AP,41,FALSE),"")</f>
        <v/>
      </c>
      <c r="L33" s="526" t="str">
        <f>IFERROR(VLOOKUP(L32,'P1'!$B:$AP,41,FALSE),"")</f>
        <v/>
      </c>
      <c r="M33" s="526" t="str">
        <f>IFERROR(VLOOKUP(M32,'P1'!$B:$AP,41,FALSE),"")</f>
        <v/>
      </c>
      <c r="N33" s="526" t="str">
        <f>IFERROR(VLOOKUP(N32,'P1'!$B:$AP,41,FALSE),"")</f>
        <v/>
      </c>
      <c r="O33" s="526" t="str">
        <f>IFERROR(VLOOKUP(O32,'P1'!$B:$AP,41,FALSE),"")</f>
        <v/>
      </c>
      <c r="P33" s="526" t="str">
        <f>IFERROR(VLOOKUP(P32,'P1'!$B:$AP,41,FALSE),"")</f>
        <v/>
      </c>
      <c r="Q33" s="526" t="str">
        <f>IFERROR(VLOOKUP(Q32,'P1'!$B:$AP,41,FALSE),"")</f>
        <v/>
      </c>
      <c r="R33" s="526" t="str">
        <f>IFERROR(VLOOKUP(R32,'P1'!$B:$AP,41,FALSE),"")</f>
        <v/>
      </c>
      <c r="S33" s="526" t="str">
        <f>IFERROR(VLOOKUP(S32,'P1'!$B:$AP,41,FALSE),"")</f>
        <v/>
      </c>
      <c r="T33" s="526" t="str">
        <f>IFERROR(VLOOKUP(T32,'P1'!$B:$AP,41,FALSE),"")</f>
        <v/>
      </c>
      <c r="U33" s="526" t="str">
        <f>IFERROR(VLOOKUP(U32,'P1'!$B:$AP,41,FALSE),"")</f>
        <v/>
      </c>
      <c r="V33" s="526" t="str">
        <f>IFERROR(VLOOKUP(V32,'P1'!$B:$AP,41,FALSE),"")</f>
        <v/>
      </c>
      <c r="W33" s="526" t="str">
        <f>IFERROR(VLOOKUP(W32,'P1'!$B:$AP,41,FALSE),"")</f>
        <v/>
      </c>
      <c r="X33" s="526" t="str">
        <f>IFERROR(VLOOKUP(X32,'P1'!$B:$AP,41,FALSE),"")</f>
        <v/>
      </c>
      <c r="Y33" s="526" t="str">
        <f>IFERROR(VLOOKUP(Y32,'P1'!$B:$AP,41,FALSE),"")</f>
        <v/>
      </c>
      <c r="Z33" s="526" t="str">
        <f>IFERROR(VLOOKUP(Z32,'P1'!$B:$AP,41,FALSE),"")</f>
        <v/>
      </c>
      <c r="AA33" s="526" t="str">
        <f>IFERROR(VLOOKUP(AA32,'P1'!$B:$AP,41,FALSE),"")</f>
        <v/>
      </c>
      <c r="AB33" s="526" t="str">
        <f>IFERROR(VLOOKUP(AB32,'P1'!$B:$AP,41,FALSE),"")</f>
        <v/>
      </c>
      <c r="AC33" s="526" t="str">
        <f>IFERROR(VLOOKUP(AC32,'P1'!$B:$AP,41,FALSE),"")</f>
        <v/>
      </c>
      <c r="AD33" s="526" t="str">
        <f>IFERROR(VLOOKUP(AD32,'P1'!$B:$AP,41,FALSE),"")</f>
        <v/>
      </c>
      <c r="AE33" s="526" t="str">
        <f>IFERROR(VLOOKUP(AE32,'P1'!$B:$AP,41,FALSE),"")</f>
        <v/>
      </c>
      <c r="AF33" s="526" t="str">
        <f>IFERROR(VLOOKUP(AF32,'P1'!$B:$AP,41,FALSE),"")</f>
        <v/>
      </c>
      <c r="AG33" s="526" t="str">
        <f>IFERROR(VLOOKUP(AG32,'P1'!$B:$AP,41,FALSE),"")</f>
        <v/>
      </c>
      <c r="AH33" s="526" t="str">
        <f>IFERROR(VLOOKUP(AH32,'P1'!$B:$AP,41,FALSE),"")</f>
        <v/>
      </c>
      <c r="AI33" s="526" t="str">
        <f>IFERROR(VLOOKUP(AI32,'P1'!$B:$AP,41,FALSE),"")</f>
        <v/>
      </c>
      <c r="AJ33" s="526" t="str">
        <f>IFERROR(VLOOKUP(AJ32,'P1'!$B:$AP,41,FALSE),"")</f>
        <v/>
      </c>
      <c r="AK33" s="526" t="str">
        <f>IFERROR(VLOOKUP(AK32,'P1'!$B:$AP,41,FALSE),"")</f>
        <v/>
      </c>
      <c r="AL33" s="526" t="str">
        <f>IFERROR(VLOOKUP(AL32,'P1'!$B:$AP,41,FALSE),"")</f>
        <v/>
      </c>
      <c r="AM33" s="526" t="str">
        <f>IFERROR(VLOOKUP(AM32,'P1'!$B:$AP,41,FALSE),"")</f>
        <v/>
      </c>
      <c r="AN33" s="686"/>
      <c r="AO33" s="658"/>
      <c r="AP33" s="662"/>
      <c r="AQ33" s="663"/>
      <c r="AR33" s="658"/>
      <c r="AS33" s="658"/>
      <c r="AT33" s="666"/>
      <c r="AU33" s="524" t="str">
        <f t="shared" ref="AU33" si="13">IFERROR(IF($D32="□",($AO32/$AK$6),($AO32/$AK$8)),"")</f>
        <v/>
      </c>
      <c r="AV33" s="524" t="str">
        <f t="shared" ref="AV33" si="14">IFERROR(IF($D32="□",($AN32/$AO$6),($AN32/$AO$8)),"")</f>
        <v/>
      </c>
      <c r="AX33" s="524" t="str">
        <f>IFERROR(IF($D32="□",(VLOOKUP(F32,'[5]ますた君 '!$C:$E,3,FALSE)/($AK$6*4)),(VLOOKUP(F32,'[5]ますた君 '!$C:$E,3,FALSE)/($AK$8*4))),"")</f>
        <v/>
      </c>
      <c r="AY33" s="524" t="str">
        <f>IFERROR(IF($D32="□",(VLOOKUP(F32,'[5]ますた君 '!$C:$E,3,FALSE)/$AO$6),(VLOOKUP(F32,'[5]ますた君 '!$C:$E,3,FALSE)/$AO$8)),"")</f>
        <v/>
      </c>
    </row>
    <row r="34" spans="1:51" s="500" customFormat="1" ht="12" customHeight="1">
      <c r="A34" s="669"/>
      <c r="B34" s="672"/>
      <c r="C34" s="690"/>
      <c r="D34" s="678"/>
      <c r="E34" s="521"/>
      <c r="F34" s="683"/>
      <c r="G34" s="684"/>
      <c r="H34" s="525" t="s">
        <v>641</v>
      </c>
      <c r="I34" s="526" t="str">
        <f>IFERROR(VLOOKUP(I32,'P1'!$B:$AP,31,FALSE),"")</f>
        <v/>
      </c>
      <c r="J34" s="526" t="str">
        <f>IFERROR(VLOOKUP(J32,'P1'!$B:$AP,31,FALSE),"")</f>
        <v/>
      </c>
      <c r="K34" s="526" t="str">
        <f>IFERROR(VLOOKUP(K32,'P1'!$B:$AP,31,FALSE),"")</f>
        <v/>
      </c>
      <c r="L34" s="526" t="str">
        <f>IFERROR(VLOOKUP(L32,'P1'!$B:$AP,31,FALSE),"")</f>
        <v/>
      </c>
      <c r="M34" s="526" t="str">
        <f>IFERROR(VLOOKUP(M32,'P1'!$B:$AP,31,FALSE),"")</f>
        <v/>
      </c>
      <c r="N34" s="526" t="str">
        <f>IFERROR(VLOOKUP(N32,'P1'!$B:$AP,31,FALSE),"")</f>
        <v/>
      </c>
      <c r="O34" s="526" t="str">
        <f>IFERROR(VLOOKUP(O32,'P1'!$B:$AP,31,FALSE),"")</f>
        <v/>
      </c>
      <c r="P34" s="526" t="str">
        <f>IFERROR(VLOOKUP(P32,'P1'!$B:$AP,31,FALSE),"")</f>
        <v/>
      </c>
      <c r="Q34" s="526" t="str">
        <f>IFERROR(VLOOKUP(Q32,'P1'!$B:$AP,31,FALSE),"")</f>
        <v/>
      </c>
      <c r="R34" s="526" t="str">
        <f>IFERROR(VLOOKUP(R32,'P1'!$B:$AP,31,FALSE),"")</f>
        <v/>
      </c>
      <c r="S34" s="526" t="str">
        <f>IFERROR(VLOOKUP(S32,'P1'!$B:$AP,31,FALSE),"")</f>
        <v/>
      </c>
      <c r="T34" s="526" t="str">
        <f>IFERROR(VLOOKUP(T32,'P1'!$B:$AP,31,FALSE),"")</f>
        <v/>
      </c>
      <c r="U34" s="526" t="str">
        <f>IFERROR(VLOOKUP(U32,'P1'!$B:$AP,31,FALSE),"")</f>
        <v/>
      </c>
      <c r="V34" s="526" t="str">
        <f>IFERROR(VLOOKUP(V32,'P1'!$B:$AP,31,FALSE),"")</f>
        <v/>
      </c>
      <c r="W34" s="526" t="str">
        <f>IFERROR(VLOOKUP(W32,'P1'!$B:$AP,31,FALSE),"")</f>
        <v/>
      </c>
      <c r="X34" s="526" t="str">
        <f>IFERROR(VLOOKUP(X32,'P1'!$B:$AP,31,FALSE),"")</f>
        <v/>
      </c>
      <c r="Y34" s="526" t="str">
        <f>IFERROR(VLOOKUP(Y32,'P1'!$B:$AP,31,FALSE),"")</f>
        <v/>
      </c>
      <c r="Z34" s="526" t="str">
        <f>IFERROR(VLOOKUP(Z32,'P1'!$B:$AP,31,FALSE),"")</f>
        <v/>
      </c>
      <c r="AA34" s="526" t="str">
        <f>IFERROR(VLOOKUP(AA32,'P1'!$B:$AP,31,FALSE),"")</f>
        <v/>
      </c>
      <c r="AB34" s="526" t="str">
        <f>IFERROR(VLOOKUP(AB32,'P1'!$B:$AP,31,FALSE),"")</f>
        <v/>
      </c>
      <c r="AC34" s="526" t="str">
        <f>IFERROR(VLOOKUP(AC32,'P1'!$B:$AP,31,FALSE),"")</f>
        <v/>
      </c>
      <c r="AD34" s="526" t="str">
        <f>IFERROR(VLOOKUP(AD32,'P1'!$B:$AP,31,FALSE),"")</f>
        <v/>
      </c>
      <c r="AE34" s="526" t="str">
        <f>IFERROR(VLOOKUP(AE32,'P1'!$B:$AP,31,FALSE),"")</f>
        <v/>
      </c>
      <c r="AF34" s="526" t="str">
        <f>IFERROR(VLOOKUP(AF32,'P1'!$B:$AP,31,FALSE),"")</f>
        <v/>
      </c>
      <c r="AG34" s="526" t="str">
        <f>IFERROR(VLOOKUP(AG32,'P1'!$B:$AP,31,FALSE),"")</f>
        <v/>
      </c>
      <c r="AH34" s="526" t="str">
        <f>IFERROR(VLOOKUP(AH32,'P1'!$B:$AP,31,FALSE),"")</f>
        <v/>
      </c>
      <c r="AI34" s="526" t="str">
        <f>IFERROR(VLOOKUP(AI32,'P1'!$B:$AP,31,FALSE),"")</f>
        <v/>
      </c>
      <c r="AJ34" s="526" t="str">
        <f>IFERROR(VLOOKUP(AJ32,'P1'!$B:$AP,31,FALSE),"")</f>
        <v/>
      </c>
      <c r="AK34" s="526" t="str">
        <f>IFERROR(VLOOKUP(AK32,'P1'!$B:$AP,31,FALSE),"")</f>
        <v/>
      </c>
      <c r="AL34" s="526" t="str">
        <f>IFERROR(VLOOKUP(AL32,'P1'!$B:$AP,31,FALSE),"")</f>
        <v/>
      </c>
      <c r="AM34" s="526" t="str">
        <f>IFERROR(VLOOKUP(AM32,'P1'!$B:$AP,31,FALSE),"")</f>
        <v/>
      </c>
      <c r="AN34" s="687"/>
      <c r="AO34" s="659"/>
      <c r="AP34" s="664"/>
      <c r="AQ34" s="665"/>
      <c r="AR34" s="659"/>
      <c r="AS34" s="659"/>
      <c r="AT34" s="666"/>
      <c r="AU34" s="527"/>
      <c r="AV34" s="527"/>
      <c r="AX34" s="527"/>
      <c r="AY34" s="527"/>
    </row>
    <row r="35" spans="1:51" s="500" customFormat="1" ht="12" customHeight="1">
      <c r="A35" s="667">
        <v>5</v>
      </c>
      <c r="B35" s="670"/>
      <c r="C35" s="688"/>
      <c r="D35" s="676" t="s">
        <v>634</v>
      </c>
      <c r="E35" s="517"/>
      <c r="F35" s="679"/>
      <c r="G35" s="680"/>
      <c r="H35" s="518" t="s">
        <v>635</v>
      </c>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685">
        <f t="shared" ref="AN35" si="15">IF(LEFT($AN$1,6)="共同生活援助",SUM(I36:AM36),SUM(I36:AM37))</f>
        <v>0</v>
      </c>
      <c r="AO35" s="657">
        <f>IF($AN$3="４週",AN35/4,AN35/(DAY(EOMONTH($I$21,0))/7))</f>
        <v>0</v>
      </c>
      <c r="AP35" s="660"/>
      <c r="AQ35" s="661"/>
      <c r="AR35" s="657" t="str">
        <f t="shared" ref="AR35" si="16">IF($AN$3="４週",AU36,AV36)</f>
        <v/>
      </c>
      <c r="AS35" s="657"/>
      <c r="AT35" s="666" t="str">
        <f t="shared" ref="AT35" si="17">IF(AX36&lt;=1.1,"",IF(AY36&lt;=1.1,"",IF(F35="","","勤務時間"&amp;CHAR(10)&amp;"OVER")))</f>
        <v/>
      </c>
      <c r="AU35" s="520" t="s">
        <v>636</v>
      </c>
      <c r="AV35" s="520" t="s">
        <v>637</v>
      </c>
      <c r="AX35" s="520" t="s">
        <v>638</v>
      </c>
      <c r="AY35" s="520" t="s">
        <v>639</v>
      </c>
    </row>
    <row r="36" spans="1:51" s="500" customFormat="1" ht="12" customHeight="1">
      <c r="A36" s="668"/>
      <c r="B36" s="671"/>
      <c r="C36" s="689"/>
      <c r="D36" s="677"/>
      <c r="E36" s="521"/>
      <c r="F36" s="681"/>
      <c r="G36" s="682"/>
      <c r="H36" s="522" t="s">
        <v>640</v>
      </c>
      <c r="I36" s="526" t="str">
        <f>IFERROR(VLOOKUP(I35,'P1'!$B:$AP,41,FALSE),"")</f>
        <v/>
      </c>
      <c r="J36" s="526" t="str">
        <f>IFERROR(VLOOKUP(J35,'P1'!$B:$AP,41,FALSE),"")</f>
        <v/>
      </c>
      <c r="K36" s="526" t="str">
        <f>IFERROR(VLOOKUP(K35,'P1'!$B:$AP,41,FALSE),"")</f>
        <v/>
      </c>
      <c r="L36" s="526" t="str">
        <f>IFERROR(VLOOKUP(L35,'P1'!$B:$AP,41,FALSE),"")</f>
        <v/>
      </c>
      <c r="M36" s="526" t="str">
        <f>IFERROR(VLOOKUP(M35,'P1'!$B:$AP,41,FALSE),"")</f>
        <v/>
      </c>
      <c r="N36" s="526" t="str">
        <f>IFERROR(VLOOKUP(N35,'P1'!$B:$AP,41,FALSE),"")</f>
        <v/>
      </c>
      <c r="O36" s="526" t="str">
        <f>IFERROR(VLOOKUP(O35,'P1'!$B:$AP,41,FALSE),"")</f>
        <v/>
      </c>
      <c r="P36" s="526" t="str">
        <f>IFERROR(VLOOKUP(P35,'P1'!$B:$AP,41,FALSE),"")</f>
        <v/>
      </c>
      <c r="Q36" s="526" t="str">
        <f>IFERROR(VLOOKUP(Q35,'P1'!$B:$AP,41,FALSE),"")</f>
        <v/>
      </c>
      <c r="R36" s="526" t="str">
        <f>IFERROR(VLOOKUP(R35,'P1'!$B:$AP,41,FALSE),"")</f>
        <v/>
      </c>
      <c r="S36" s="526" t="str">
        <f>IFERROR(VLOOKUP(S35,'P1'!$B:$AP,41,FALSE),"")</f>
        <v/>
      </c>
      <c r="T36" s="526" t="str">
        <f>IFERROR(VLOOKUP(T35,'P1'!$B:$AP,41,FALSE),"")</f>
        <v/>
      </c>
      <c r="U36" s="526" t="str">
        <f>IFERROR(VLOOKUP(U35,'P1'!$B:$AP,41,FALSE),"")</f>
        <v/>
      </c>
      <c r="V36" s="526" t="str">
        <f>IFERROR(VLOOKUP(V35,'P1'!$B:$AP,41,FALSE),"")</f>
        <v/>
      </c>
      <c r="W36" s="526" t="str">
        <f>IFERROR(VLOOKUP(W35,'P1'!$B:$AP,41,FALSE),"")</f>
        <v/>
      </c>
      <c r="X36" s="526" t="str">
        <f>IFERROR(VLOOKUP(X35,'P1'!$B:$AP,41,FALSE),"")</f>
        <v/>
      </c>
      <c r="Y36" s="526" t="str">
        <f>IFERROR(VLOOKUP(Y35,'P1'!$B:$AP,41,FALSE),"")</f>
        <v/>
      </c>
      <c r="Z36" s="526" t="str">
        <f>IFERROR(VLOOKUP(Z35,'P1'!$B:$AP,41,FALSE),"")</f>
        <v/>
      </c>
      <c r="AA36" s="526" t="str">
        <f>IFERROR(VLOOKUP(AA35,'P1'!$B:$AP,41,FALSE),"")</f>
        <v/>
      </c>
      <c r="AB36" s="526" t="str">
        <f>IFERROR(VLOOKUP(AB35,'P1'!$B:$AP,41,FALSE),"")</f>
        <v/>
      </c>
      <c r="AC36" s="526" t="str">
        <f>IFERROR(VLOOKUP(AC35,'P1'!$B:$AP,41,FALSE),"")</f>
        <v/>
      </c>
      <c r="AD36" s="526" t="str">
        <f>IFERROR(VLOOKUP(AD35,'P1'!$B:$AP,41,FALSE),"")</f>
        <v/>
      </c>
      <c r="AE36" s="526" t="str">
        <f>IFERROR(VLOOKUP(AE35,'P1'!$B:$AP,41,FALSE),"")</f>
        <v/>
      </c>
      <c r="AF36" s="526" t="str">
        <f>IFERROR(VLOOKUP(AF35,'P1'!$B:$AP,41,FALSE),"")</f>
        <v/>
      </c>
      <c r="AG36" s="526" t="str">
        <f>IFERROR(VLOOKUP(AG35,'P1'!$B:$AP,41,FALSE),"")</f>
        <v/>
      </c>
      <c r="AH36" s="526" t="str">
        <f>IFERROR(VLOOKUP(AH35,'P1'!$B:$AP,41,FALSE),"")</f>
        <v/>
      </c>
      <c r="AI36" s="526" t="str">
        <f>IFERROR(VLOOKUP(AI35,'P1'!$B:$AP,41,FALSE),"")</f>
        <v/>
      </c>
      <c r="AJ36" s="526" t="str">
        <f>IFERROR(VLOOKUP(AJ35,'P1'!$B:$AP,41,FALSE),"")</f>
        <v/>
      </c>
      <c r="AK36" s="526" t="str">
        <f>IFERROR(VLOOKUP(AK35,'P1'!$B:$AP,41,FALSE),"")</f>
        <v/>
      </c>
      <c r="AL36" s="526" t="str">
        <f>IFERROR(VLOOKUP(AL35,'P1'!$B:$AP,41,FALSE),"")</f>
        <v/>
      </c>
      <c r="AM36" s="526" t="str">
        <f>IFERROR(VLOOKUP(AM35,'P1'!$B:$AP,41,FALSE),"")</f>
        <v/>
      </c>
      <c r="AN36" s="686"/>
      <c r="AO36" s="658"/>
      <c r="AP36" s="662"/>
      <c r="AQ36" s="663"/>
      <c r="AR36" s="658"/>
      <c r="AS36" s="658"/>
      <c r="AT36" s="666"/>
      <c r="AU36" s="524" t="str">
        <f t="shared" ref="AU36" si="18">IFERROR(IF($D35="□",($AO35/$AK$6),($AO35/$AK$8)),"")</f>
        <v/>
      </c>
      <c r="AV36" s="524" t="str">
        <f t="shared" ref="AV36" si="19">IFERROR(IF($D35="□",($AN35/$AO$6),($AN35/$AO$8)),"")</f>
        <v/>
      </c>
      <c r="AX36" s="524" t="str">
        <f>IFERROR(IF($D35="□",(VLOOKUP(F35,'[5]ますた君 '!$C:$E,3,FALSE)/($AK$6*4)),(VLOOKUP(F35,'[5]ますた君 '!$C:$E,3,FALSE)/($AK$8*4))),"")</f>
        <v/>
      </c>
      <c r="AY36" s="524" t="str">
        <f>IFERROR(IF($D35="□",(VLOOKUP(F35,'[5]ますた君 '!$C:$E,3,FALSE)/$AO$6),(VLOOKUP(F35,'[5]ますた君 '!$C:$E,3,FALSE)/$AO$8)),"")</f>
        <v/>
      </c>
    </row>
    <row r="37" spans="1:51" s="500" customFormat="1" ht="12" customHeight="1">
      <c r="A37" s="669"/>
      <c r="B37" s="672"/>
      <c r="C37" s="690"/>
      <c r="D37" s="678"/>
      <c r="E37" s="521"/>
      <c r="F37" s="683"/>
      <c r="G37" s="684"/>
      <c r="H37" s="525" t="s">
        <v>641</v>
      </c>
      <c r="I37" s="526" t="str">
        <f>IFERROR(VLOOKUP(I35,'P1'!$B:$AP,31,FALSE),"")</f>
        <v/>
      </c>
      <c r="J37" s="526" t="str">
        <f>IFERROR(VLOOKUP(J35,'P1'!$B:$AP,31,FALSE),"")</f>
        <v/>
      </c>
      <c r="K37" s="526" t="str">
        <f>IFERROR(VLOOKUP(K35,'P1'!$B:$AP,31,FALSE),"")</f>
        <v/>
      </c>
      <c r="L37" s="526" t="str">
        <f>IFERROR(VLOOKUP(L35,'P1'!$B:$AP,31,FALSE),"")</f>
        <v/>
      </c>
      <c r="M37" s="526" t="str">
        <f>IFERROR(VLOOKUP(M35,'P1'!$B:$AP,31,FALSE),"")</f>
        <v/>
      </c>
      <c r="N37" s="526" t="str">
        <f>IFERROR(VLOOKUP(N35,'P1'!$B:$AP,31,FALSE),"")</f>
        <v/>
      </c>
      <c r="O37" s="526" t="str">
        <f>IFERROR(VLOOKUP(O35,'P1'!$B:$AP,31,FALSE),"")</f>
        <v/>
      </c>
      <c r="P37" s="526" t="str">
        <f>IFERROR(VLOOKUP(P35,'P1'!$B:$AP,31,FALSE),"")</f>
        <v/>
      </c>
      <c r="Q37" s="526" t="str">
        <f>IFERROR(VLOOKUP(Q35,'P1'!$B:$AP,31,FALSE),"")</f>
        <v/>
      </c>
      <c r="R37" s="526" t="str">
        <f>IFERROR(VLOOKUP(R35,'P1'!$B:$AP,31,FALSE),"")</f>
        <v/>
      </c>
      <c r="S37" s="526" t="str">
        <f>IFERROR(VLOOKUP(S35,'P1'!$B:$AP,31,FALSE),"")</f>
        <v/>
      </c>
      <c r="T37" s="526" t="str">
        <f>IFERROR(VLOOKUP(T35,'P1'!$B:$AP,31,FALSE),"")</f>
        <v/>
      </c>
      <c r="U37" s="526" t="str">
        <f>IFERROR(VLOOKUP(U35,'P1'!$B:$AP,31,FALSE),"")</f>
        <v/>
      </c>
      <c r="V37" s="526" t="str">
        <f>IFERROR(VLOOKUP(V35,'P1'!$B:$AP,31,FALSE),"")</f>
        <v/>
      </c>
      <c r="W37" s="526" t="str">
        <f>IFERROR(VLOOKUP(W35,'P1'!$B:$AP,31,FALSE),"")</f>
        <v/>
      </c>
      <c r="X37" s="526" t="str">
        <f>IFERROR(VLOOKUP(X35,'P1'!$B:$AP,31,FALSE),"")</f>
        <v/>
      </c>
      <c r="Y37" s="526" t="str">
        <f>IFERROR(VLOOKUP(Y35,'P1'!$B:$AP,31,FALSE),"")</f>
        <v/>
      </c>
      <c r="Z37" s="526" t="str">
        <f>IFERROR(VLOOKUP(Z35,'P1'!$B:$AP,31,FALSE),"")</f>
        <v/>
      </c>
      <c r="AA37" s="526" t="str">
        <f>IFERROR(VLOOKUP(AA35,'P1'!$B:$AP,31,FALSE),"")</f>
        <v/>
      </c>
      <c r="AB37" s="526" t="str">
        <f>IFERROR(VLOOKUP(AB35,'P1'!$B:$AP,31,FALSE),"")</f>
        <v/>
      </c>
      <c r="AC37" s="526" t="str">
        <f>IFERROR(VLOOKUP(AC35,'P1'!$B:$AP,31,FALSE),"")</f>
        <v/>
      </c>
      <c r="AD37" s="526" t="str">
        <f>IFERROR(VLOOKUP(AD35,'P1'!$B:$AP,31,FALSE),"")</f>
        <v/>
      </c>
      <c r="AE37" s="526" t="str">
        <f>IFERROR(VLOOKUP(AE35,'P1'!$B:$AP,31,FALSE),"")</f>
        <v/>
      </c>
      <c r="AF37" s="526" t="str">
        <f>IFERROR(VLOOKUP(AF35,'P1'!$B:$AP,31,FALSE),"")</f>
        <v/>
      </c>
      <c r="AG37" s="526" t="str">
        <f>IFERROR(VLOOKUP(AG35,'P1'!$B:$AP,31,FALSE),"")</f>
        <v/>
      </c>
      <c r="AH37" s="526" t="str">
        <f>IFERROR(VLOOKUP(AH35,'P1'!$B:$AP,31,FALSE),"")</f>
        <v/>
      </c>
      <c r="AI37" s="526" t="str">
        <f>IFERROR(VLOOKUP(AI35,'P1'!$B:$AP,31,FALSE),"")</f>
        <v/>
      </c>
      <c r="AJ37" s="526" t="str">
        <f>IFERROR(VLOOKUP(AJ35,'P1'!$B:$AP,31,FALSE),"")</f>
        <v/>
      </c>
      <c r="AK37" s="526" t="str">
        <f>IFERROR(VLOOKUP(AK35,'P1'!$B:$AP,31,FALSE),"")</f>
        <v/>
      </c>
      <c r="AL37" s="526" t="str">
        <f>IFERROR(VLOOKUP(AL35,'P1'!$B:$AP,31,FALSE),"")</f>
        <v/>
      </c>
      <c r="AM37" s="526" t="str">
        <f>IFERROR(VLOOKUP(AM35,'P1'!$B:$AP,31,FALSE),"")</f>
        <v/>
      </c>
      <c r="AN37" s="687"/>
      <c r="AO37" s="659"/>
      <c r="AP37" s="664"/>
      <c r="AQ37" s="665"/>
      <c r="AR37" s="659"/>
      <c r="AS37" s="659"/>
      <c r="AT37" s="666"/>
      <c r="AU37" s="527"/>
      <c r="AV37" s="527"/>
      <c r="AX37" s="527"/>
      <c r="AY37" s="527"/>
    </row>
    <row r="38" spans="1:51" s="500" customFormat="1" ht="12" customHeight="1">
      <c r="A38" s="667">
        <v>6</v>
      </c>
      <c r="B38" s="670"/>
      <c r="C38" s="688"/>
      <c r="D38" s="676" t="s">
        <v>634</v>
      </c>
      <c r="E38" s="517"/>
      <c r="F38" s="679"/>
      <c r="G38" s="680"/>
      <c r="H38" s="518" t="s">
        <v>635</v>
      </c>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685">
        <f t="shared" ref="AN38" si="20">IF(LEFT($AN$1,6)="共同生活援助",SUM(I39:AM39),SUM(I39:AM40))</f>
        <v>0</v>
      </c>
      <c r="AO38" s="657">
        <f>IF($AN$3="４週",AN38/4,AN38/(DAY(EOMONTH($I$21,0))/7))</f>
        <v>0</v>
      </c>
      <c r="AP38" s="660"/>
      <c r="AQ38" s="661"/>
      <c r="AR38" s="657" t="str">
        <f t="shared" ref="AR38" si="21">IF($AN$3="４週",AU39,AV39)</f>
        <v/>
      </c>
      <c r="AS38" s="657"/>
      <c r="AT38" s="666" t="str">
        <f t="shared" ref="AT38" si="22">IF(AX39&lt;=1.1,"",IF(AY39&lt;=1.1,"",IF(F38="","","勤務時間"&amp;CHAR(10)&amp;"OVER")))</f>
        <v/>
      </c>
      <c r="AU38" s="520" t="s">
        <v>636</v>
      </c>
      <c r="AV38" s="520" t="s">
        <v>637</v>
      </c>
      <c r="AX38" s="520" t="s">
        <v>638</v>
      </c>
      <c r="AY38" s="520" t="s">
        <v>639</v>
      </c>
    </row>
    <row r="39" spans="1:51" s="500" customFormat="1" ht="12" customHeight="1">
      <c r="A39" s="668"/>
      <c r="B39" s="671"/>
      <c r="C39" s="689"/>
      <c r="D39" s="677"/>
      <c r="E39" s="521"/>
      <c r="F39" s="681"/>
      <c r="G39" s="682"/>
      <c r="H39" s="522" t="s">
        <v>640</v>
      </c>
      <c r="I39" s="526" t="str">
        <f>IFERROR(VLOOKUP(I38,'P1'!$B:$AP,41,FALSE),"")</f>
        <v/>
      </c>
      <c r="J39" s="526" t="str">
        <f>IFERROR(VLOOKUP(J38,'P1'!$B:$AP,41,FALSE),"")</f>
        <v/>
      </c>
      <c r="K39" s="526" t="str">
        <f>IFERROR(VLOOKUP(K38,'P1'!$B:$AP,41,FALSE),"")</f>
        <v/>
      </c>
      <c r="L39" s="526" t="str">
        <f>IFERROR(VLOOKUP(L38,'P1'!$B:$AP,41,FALSE),"")</f>
        <v/>
      </c>
      <c r="M39" s="526" t="str">
        <f>IFERROR(VLOOKUP(M38,'P1'!$B:$AP,41,FALSE),"")</f>
        <v/>
      </c>
      <c r="N39" s="526" t="str">
        <f>IFERROR(VLOOKUP(N38,'P1'!$B:$AP,41,FALSE),"")</f>
        <v/>
      </c>
      <c r="O39" s="526" t="str">
        <f>IFERROR(VLOOKUP(O38,'P1'!$B:$AP,41,FALSE),"")</f>
        <v/>
      </c>
      <c r="P39" s="526" t="str">
        <f>IFERROR(VLOOKUP(P38,'P1'!$B:$AP,41,FALSE),"")</f>
        <v/>
      </c>
      <c r="Q39" s="526" t="str">
        <f>IFERROR(VLOOKUP(Q38,'P1'!$B:$AP,41,FALSE),"")</f>
        <v/>
      </c>
      <c r="R39" s="526" t="str">
        <f>IFERROR(VLOOKUP(R38,'P1'!$B:$AP,41,FALSE),"")</f>
        <v/>
      </c>
      <c r="S39" s="526" t="str">
        <f>IFERROR(VLOOKUP(S38,'P1'!$B:$AP,41,FALSE),"")</f>
        <v/>
      </c>
      <c r="T39" s="526" t="str">
        <f>IFERROR(VLOOKUP(T38,'P1'!$B:$AP,41,FALSE),"")</f>
        <v/>
      </c>
      <c r="U39" s="526" t="str">
        <f>IFERROR(VLOOKUP(U38,'P1'!$B:$AP,41,FALSE),"")</f>
        <v/>
      </c>
      <c r="V39" s="526" t="str">
        <f>IFERROR(VLOOKUP(V38,'P1'!$B:$AP,41,FALSE),"")</f>
        <v/>
      </c>
      <c r="W39" s="526" t="str">
        <f>IFERROR(VLOOKUP(W38,'P1'!$B:$AP,41,FALSE),"")</f>
        <v/>
      </c>
      <c r="X39" s="526" t="str">
        <f>IFERROR(VLOOKUP(X38,'P1'!$B:$AP,41,FALSE),"")</f>
        <v/>
      </c>
      <c r="Y39" s="526" t="str">
        <f>IFERROR(VLOOKUP(Y38,'P1'!$B:$AP,41,FALSE),"")</f>
        <v/>
      </c>
      <c r="Z39" s="526" t="str">
        <f>IFERROR(VLOOKUP(Z38,'P1'!$B:$AP,41,FALSE),"")</f>
        <v/>
      </c>
      <c r="AA39" s="526" t="str">
        <f>IFERROR(VLOOKUP(AA38,'P1'!$B:$AP,41,FALSE),"")</f>
        <v/>
      </c>
      <c r="AB39" s="526" t="str">
        <f>IFERROR(VLOOKUP(AB38,'P1'!$B:$AP,41,FALSE),"")</f>
        <v/>
      </c>
      <c r="AC39" s="526" t="str">
        <f>IFERROR(VLOOKUP(AC38,'P1'!$B:$AP,41,FALSE),"")</f>
        <v/>
      </c>
      <c r="AD39" s="526" t="str">
        <f>IFERROR(VLOOKUP(AD38,'P1'!$B:$AP,41,FALSE),"")</f>
        <v/>
      </c>
      <c r="AE39" s="526" t="str">
        <f>IFERROR(VLOOKUP(AE38,'P1'!$B:$AP,41,FALSE),"")</f>
        <v/>
      </c>
      <c r="AF39" s="526" t="str">
        <f>IFERROR(VLOOKUP(AF38,'P1'!$B:$AP,41,FALSE),"")</f>
        <v/>
      </c>
      <c r="AG39" s="526" t="str">
        <f>IFERROR(VLOOKUP(AG38,'P1'!$B:$AP,41,FALSE),"")</f>
        <v/>
      </c>
      <c r="AH39" s="526" t="str">
        <f>IFERROR(VLOOKUP(AH38,'P1'!$B:$AP,41,FALSE),"")</f>
        <v/>
      </c>
      <c r="AI39" s="526" t="str">
        <f>IFERROR(VLOOKUP(AI38,'P1'!$B:$AP,41,FALSE),"")</f>
        <v/>
      </c>
      <c r="AJ39" s="526" t="str">
        <f>IFERROR(VLOOKUP(AJ38,'P1'!$B:$AP,41,FALSE),"")</f>
        <v/>
      </c>
      <c r="AK39" s="526" t="str">
        <f>IFERROR(VLOOKUP(AK38,'P1'!$B:$AP,41,FALSE),"")</f>
        <v/>
      </c>
      <c r="AL39" s="526" t="str">
        <f>IFERROR(VLOOKUP(AL38,'P1'!$B:$AP,41,FALSE),"")</f>
        <v/>
      </c>
      <c r="AM39" s="526" t="str">
        <f>IFERROR(VLOOKUP(AM38,'P1'!$B:$AP,41,FALSE),"")</f>
        <v/>
      </c>
      <c r="AN39" s="686"/>
      <c r="AO39" s="658"/>
      <c r="AP39" s="662"/>
      <c r="AQ39" s="663"/>
      <c r="AR39" s="658"/>
      <c r="AS39" s="658"/>
      <c r="AT39" s="666"/>
      <c r="AU39" s="524" t="str">
        <f t="shared" ref="AU39" si="23">IFERROR(IF($D38="□",($AO38/$AK$6),($AO38/$AK$8)),"")</f>
        <v/>
      </c>
      <c r="AV39" s="524" t="str">
        <f t="shared" ref="AV39" si="24">IFERROR(IF($D38="□",($AN38/$AO$6),($AN38/$AO$8)),"")</f>
        <v/>
      </c>
      <c r="AX39" s="524" t="str">
        <f>IFERROR(IF($D38="□",(VLOOKUP(F38,'[5]ますた君 '!$C:$E,3,FALSE)/($AK$6*4)),(VLOOKUP(F38,'[5]ますた君 '!$C:$E,3,FALSE)/($AK$8*4))),"")</f>
        <v/>
      </c>
      <c r="AY39" s="524" t="str">
        <f>IFERROR(IF($D38="□",(VLOOKUP(F38,'[5]ますた君 '!$C:$E,3,FALSE)/$AO$6),(VLOOKUP(F38,'[5]ますた君 '!$C:$E,3,FALSE)/$AO$8)),"")</f>
        <v/>
      </c>
    </row>
    <row r="40" spans="1:51" s="500" customFormat="1" ht="12" customHeight="1">
      <c r="A40" s="669"/>
      <c r="B40" s="672"/>
      <c r="C40" s="690"/>
      <c r="D40" s="678"/>
      <c r="E40" s="521"/>
      <c r="F40" s="683"/>
      <c r="G40" s="684"/>
      <c r="H40" s="525" t="s">
        <v>641</v>
      </c>
      <c r="I40" s="526" t="str">
        <f>IFERROR(VLOOKUP(I38,'P1'!$B:$AP,31,FALSE),"")</f>
        <v/>
      </c>
      <c r="J40" s="526" t="str">
        <f>IFERROR(VLOOKUP(J38,'P1'!$B:$AP,31,FALSE),"")</f>
        <v/>
      </c>
      <c r="K40" s="526" t="str">
        <f>IFERROR(VLOOKUP(K38,'P1'!$B:$AP,31,FALSE),"")</f>
        <v/>
      </c>
      <c r="L40" s="526" t="str">
        <f>IFERROR(VLOOKUP(L38,'P1'!$B:$AP,31,FALSE),"")</f>
        <v/>
      </c>
      <c r="M40" s="526" t="str">
        <f>IFERROR(VLOOKUP(M38,'P1'!$B:$AP,31,FALSE),"")</f>
        <v/>
      </c>
      <c r="N40" s="526" t="str">
        <f>IFERROR(VLOOKUP(N38,'P1'!$B:$AP,31,FALSE),"")</f>
        <v/>
      </c>
      <c r="O40" s="526" t="str">
        <f>IFERROR(VLOOKUP(O38,'P1'!$B:$AP,31,FALSE),"")</f>
        <v/>
      </c>
      <c r="P40" s="526" t="str">
        <f>IFERROR(VLOOKUP(P38,'P1'!$B:$AP,31,FALSE),"")</f>
        <v/>
      </c>
      <c r="Q40" s="526" t="str">
        <f>IFERROR(VLOOKUP(Q38,'P1'!$B:$AP,31,FALSE),"")</f>
        <v/>
      </c>
      <c r="R40" s="526" t="str">
        <f>IFERROR(VLOOKUP(R38,'P1'!$B:$AP,31,FALSE),"")</f>
        <v/>
      </c>
      <c r="S40" s="526" t="str">
        <f>IFERROR(VLOOKUP(S38,'P1'!$B:$AP,31,FALSE),"")</f>
        <v/>
      </c>
      <c r="T40" s="526" t="str">
        <f>IFERROR(VLOOKUP(T38,'P1'!$B:$AP,31,FALSE),"")</f>
        <v/>
      </c>
      <c r="U40" s="526" t="str">
        <f>IFERROR(VLOOKUP(U38,'P1'!$B:$AP,31,FALSE),"")</f>
        <v/>
      </c>
      <c r="V40" s="526" t="str">
        <f>IFERROR(VLOOKUP(V38,'P1'!$B:$AP,31,FALSE),"")</f>
        <v/>
      </c>
      <c r="W40" s="526" t="str">
        <f>IFERROR(VLOOKUP(W38,'P1'!$B:$AP,31,FALSE),"")</f>
        <v/>
      </c>
      <c r="X40" s="526" t="str">
        <f>IFERROR(VLOOKUP(X38,'P1'!$B:$AP,31,FALSE),"")</f>
        <v/>
      </c>
      <c r="Y40" s="526" t="str">
        <f>IFERROR(VLOOKUP(Y38,'P1'!$B:$AP,31,FALSE),"")</f>
        <v/>
      </c>
      <c r="Z40" s="526" t="str">
        <f>IFERROR(VLOOKUP(Z38,'P1'!$B:$AP,31,FALSE),"")</f>
        <v/>
      </c>
      <c r="AA40" s="526" t="str">
        <f>IFERROR(VLOOKUP(AA38,'P1'!$B:$AP,31,FALSE),"")</f>
        <v/>
      </c>
      <c r="AB40" s="526" t="str">
        <f>IFERROR(VLOOKUP(AB38,'P1'!$B:$AP,31,FALSE),"")</f>
        <v/>
      </c>
      <c r="AC40" s="526" t="str">
        <f>IFERROR(VLOOKUP(AC38,'P1'!$B:$AP,31,FALSE),"")</f>
        <v/>
      </c>
      <c r="AD40" s="526" t="str">
        <f>IFERROR(VLOOKUP(AD38,'P1'!$B:$AP,31,FALSE),"")</f>
        <v/>
      </c>
      <c r="AE40" s="526" t="str">
        <f>IFERROR(VLOOKUP(AE38,'P1'!$B:$AP,31,FALSE),"")</f>
        <v/>
      </c>
      <c r="AF40" s="526" t="str">
        <f>IFERROR(VLOOKUP(AF38,'P1'!$B:$AP,31,FALSE),"")</f>
        <v/>
      </c>
      <c r="AG40" s="526" t="str">
        <f>IFERROR(VLOOKUP(AG38,'P1'!$B:$AP,31,FALSE),"")</f>
        <v/>
      </c>
      <c r="AH40" s="526" t="str">
        <f>IFERROR(VLOOKUP(AH38,'P1'!$B:$AP,31,FALSE),"")</f>
        <v/>
      </c>
      <c r="AI40" s="526" t="str">
        <f>IFERROR(VLOOKUP(AI38,'P1'!$B:$AP,31,FALSE),"")</f>
        <v/>
      </c>
      <c r="AJ40" s="526" t="str">
        <f>IFERROR(VLOOKUP(AJ38,'P1'!$B:$AP,31,FALSE),"")</f>
        <v/>
      </c>
      <c r="AK40" s="526" t="str">
        <f>IFERROR(VLOOKUP(AK38,'P1'!$B:$AP,31,FALSE),"")</f>
        <v/>
      </c>
      <c r="AL40" s="526" t="str">
        <f>IFERROR(VLOOKUP(AL38,'P1'!$B:$AP,31,FALSE),"")</f>
        <v/>
      </c>
      <c r="AM40" s="526" t="str">
        <f>IFERROR(VLOOKUP(AM38,'P1'!$B:$AP,31,FALSE),"")</f>
        <v/>
      </c>
      <c r="AN40" s="687"/>
      <c r="AO40" s="659"/>
      <c r="AP40" s="664"/>
      <c r="AQ40" s="665"/>
      <c r="AR40" s="659"/>
      <c r="AS40" s="659"/>
      <c r="AT40" s="666"/>
      <c r="AU40" s="527"/>
      <c r="AV40" s="527"/>
      <c r="AX40" s="527"/>
      <c r="AY40" s="527"/>
    </row>
    <row r="41" spans="1:51" s="500" customFormat="1" ht="12" customHeight="1">
      <c r="A41" s="667">
        <v>7</v>
      </c>
      <c r="B41" s="670"/>
      <c r="C41" s="688"/>
      <c r="D41" s="676" t="s">
        <v>634</v>
      </c>
      <c r="E41" s="517"/>
      <c r="F41" s="679"/>
      <c r="G41" s="680"/>
      <c r="H41" s="518" t="s">
        <v>635</v>
      </c>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685">
        <f t="shared" ref="AN41" si="25">IF(LEFT($AN$1,6)="共同生活援助",SUM(I42:AM42),SUM(I42:AM43))</f>
        <v>0</v>
      </c>
      <c r="AO41" s="657">
        <f>IF($AN$3="４週",AN41/4,AN41/(DAY(EOMONTH($I$21,0))/7))</f>
        <v>0</v>
      </c>
      <c r="AP41" s="660"/>
      <c r="AQ41" s="661"/>
      <c r="AR41" s="657" t="str">
        <f t="shared" ref="AR41" si="26">IF($AN$3="４週",AU42,AV42)</f>
        <v/>
      </c>
      <c r="AS41" s="657"/>
      <c r="AT41" s="666" t="str">
        <f t="shared" ref="AT41" si="27">IF(AX42&lt;=1.1,"",IF(AY42&lt;=1.1,"",IF(F41="","","勤務時間"&amp;CHAR(10)&amp;"OVER")))</f>
        <v/>
      </c>
      <c r="AU41" s="520" t="s">
        <v>636</v>
      </c>
      <c r="AV41" s="520" t="s">
        <v>637</v>
      </c>
      <c r="AX41" s="520" t="s">
        <v>638</v>
      </c>
      <c r="AY41" s="520" t="s">
        <v>639</v>
      </c>
    </row>
    <row r="42" spans="1:51" s="500" customFormat="1" ht="12" customHeight="1">
      <c r="A42" s="668"/>
      <c r="B42" s="671"/>
      <c r="C42" s="689"/>
      <c r="D42" s="677"/>
      <c r="E42" s="521"/>
      <c r="F42" s="681"/>
      <c r="G42" s="682"/>
      <c r="H42" s="522" t="s">
        <v>640</v>
      </c>
      <c r="I42" s="526" t="str">
        <f>IFERROR(VLOOKUP(I41,'P1'!$B:$AP,41,FALSE),"")</f>
        <v/>
      </c>
      <c r="J42" s="526" t="str">
        <f>IFERROR(VLOOKUP(J41,'P1'!$B:$AP,41,FALSE),"")</f>
        <v/>
      </c>
      <c r="K42" s="526" t="str">
        <f>IFERROR(VLOOKUP(K41,'P1'!$B:$AP,41,FALSE),"")</f>
        <v/>
      </c>
      <c r="L42" s="526" t="str">
        <f>IFERROR(VLOOKUP(L41,'P1'!$B:$AP,41,FALSE),"")</f>
        <v/>
      </c>
      <c r="M42" s="526" t="str">
        <f>IFERROR(VLOOKUP(M41,'P1'!$B:$AP,41,FALSE),"")</f>
        <v/>
      </c>
      <c r="N42" s="526" t="str">
        <f>IFERROR(VLOOKUP(N41,'P1'!$B:$AP,41,FALSE),"")</f>
        <v/>
      </c>
      <c r="O42" s="526" t="str">
        <f>IFERROR(VLOOKUP(O41,'P1'!$B:$AP,41,FALSE),"")</f>
        <v/>
      </c>
      <c r="P42" s="526" t="str">
        <f>IFERROR(VLOOKUP(P41,'P1'!$B:$AP,41,FALSE),"")</f>
        <v/>
      </c>
      <c r="Q42" s="526" t="str">
        <f>IFERROR(VLOOKUP(Q41,'P1'!$B:$AP,41,FALSE),"")</f>
        <v/>
      </c>
      <c r="R42" s="526" t="str">
        <f>IFERROR(VLOOKUP(R41,'P1'!$B:$AP,41,FALSE),"")</f>
        <v/>
      </c>
      <c r="S42" s="526" t="str">
        <f>IFERROR(VLOOKUP(S41,'P1'!$B:$AP,41,FALSE),"")</f>
        <v/>
      </c>
      <c r="T42" s="526" t="str">
        <f>IFERROR(VLOOKUP(T41,'P1'!$B:$AP,41,FALSE),"")</f>
        <v/>
      </c>
      <c r="U42" s="526" t="str">
        <f>IFERROR(VLOOKUP(U41,'P1'!$B:$AP,41,FALSE),"")</f>
        <v/>
      </c>
      <c r="V42" s="526" t="str">
        <f>IFERROR(VLOOKUP(V41,'P1'!$B:$AP,41,FALSE),"")</f>
        <v/>
      </c>
      <c r="W42" s="526" t="str">
        <f>IFERROR(VLOOKUP(W41,'P1'!$B:$AP,41,FALSE),"")</f>
        <v/>
      </c>
      <c r="X42" s="526" t="str">
        <f>IFERROR(VLOOKUP(X41,'P1'!$B:$AP,41,FALSE),"")</f>
        <v/>
      </c>
      <c r="Y42" s="526" t="str">
        <f>IFERROR(VLOOKUP(Y41,'P1'!$B:$AP,41,FALSE),"")</f>
        <v/>
      </c>
      <c r="Z42" s="526" t="str">
        <f>IFERROR(VLOOKUP(Z41,'P1'!$B:$AP,41,FALSE),"")</f>
        <v/>
      </c>
      <c r="AA42" s="526" t="str">
        <f>IFERROR(VLOOKUP(AA41,'P1'!$B:$AP,41,FALSE),"")</f>
        <v/>
      </c>
      <c r="AB42" s="526" t="str">
        <f>IFERROR(VLOOKUP(AB41,'P1'!$B:$AP,41,FALSE),"")</f>
        <v/>
      </c>
      <c r="AC42" s="526" t="str">
        <f>IFERROR(VLOOKUP(AC41,'P1'!$B:$AP,41,FALSE),"")</f>
        <v/>
      </c>
      <c r="AD42" s="526" t="str">
        <f>IFERROR(VLOOKUP(AD41,'P1'!$B:$AP,41,FALSE),"")</f>
        <v/>
      </c>
      <c r="AE42" s="526" t="str">
        <f>IFERROR(VLOOKUP(AE41,'P1'!$B:$AP,41,FALSE),"")</f>
        <v/>
      </c>
      <c r="AF42" s="526" t="str">
        <f>IFERROR(VLOOKUP(AF41,'P1'!$B:$AP,41,FALSE),"")</f>
        <v/>
      </c>
      <c r="AG42" s="526" t="str">
        <f>IFERROR(VLOOKUP(AG41,'P1'!$B:$AP,41,FALSE),"")</f>
        <v/>
      </c>
      <c r="AH42" s="526" t="str">
        <f>IFERROR(VLOOKUP(AH41,'P1'!$B:$AP,41,FALSE),"")</f>
        <v/>
      </c>
      <c r="AI42" s="526" t="str">
        <f>IFERROR(VLOOKUP(AI41,'P1'!$B:$AP,41,FALSE),"")</f>
        <v/>
      </c>
      <c r="AJ42" s="526" t="str">
        <f>IFERROR(VLOOKUP(AJ41,'P1'!$B:$AP,41,FALSE),"")</f>
        <v/>
      </c>
      <c r="AK42" s="526" t="str">
        <f>IFERROR(VLOOKUP(AK41,'P1'!$B:$AP,41,FALSE),"")</f>
        <v/>
      </c>
      <c r="AL42" s="526" t="str">
        <f>IFERROR(VLOOKUP(AL41,'P1'!$B:$AP,41,FALSE),"")</f>
        <v/>
      </c>
      <c r="AM42" s="526" t="str">
        <f>IFERROR(VLOOKUP(AM41,'P1'!$B:$AP,41,FALSE),"")</f>
        <v/>
      </c>
      <c r="AN42" s="686"/>
      <c r="AO42" s="658"/>
      <c r="AP42" s="662"/>
      <c r="AQ42" s="663"/>
      <c r="AR42" s="658"/>
      <c r="AS42" s="658"/>
      <c r="AT42" s="666"/>
      <c r="AU42" s="524" t="str">
        <f t="shared" ref="AU42" si="28">IFERROR(IF($D41="□",($AO41/$AK$6),($AO41/$AK$8)),"")</f>
        <v/>
      </c>
      <c r="AV42" s="524" t="str">
        <f t="shared" ref="AV42" si="29">IFERROR(IF($D41="□",($AN41/$AO$6),($AN41/$AO$8)),"")</f>
        <v/>
      </c>
      <c r="AX42" s="524" t="str">
        <f>IFERROR(IF($D41="□",(VLOOKUP(F41,'[5]ますた君 '!$C:$E,3,FALSE)/($AK$6*4)),(VLOOKUP(F41,'[5]ますた君 '!$C:$E,3,FALSE)/($AK$8*4))),"")</f>
        <v/>
      </c>
      <c r="AY42" s="524" t="str">
        <f>IFERROR(IF($D41="□",(VLOOKUP(F41,'[5]ますた君 '!$C:$E,3,FALSE)/$AO$6),(VLOOKUP(F41,'[5]ますた君 '!$C:$E,3,FALSE)/$AO$8)),"")</f>
        <v/>
      </c>
    </row>
    <row r="43" spans="1:51" s="500" customFormat="1" ht="12" customHeight="1">
      <c r="A43" s="669"/>
      <c r="B43" s="672"/>
      <c r="C43" s="690"/>
      <c r="D43" s="678"/>
      <c r="E43" s="521"/>
      <c r="F43" s="683"/>
      <c r="G43" s="684"/>
      <c r="H43" s="525" t="s">
        <v>641</v>
      </c>
      <c r="I43" s="526" t="str">
        <f>IFERROR(VLOOKUP(I41,'P1'!$B:$AP,31,FALSE),"")</f>
        <v/>
      </c>
      <c r="J43" s="526" t="str">
        <f>IFERROR(VLOOKUP(J41,'P1'!$B:$AP,31,FALSE),"")</f>
        <v/>
      </c>
      <c r="K43" s="526" t="str">
        <f>IFERROR(VLOOKUP(K41,'P1'!$B:$AP,31,FALSE),"")</f>
        <v/>
      </c>
      <c r="L43" s="526" t="str">
        <f>IFERROR(VLOOKUP(L41,'P1'!$B:$AP,31,FALSE),"")</f>
        <v/>
      </c>
      <c r="M43" s="526" t="str">
        <f>IFERROR(VLOOKUP(M41,'P1'!$B:$AP,31,FALSE),"")</f>
        <v/>
      </c>
      <c r="N43" s="526" t="str">
        <f>IFERROR(VLOOKUP(N41,'P1'!$B:$AP,31,FALSE),"")</f>
        <v/>
      </c>
      <c r="O43" s="526" t="str">
        <f>IFERROR(VLOOKUP(O41,'P1'!$B:$AP,31,FALSE),"")</f>
        <v/>
      </c>
      <c r="P43" s="526" t="str">
        <f>IFERROR(VLOOKUP(P41,'P1'!$B:$AP,31,FALSE),"")</f>
        <v/>
      </c>
      <c r="Q43" s="526" t="str">
        <f>IFERROR(VLOOKUP(Q41,'P1'!$B:$AP,31,FALSE),"")</f>
        <v/>
      </c>
      <c r="R43" s="526" t="str">
        <f>IFERROR(VLOOKUP(R41,'P1'!$B:$AP,31,FALSE),"")</f>
        <v/>
      </c>
      <c r="S43" s="526" t="str">
        <f>IFERROR(VLOOKUP(S41,'P1'!$B:$AP,31,FALSE),"")</f>
        <v/>
      </c>
      <c r="T43" s="526" t="str">
        <f>IFERROR(VLOOKUP(T41,'P1'!$B:$AP,31,FALSE),"")</f>
        <v/>
      </c>
      <c r="U43" s="526" t="str">
        <f>IFERROR(VLOOKUP(U41,'P1'!$B:$AP,31,FALSE),"")</f>
        <v/>
      </c>
      <c r="V43" s="526" t="str">
        <f>IFERROR(VLOOKUP(V41,'P1'!$B:$AP,31,FALSE),"")</f>
        <v/>
      </c>
      <c r="W43" s="526" t="str">
        <f>IFERROR(VLOOKUP(W41,'P1'!$B:$AP,31,FALSE),"")</f>
        <v/>
      </c>
      <c r="X43" s="526" t="str">
        <f>IFERROR(VLOOKUP(X41,'P1'!$B:$AP,31,FALSE),"")</f>
        <v/>
      </c>
      <c r="Y43" s="526" t="str">
        <f>IFERROR(VLOOKUP(Y41,'P1'!$B:$AP,31,FALSE),"")</f>
        <v/>
      </c>
      <c r="Z43" s="526" t="str">
        <f>IFERROR(VLOOKUP(Z41,'P1'!$B:$AP,31,FALSE),"")</f>
        <v/>
      </c>
      <c r="AA43" s="526" t="str">
        <f>IFERROR(VLOOKUP(AA41,'P1'!$B:$AP,31,FALSE),"")</f>
        <v/>
      </c>
      <c r="AB43" s="526" t="str">
        <f>IFERROR(VLOOKUP(AB41,'P1'!$B:$AP,31,FALSE),"")</f>
        <v/>
      </c>
      <c r="AC43" s="526" t="str">
        <f>IFERROR(VLOOKUP(AC41,'P1'!$B:$AP,31,FALSE),"")</f>
        <v/>
      </c>
      <c r="AD43" s="526" t="str">
        <f>IFERROR(VLOOKUP(AD41,'P1'!$B:$AP,31,FALSE),"")</f>
        <v/>
      </c>
      <c r="AE43" s="526" t="str">
        <f>IFERROR(VLOOKUP(AE41,'P1'!$B:$AP,31,FALSE),"")</f>
        <v/>
      </c>
      <c r="AF43" s="526" t="str">
        <f>IFERROR(VLOOKUP(AF41,'P1'!$B:$AP,31,FALSE),"")</f>
        <v/>
      </c>
      <c r="AG43" s="526" t="str">
        <f>IFERROR(VLOOKUP(AG41,'P1'!$B:$AP,31,FALSE),"")</f>
        <v/>
      </c>
      <c r="AH43" s="526" t="str">
        <f>IFERROR(VLOOKUP(AH41,'P1'!$B:$AP,31,FALSE),"")</f>
        <v/>
      </c>
      <c r="AI43" s="526" t="str">
        <f>IFERROR(VLOOKUP(AI41,'P1'!$B:$AP,31,FALSE),"")</f>
        <v/>
      </c>
      <c r="AJ43" s="526" t="str">
        <f>IFERROR(VLOOKUP(AJ41,'P1'!$B:$AP,31,FALSE),"")</f>
        <v/>
      </c>
      <c r="AK43" s="526" t="str">
        <f>IFERROR(VLOOKUP(AK41,'P1'!$B:$AP,31,FALSE),"")</f>
        <v/>
      </c>
      <c r="AL43" s="526" t="str">
        <f>IFERROR(VLOOKUP(AL41,'P1'!$B:$AP,31,FALSE),"")</f>
        <v/>
      </c>
      <c r="AM43" s="526" t="str">
        <f>IFERROR(VLOOKUP(AM41,'P1'!$B:$AP,31,FALSE),"")</f>
        <v/>
      </c>
      <c r="AN43" s="687"/>
      <c r="AO43" s="659"/>
      <c r="AP43" s="664"/>
      <c r="AQ43" s="665"/>
      <c r="AR43" s="659"/>
      <c r="AS43" s="659"/>
      <c r="AT43" s="666"/>
      <c r="AU43" s="527"/>
      <c r="AV43" s="527"/>
      <c r="AX43" s="527"/>
      <c r="AY43" s="527"/>
    </row>
    <row r="44" spans="1:51" s="500" customFormat="1" ht="12" customHeight="1">
      <c r="A44" s="667">
        <v>8</v>
      </c>
      <c r="B44" s="670"/>
      <c r="C44" s="688"/>
      <c r="D44" s="676" t="s">
        <v>634</v>
      </c>
      <c r="E44" s="517"/>
      <c r="F44" s="679"/>
      <c r="G44" s="680"/>
      <c r="H44" s="518" t="s">
        <v>635</v>
      </c>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685">
        <f t="shared" ref="AN44" si="30">IF(LEFT($AN$1,6)="共同生活援助",SUM(I45:AM45),SUM(I45:AM46))</f>
        <v>0</v>
      </c>
      <c r="AO44" s="657">
        <f>IF($AN$3="４週",AN44/4,AN44/(DAY(EOMONTH($I$21,0))/7))</f>
        <v>0</v>
      </c>
      <c r="AP44" s="660"/>
      <c r="AQ44" s="661"/>
      <c r="AR44" s="657" t="str">
        <f t="shared" ref="AR44" si="31">IF($AN$3="４週",AU45,AV45)</f>
        <v/>
      </c>
      <c r="AS44" s="657"/>
      <c r="AT44" s="666" t="str">
        <f t="shared" ref="AT44" si="32">IF(AX45&lt;=1.1,"",IF(AY45&lt;=1.1,"",IF(F44="","","勤務時間"&amp;CHAR(10)&amp;"OVER")))</f>
        <v/>
      </c>
      <c r="AU44" s="520" t="s">
        <v>636</v>
      </c>
      <c r="AV44" s="520" t="s">
        <v>637</v>
      </c>
      <c r="AX44" s="520" t="s">
        <v>638</v>
      </c>
      <c r="AY44" s="520" t="s">
        <v>639</v>
      </c>
    </row>
    <row r="45" spans="1:51" s="500" customFormat="1" ht="12" customHeight="1">
      <c r="A45" s="668"/>
      <c r="B45" s="671"/>
      <c r="C45" s="689"/>
      <c r="D45" s="677"/>
      <c r="E45" s="521"/>
      <c r="F45" s="681"/>
      <c r="G45" s="682"/>
      <c r="H45" s="522" t="s">
        <v>640</v>
      </c>
      <c r="I45" s="526" t="str">
        <f>IFERROR(VLOOKUP(I44,'P1'!$B:$AP,41,FALSE),"")</f>
        <v/>
      </c>
      <c r="J45" s="526" t="str">
        <f>IFERROR(VLOOKUP(J44,'P1'!$B:$AP,41,FALSE),"")</f>
        <v/>
      </c>
      <c r="K45" s="526" t="str">
        <f>IFERROR(VLOOKUP(K44,'P1'!$B:$AP,41,FALSE),"")</f>
        <v/>
      </c>
      <c r="L45" s="526" t="str">
        <f>IFERROR(VLOOKUP(L44,'P1'!$B:$AP,41,FALSE),"")</f>
        <v/>
      </c>
      <c r="M45" s="526" t="str">
        <f>IFERROR(VLOOKUP(M44,'P1'!$B:$AP,41,FALSE),"")</f>
        <v/>
      </c>
      <c r="N45" s="526" t="str">
        <f>IFERROR(VLOOKUP(N44,'P1'!$B:$AP,41,FALSE),"")</f>
        <v/>
      </c>
      <c r="O45" s="526" t="str">
        <f>IFERROR(VLOOKUP(O44,'P1'!$B:$AP,41,FALSE),"")</f>
        <v/>
      </c>
      <c r="P45" s="526" t="str">
        <f>IFERROR(VLOOKUP(P44,'P1'!$B:$AP,41,FALSE),"")</f>
        <v/>
      </c>
      <c r="Q45" s="526" t="str">
        <f>IFERROR(VLOOKUP(Q44,'P1'!$B:$AP,41,FALSE),"")</f>
        <v/>
      </c>
      <c r="R45" s="526" t="str">
        <f>IFERROR(VLOOKUP(R44,'P1'!$B:$AP,41,FALSE),"")</f>
        <v/>
      </c>
      <c r="S45" s="526" t="str">
        <f>IFERROR(VLOOKUP(S44,'P1'!$B:$AP,41,FALSE),"")</f>
        <v/>
      </c>
      <c r="T45" s="526" t="str">
        <f>IFERROR(VLOOKUP(T44,'P1'!$B:$AP,41,FALSE),"")</f>
        <v/>
      </c>
      <c r="U45" s="526" t="str">
        <f>IFERROR(VLOOKUP(U44,'P1'!$B:$AP,41,FALSE),"")</f>
        <v/>
      </c>
      <c r="V45" s="526" t="str">
        <f>IFERROR(VLOOKUP(V44,'P1'!$B:$AP,41,FALSE),"")</f>
        <v/>
      </c>
      <c r="W45" s="526" t="str">
        <f>IFERROR(VLOOKUP(W44,'P1'!$B:$AP,41,FALSE),"")</f>
        <v/>
      </c>
      <c r="X45" s="526" t="str">
        <f>IFERROR(VLOOKUP(X44,'P1'!$B:$AP,41,FALSE),"")</f>
        <v/>
      </c>
      <c r="Y45" s="526" t="str">
        <f>IFERROR(VLOOKUP(Y44,'P1'!$B:$AP,41,FALSE),"")</f>
        <v/>
      </c>
      <c r="Z45" s="526" t="str">
        <f>IFERROR(VLOOKUP(Z44,'P1'!$B:$AP,41,FALSE),"")</f>
        <v/>
      </c>
      <c r="AA45" s="526" t="str">
        <f>IFERROR(VLOOKUP(AA44,'P1'!$B:$AP,41,FALSE),"")</f>
        <v/>
      </c>
      <c r="AB45" s="526" t="str">
        <f>IFERROR(VLOOKUP(AB44,'P1'!$B:$AP,41,FALSE),"")</f>
        <v/>
      </c>
      <c r="AC45" s="526" t="str">
        <f>IFERROR(VLOOKUP(AC44,'P1'!$B:$AP,41,FALSE),"")</f>
        <v/>
      </c>
      <c r="AD45" s="526" t="str">
        <f>IFERROR(VLOOKUP(AD44,'P1'!$B:$AP,41,FALSE),"")</f>
        <v/>
      </c>
      <c r="AE45" s="526" t="str">
        <f>IFERROR(VLOOKUP(AE44,'P1'!$B:$AP,41,FALSE),"")</f>
        <v/>
      </c>
      <c r="AF45" s="526" t="str">
        <f>IFERROR(VLOOKUP(AF44,'P1'!$B:$AP,41,FALSE),"")</f>
        <v/>
      </c>
      <c r="AG45" s="526" t="str">
        <f>IFERROR(VLOOKUP(AG44,'P1'!$B:$AP,41,FALSE),"")</f>
        <v/>
      </c>
      <c r="AH45" s="526" t="str">
        <f>IFERROR(VLOOKUP(AH44,'P1'!$B:$AP,41,FALSE),"")</f>
        <v/>
      </c>
      <c r="AI45" s="526" t="str">
        <f>IFERROR(VLOOKUP(AI44,'P1'!$B:$AP,41,FALSE),"")</f>
        <v/>
      </c>
      <c r="AJ45" s="526" t="str">
        <f>IFERROR(VLOOKUP(AJ44,'P1'!$B:$AP,41,FALSE),"")</f>
        <v/>
      </c>
      <c r="AK45" s="526" t="str">
        <f>IFERROR(VLOOKUP(AK44,'P1'!$B:$AP,41,FALSE),"")</f>
        <v/>
      </c>
      <c r="AL45" s="526" t="str">
        <f>IFERROR(VLOOKUP(AL44,'P1'!$B:$AP,41,FALSE),"")</f>
        <v/>
      </c>
      <c r="AM45" s="526" t="str">
        <f>IFERROR(VLOOKUP(AM44,'P1'!$B:$AP,41,FALSE),"")</f>
        <v/>
      </c>
      <c r="AN45" s="686"/>
      <c r="AO45" s="658"/>
      <c r="AP45" s="662"/>
      <c r="AQ45" s="663"/>
      <c r="AR45" s="658"/>
      <c r="AS45" s="658"/>
      <c r="AT45" s="666"/>
      <c r="AU45" s="524" t="str">
        <f t="shared" ref="AU45" si="33">IFERROR(IF($D44="□",($AO44/$AK$6),($AO44/$AK$8)),"")</f>
        <v/>
      </c>
      <c r="AV45" s="524" t="str">
        <f t="shared" ref="AV45" si="34">IFERROR(IF($D44="□",($AN44/$AO$6),($AN44/$AO$8)),"")</f>
        <v/>
      </c>
      <c r="AX45" s="524" t="str">
        <f>IFERROR(IF($D44="□",(VLOOKUP(F44,'[5]ますた君 '!$C:$E,3,FALSE)/($AK$6*4)),(VLOOKUP(F44,'[5]ますた君 '!$C:$E,3,FALSE)/($AK$8*4))),"")</f>
        <v/>
      </c>
      <c r="AY45" s="524" t="str">
        <f>IFERROR(IF($D44="□",(VLOOKUP(F44,'[5]ますた君 '!$C:$E,3,FALSE)/$AO$6),(VLOOKUP(F44,'[5]ますた君 '!$C:$E,3,FALSE)/$AO$8)),"")</f>
        <v/>
      </c>
    </row>
    <row r="46" spans="1:51" s="500" customFormat="1" ht="12" customHeight="1">
      <c r="A46" s="669"/>
      <c r="B46" s="672"/>
      <c r="C46" s="690"/>
      <c r="D46" s="678"/>
      <c r="E46" s="521"/>
      <c r="F46" s="683"/>
      <c r="G46" s="684"/>
      <c r="H46" s="525" t="s">
        <v>641</v>
      </c>
      <c r="I46" s="526" t="str">
        <f>IFERROR(VLOOKUP(I44,'P1'!$B:$AP,31,FALSE),"")</f>
        <v/>
      </c>
      <c r="J46" s="526" t="str">
        <f>IFERROR(VLOOKUP(J44,'P1'!$B:$AP,31,FALSE),"")</f>
        <v/>
      </c>
      <c r="K46" s="526" t="str">
        <f>IFERROR(VLOOKUP(K44,'P1'!$B:$AP,31,FALSE),"")</f>
        <v/>
      </c>
      <c r="L46" s="526" t="str">
        <f>IFERROR(VLOOKUP(L44,'P1'!$B:$AP,31,FALSE),"")</f>
        <v/>
      </c>
      <c r="M46" s="526" t="str">
        <f>IFERROR(VLOOKUP(M44,'P1'!$B:$AP,31,FALSE),"")</f>
        <v/>
      </c>
      <c r="N46" s="526" t="str">
        <f>IFERROR(VLOOKUP(N44,'P1'!$B:$AP,31,FALSE),"")</f>
        <v/>
      </c>
      <c r="O46" s="526" t="str">
        <f>IFERROR(VLOOKUP(O44,'P1'!$B:$AP,31,FALSE),"")</f>
        <v/>
      </c>
      <c r="P46" s="526" t="str">
        <f>IFERROR(VLOOKUP(P44,'P1'!$B:$AP,31,FALSE),"")</f>
        <v/>
      </c>
      <c r="Q46" s="526" t="str">
        <f>IFERROR(VLOOKUP(Q44,'P1'!$B:$AP,31,FALSE),"")</f>
        <v/>
      </c>
      <c r="R46" s="526" t="str">
        <f>IFERROR(VLOOKUP(R44,'P1'!$B:$AP,31,FALSE),"")</f>
        <v/>
      </c>
      <c r="S46" s="526" t="str">
        <f>IFERROR(VLOOKUP(S44,'P1'!$B:$AP,31,FALSE),"")</f>
        <v/>
      </c>
      <c r="T46" s="526" t="str">
        <f>IFERROR(VLOOKUP(T44,'P1'!$B:$AP,31,FALSE),"")</f>
        <v/>
      </c>
      <c r="U46" s="526" t="str">
        <f>IFERROR(VLOOKUP(U44,'P1'!$B:$AP,31,FALSE),"")</f>
        <v/>
      </c>
      <c r="V46" s="526" t="str">
        <f>IFERROR(VLOOKUP(V44,'P1'!$B:$AP,31,FALSE),"")</f>
        <v/>
      </c>
      <c r="W46" s="526" t="str">
        <f>IFERROR(VLOOKUP(W44,'P1'!$B:$AP,31,FALSE),"")</f>
        <v/>
      </c>
      <c r="X46" s="526" t="str">
        <f>IFERROR(VLOOKUP(X44,'P1'!$B:$AP,31,FALSE),"")</f>
        <v/>
      </c>
      <c r="Y46" s="526" t="str">
        <f>IFERROR(VLOOKUP(Y44,'P1'!$B:$AP,31,FALSE),"")</f>
        <v/>
      </c>
      <c r="Z46" s="526" t="str">
        <f>IFERROR(VLOOKUP(Z44,'P1'!$B:$AP,31,FALSE),"")</f>
        <v/>
      </c>
      <c r="AA46" s="526" t="str">
        <f>IFERROR(VLOOKUP(AA44,'P1'!$B:$AP,31,FALSE),"")</f>
        <v/>
      </c>
      <c r="AB46" s="526" t="str">
        <f>IFERROR(VLOOKUP(AB44,'P1'!$B:$AP,31,FALSE),"")</f>
        <v/>
      </c>
      <c r="AC46" s="526" t="str">
        <f>IFERROR(VLOOKUP(AC44,'P1'!$B:$AP,31,FALSE),"")</f>
        <v/>
      </c>
      <c r="AD46" s="526" t="str">
        <f>IFERROR(VLOOKUP(AD44,'P1'!$B:$AP,31,FALSE),"")</f>
        <v/>
      </c>
      <c r="AE46" s="526" t="str">
        <f>IFERROR(VLOOKUP(AE44,'P1'!$B:$AP,31,FALSE),"")</f>
        <v/>
      </c>
      <c r="AF46" s="526" t="str">
        <f>IFERROR(VLOOKUP(AF44,'P1'!$B:$AP,31,FALSE),"")</f>
        <v/>
      </c>
      <c r="AG46" s="526" t="str">
        <f>IFERROR(VLOOKUP(AG44,'P1'!$B:$AP,31,FALSE),"")</f>
        <v/>
      </c>
      <c r="AH46" s="526" t="str">
        <f>IFERROR(VLOOKUP(AH44,'P1'!$B:$AP,31,FALSE),"")</f>
        <v/>
      </c>
      <c r="AI46" s="526" t="str">
        <f>IFERROR(VLOOKUP(AI44,'P1'!$B:$AP,31,FALSE),"")</f>
        <v/>
      </c>
      <c r="AJ46" s="526" t="str">
        <f>IFERROR(VLOOKUP(AJ44,'P1'!$B:$AP,31,FALSE),"")</f>
        <v/>
      </c>
      <c r="AK46" s="526" t="str">
        <f>IFERROR(VLOOKUP(AK44,'P1'!$B:$AP,31,FALSE),"")</f>
        <v/>
      </c>
      <c r="AL46" s="526" t="str">
        <f>IFERROR(VLOOKUP(AL44,'P1'!$B:$AP,31,FALSE),"")</f>
        <v/>
      </c>
      <c r="AM46" s="526" t="str">
        <f>IFERROR(VLOOKUP(AM44,'P1'!$B:$AP,31,FALSE),"")</f>
        <v/>
      </c>
      <c r="AN46" s="687"/>
      <c r="AO46" s="659"/>
      <c r="AP46" s="664"/>
      <c r="AQ46" s="665"/>
      <c r="AR46" s="659"/>
      <c r="AS46" s="659"/>
      <c r="AT46" s="666"/>
      <c r="AU46" s="527"/>
      <c r="AV46" s="527"/>
      <c r="AX46" s="527"/>
      <c r="AY46" s="527"/>
    </row>
    <row r="47" spans="1:51" s="500" customFormat="1" ht="12" customHeight="1">
      <c r="A47" s="667">
        <v>9</v>
      </c>
      <c r="B47" s="670"/>
      <c r="C47" s="688"/>
      <c r="D47" s="676" t="s">
        <v>634</v>
      </c>
      <c r="E47" s="517"/>
      <c r="F47" s="679"/>
      <c r="G47" s="680"/>
      <c r="H47" s="518" t="s">
        <v>635</v>
      </c>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685">
        <f t="shared" ref="AN47" si="35">IF(LEFT($AN$1,6)="共同生活援助",SUM(I48:AM48),SUM(I48:AM49))</f>
        <v>0</v>
      </c>
      <c r="AO47" s="657">
        <f>IF($AN$3="４週",AN47/4,AN47/(DAY(EOMONTH($I$21,0))/7))</f>
        <v>0</v>
      </c>
      <c r="AP47" s="660"/>
      <c r="AQ47" s="661"/>
      <c r="AR47" s="657" t="str">
        <f t="shared" ref="AR47" si="36">IF($AN$3="４週",AU48,AV48)</f>
        <v/>
      </c>
      <c r="AS47" s="657"/>
      <c r="AT47" s="666" t="str">
        <f t="shared" ref="AT47" si="37">IF(AX48&lt;=1.1,"",IF(AY48&lt;=1.1,"",IF(F47="","","勤務時間"&amp;CHAR(10)&amp;"OVER")))</f>
        <v/>
      </c>
      <c r="AU47" s="520" t="s">
        <v>636</v>
      </c>
      <c r="AV47" s="520" t="s">
        <v>637</v>
      </c>
      <c r="AX47" s="520" t="s">
        <v>638</v>
      </c>
      <c r="AY47" s="520" t="s">
        <v>639</v>
      </c>
    </row>
    <row r="48" spans="1:51" s="500" customFormat="1" ht="12" customHeight="1">
      <c r="A48" s="668"/>
      <c r="B48" s="671"/>
      <c r="C48" s="689"/>
      <c r="D48" s="677"/>
      <c r="E48" s="521"/>
      <c r="F48" s="681"/>
      <c r="G48" s="682"/>
      <c r="H48" s="522" t="s">
        <v>640</v>
      </c>
      <c r="I48" s="526" t="str">
        <f>IFERROR(VLOOKUP(I47,'P1'!$B:$AP,41,FALSE),"")</f>
        <v/>
      </c>
      <c r="J48" s="526" t="str">
        <f>IFERROR(VLOOKUP(J47,'P1'!$B:$AP,41,FALSE),"")</f>
        <v/>
      </c>
      <c r="K48" s="526" t="str">
        <f>IFERROR(VLOOKUP(K47,'P1'!$B:$AP,41,FALSE),"")</f>
        <v/>
      </c>
      <c r="L48" s="526" t="str">
        <f>IFERROR(VLOOKUP(L47,'P1'!$B:$AP,41,FALSE),"")</f>
        <v/>
      </c>
      <c r="M48" s="526" t="str">
        <f>IFERROR(VLOOKUP(M47,'P1'!$B:$AP,41,FALSE),"")</f>
        <v/>
      </c>
      <c r="N48" s="526" t="str">
        <f>IFERROR(VLOOKUP(N47,'P1'!$B:$AP,41,FALSE),"")</f>
        <v/>
      </c>
      <c r="O48" s="526" t="str">
        <f>IFERROR(VLOOKUP(O47,'P1'!$B:$AP,41,FALSE),"")</f>
        <v/>
      </c>
      <c r="P48" s="526" t="str">
        <f>IFERROR(VLOOKUP(P47,'P1'!$B:$AP,41,FALSE),"")</f>
        <v/>
      </c>
      <c r="Q48" s="526" t="str">
        <f>IFERROR(VLOOKUP(Q47,'P1'!$B:$AP,41,FALSE),"")</f>
        <v/>
      </c>
      <c r="R48" s="526" t="str">
        <f>IFERROR(VLOOKUP(R47,'P1'!$B:$AP,41,FALSE),"")</f>
        <v/>
      </c>
      <c r="S48" s="526" t="str">
        <f>IFERROR(VLOOKUP(S47,'P1'!$B:$AP,41,FALSE),"")</f>
        <v/>
      </c>
      <c r="T48" s="526" t="str">
        <f>IFERROR(VLOOKUP(T47,'P1'!$B:$AP,41,FALSE),"")</f>
        <v/>
      </c>
      <c r="U48" s="526" t="str">
        <f>IFERROR(VLOOKUP(U47,'P1'!$B:$AP,41,FALSE),"")</f>
        <v/>
      </c>
      <c r="V48" s="526" t="str">
        <f>IFERROR(VLOOKUP(V47,'P1'!$B:$AP,41,FALSE),"")</f>
        <v/>
      </c>
      <c r="W48" s="526" t="str">
        <f>IFERROR(VLOOKUP(W47,'P1'!$B:$AP,41,FALSE),"")</f>
        <v/>
      </c>
      <c r="X48" s="526" t="str">
        <f>IFERROR(VLOOKUP(X47,'P1'!$B:$AP,41,FALSE),"")</f>
        <v/>
      </c>
      <c r="Y48" s="526" t="str">
        <f>IFERROR(VLOOKUP(Y47,'P1'!$B:$AP,41,FALSE),"")</f>
        <v/>
      </c>
      <c r="Z48" s="526" t="str">
        <f>IFERROR(VLOOKUP(Z47,'P1'!$B:$AP,41,FALSE),"")</f>
        <v/>
      </c>
      <c r="AA48" s="526" t="str">
        <f>IFERROR(VLOOKUP(AA47,'P1'!$B:$AP,41,FALSE),"")</f>
        <v/>
      </c>
      <c r="AB48" s="526" t="str">
        <f>IFERROR(VLOOKUP(AB47,'P1'!$B:$AP,41,FALSE),"")</f>
        <v/>
      </c>
      <c r="AC48" s="526" t="str">
        <f>IFERROR(VLOOKUP(AC47,'P1'!$B:$AP,41,FALSE),"")</f>
        <v/>
      </c>
      <c r="AD48" s="526" t="str">
        <f>IFERROR(VLOOKUP(AD47,'P1'!$B:$AP,41,FALSE),"")</f>
        <v/>
      </c>
      <c r="AE48" s="526" t="str">
        <f>IFERROR(VLOOKUP(AE47,'P1'!$B:$AP,41,FALSE),"")</f>
        <v/>
      </c>
      <c r="AF48" s="526" t="str">
        <f>IFERROR(VLOOKUP(AF47,'P1'!$B:$AP,41,FALSE),"")</f>
        <v/>
      </c>
      <c r="AG48" s="526" t="str">
        <f>IFERROR(VLOOKUP(AG47,'P1'!$B:$AP,41,FALSE),"")</f>
        <v/>
      </c>
      <c r="AH48" s="526" t="str">
        <f>IFERROR(VLOOKUP(AH47,'P1'!$B:$AP,41,FALSE),"")</f>
        <v/>
      </c>
      <c r="AI48" s="526" t="str">
        <f>IFERROR(VLOOKUP(AI47,'P1'!$B:$AP,41,FALSE),"")</f>
        <v/>
      </c>
      <c r="AJ48" s="526" t="str">
        <f>IFERROR(VLOOKUP(AJ47,'P1'!$B:$AP,41,FALSE),"")</f>
        <v/>
      </c>
      <c r="AK48" s="526" t="str">
        <f>IFERROR(VLOOKUP(AK47,'P1'!$B:$AP,41,FALSE),"")</f>
        <v/>
      </c>
      <c r="AL48" s="526" t="str">
        <f>IFERROR(VLOOKUP(AL47,'P1'!$B:$AP,41,FALSE),"")</f>
        <v/>
      </c>
      <c r="AM48" s="526" t="str">
        <f>IFERROR(VLOOKUP(AM47,'P1'!$B:$AP,41,FALSE),"")</f>
        <v/>
      </c>
      <c r="AN48" s="686"/>
      <c r="AO48" s="658"/>
      <c r="AP48" s="662"/>
      <c r="AQ48" s="663"/>
      <c r="AR48" s="658"/>
      <c r="AS48" s="658"/>
      <c r="AT48" s="666"/>
      <c r="AU48" s="524" t="str">
        <f t="shared" ref="AU48" si="38">IFERROR(IF($D47="□",($AO47/$AK$6),($AO47/$AK$8)),"")</f>
        <v/>
      </c>
      <c r="AV48" s="524" t="str">
        <f t="shared" ref="AV48" si="39">IFERROR(IF($D47="□",($AN47/$AO$6),($AN47/$AO$8)),"")</f>
        <v/>
      </c>
      <c r="AX48" s="524" t="str">
        <f>IFERROR(IF($D47="□",(VLOOKUP(F47,'[5]ますた君 '!$C:$E,3,FALSE)/($AK$6*4)),(VLOOKUP(F47,'[5]ますた君 '!$C:$E,3,FALSE)/($AK$8*4))),"")</f>
        <v/>
      </c>
      <c r="AY48" s="524" t="str">
        <f>IFERROR(IF($D47="□",(VLOOKUP(F47,'[5]ますた君 '!$C:$E,3,FALSE)/$AO$6),(VLOOKUP(F47,'[5]ますた君 '!$C:$E,3,FALSE)/$AO$8)),"")</f>
        <v/>
      </c>
    </row>
    <row r="49" spans="1:51" s="500" customFormat="1" ht="12" customHeight="1">
      <c r="A49" s="669"/>
      <c r="B49" s="672"/>
      <c r="C49" s="690"/>
      <c r="D49" s="678"/>
      <c r="E49" s="521"/>
      <c r="F49" s="683"/>
      <c r="G49" s="684"/>
      <c r="H49" s="525" t="s">
        <v>641</v>
      </c>
      <c r="I49" s="526" t="str">
        <f>IFERROR(VLOOKUP(I47,'P1'!$B:$AP,31,FALSE),"")</f>
        <v/>
      </c>
      <c r="J49" s="526" t="str">
        <f>IFERROR(VLOOKUP(J47,'P1'!$B:$AP,31,FALSE),"")</f>
        <v/>
      </c>
      <c r="K49" s="526" t="str">
        <f>IFERROR(VLOOKUP(K47,'P1'!$B:$AP,31,FALSE),"")</f>
        <v/>
      </c>
      <c r="L49" s="526" t="str">
        <f>IFERROR(VLOOKUP(L47,'P1'!$B:$AP,31,FALSE),"")</f>
        <v/>
      </c>
      <c r="M49" s="526" t="str">
        <f>IFERROR(VLOOKUP(M47,'P1'!$B:$AP,31,FALSE),"")</f>
        <v/>
      </c>
      <c r="N49" s="526" t="str">
        <f>IFERROR(VLOOKUP(N47,'P1'!$B:$AP,31,FALSE),"")</f>
        <v/>
      </c>
      <c r="O49" s="526" t="str">
        <f>IFERROR(VLOOKUP(O47,'P1'!$B:$AP,31,FALSE),"")</f>
        <v/>
      </c>
      <c r="P49" s="526" t="str">
        <f>IFERROR(VLOOKUP(P47,'P1'!$B:$AP,31,FALSE),"")</f>
        <v/>
      </c>
      <c r="Q49" s="526" t="str">
        <f>IFERROR(VLOOKUP(Q47,'P1'!$B:$AP,31,FALSE),"")</f>
        <v/>
      </c>
      <c r="R49" s="526" t="str">
        <f>IFERROR(VLOOKUP(R47,'P1'!$B:$AP,31,FALSE),"")</f>
        <v/>
      </c>
      <c r="S49" s="526" t="str">
        <f>IFERROR(VLOOKUP(S47,'P1'!$B:$AP,31,FALSE),"")</f>
        <v/>
      </c>
      <c r="T49" s="526" t="str">
        <f>IFERROR(VLOOKUP(T47,'P1'!$B:$AP,31,FALSE),"")</f>
        <v/>
      </c>
      <c r="U49" s="526" t="str">
        <f>IFERROR(VLOOKUP(U47,'P1'!$B:$AP,31,FALSE),"")</f>
        <v/>
      </c>
      <c r="V49" s="526" t="str">
        <f>IFERROR(VLOOKUP(V47,'P1'!$B:$AP,31,FALSE),"")</f>
        <v/>
      </c>
      <c r="W49" s="526" t="str">
        <f>IFERROR(VLOOKUP(W47,'P1'!$B:$AP,31,FALSE),"")</f>
        <v/>
      </c>
      <c r="X49" s="526" t="str">
        <f>IFERROR(VLOOKUP(X47,'P1'!$B:$AP,31,FALSE),"")</f>
        <v/>
      </c>
      <c r="Y49" s="526" t="str">
        <f>IFERROR(VLOOKUP(Y47,'P1'!$B:$AP,31,FALSE),"")</f>
        <v/>
      </c>
      <c r="Z49" s="526" t="str">
        <f>IFERROR(VLOOKUP(Z47,'P1'!$B:$AP,31,FALSE),"")</f>
        <v/>
      </c>
      <c r="AA49" s="526" t="str">
        <f>IFERROR(VLOOKUP(AA47,'P1'!$B:$AP,31,FALSE),"")</f>
        <v/>
      </c>
      <c r="AB49" s="526" t="str">
        <f>IFERROR(VLOOKUP(AB47,'P1'!$B:$AP,31,FALSE),"")</f>
        <v/>
      </c>
      <c r="AC49" s="526" t="str">
        <f>IFERROR(VLOOKUP(AC47,'P1'!$B:$AP,31,FALSE),"")</f>
        <v/>
      </c>
      <c r="AD49" s="526" t="str">
        <f>IFERROR(VLOOKUP(AD47,'P1'!$B:$AP,31,FALSE),"")</f>
        <v/>
      </c>
      <c r="AE49" s="526" t="str">
        <f>IFERROR(VLOOKUP(AE47,'P1'!$B:$AP,31,FALSE),"")</f>
        <v/>
      </c>
      <c r="AF49" s="526" t="str">
        <f>IFERROR(VLOOKUP(AF47,'P1'!$B:$AP,31,FALSE),"")</f>
        <v/>
      </c>
      <c r="AG49" s="526" t="str">
        <f>IFERROR(VLOOKUP(AG47,'P1'!$B:$AP,31,FALSE),"")</f>
        <v/>
      </c>
      <c r="AH49" s="526" t="str">
        <f>IFERROR(VLOOKUP(AH47,'P1'!$B:$AP,31,FALSE),"")</f>
        <v/>
      </c>
      <c r="AI49" s="526" t="str">
        <f>IFERROR(VLOOKUP(AI47,'P1'!$B:$AP,31,FALSE),"")</f>
        <v/>
      </c>
      <c r="AJ49" s="526" t="str">
        <f>IFERROR(VLOOKUP(AJ47,'P1'!$B:$AP,31,FALSE),"")</f>
        <v/>
      </c>
      <c r="AK49" s="526" t="str">
        <f>IFERROR(VLOOKUP(AK47,'P1'!$B:$AP,31,FALSE),"")</f>
        <v/>
      </c>
      <c r="AL49" s="526" t="str">
        <f>IFERROR(VLOOKUP(AL47,'P1'!$B:$AP,31,FALSE),"")</f>
        <v/>
      </c>
      <c r="AM49" s="526" t="str">
        <f>IFERROR(VLOOKUP(AM47,'P1'!$B:$AP,31,FALSE),"")</f>
        <v/>
      </c>
      <c r="AN49" s="687"/>
      <c r="AO49" s="659"/>
      <c r="AP49" s="664"/>
      <c r="AQ49" s="665"/>
      <c r="AR49" s="659"/>
      <c r="AS49" s="659"/>
      <c r="AT49" s="666"/>
      <c r="AU49" s="527"/>
      <c r="AV49" s="527"/>
      <c r="AX49" s="527"/>
      <c r="AY49" s="527"/>
    </row>
    <row r="50" spans="1:51" s="500" customFormat="1" ht="12" customHeight="1">
      <c r="A50" s="667">
        <v>10</v>
      </c>
      <c r="B50" s="670"/>
      <c r="C50" s="688"/>
      <c r="D50" s="676" t="s">
        <v>634</v>
      </c>
      <c r="E50" s="517"/>
      <c r="F50" s="679"/>
      <c r="G50" s="680"/>
      <c r="H50" s="518" t="s">
        <v>635</v>
      </c>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685">
        <f t="shared" ref="AN50" si="40">IF(LEFT($AN$1,6)="共同生活援助",SUM(I51:AM51),SUM(I51:AM52))</f>
        <v>0</v>
      </c>
      <c r="AO50" s="657">
        <f>IF($AN$3="４週",AN50/4,AN50/(DAY(EOMONTH($I$21,0))/7))</f>
        <v>0</v>
      </c>
      <c r="AP50" s="660"/>
      <c r="AQ50" s="661"/>
      <c r="AR50" s="657" t="str">
        <f t="shared" ref="AR50" si="41">IF($AN$3="４週",AU51,AV51)</f>
        <v/>
      </c>
      <c r="AS50" s="657"/>
      <c r="AT50" s="666" t="str">
        <f t="shared" ref="AT50" si="42">IF(AX51&lt;=1.1,"",IF(AY51&lt;=1.1,"",IF(F50="","","勤務時間"&amp;CHAR(10)&amp;"OVER")))</f>
        <v/>
      </c>
      <c r="AU50" s="520" t="s">
        <v>636</v>
      </c>
      <c r="AV50" s="520" t="s">
        <v>637</v>
      </c>
      <c r="AX50" s="520" t="s">
        <v>638</v>
      </c>
      <c r="AY50" s="520" t="s">
        <v>639</v>
      </c>
    </row>
    <row r="51" spans="1:51" s="500" customFormat="1" ht="12" customHeight="1">
      <c r="A51" s="668"/>
      <c r="B51" s="671"/>
      <c r="C51" s="689"/>
      <c r="D51" s="677"/>
      <c r="E51" s="521"/>
      <c r="F51" s="681"/>
      <c r="G51" s="682"/>
      <c r="H51" s="522" t="s">
        <v>640</v>
      </c>
      <c r="I51" s="526" t="str">
        <f>IFERROR(VLOOKUP(I50,'P1'!$B:$AP,41,FALSE),"")</f>
        <v/>
      </c>
      <c r="J51" s="526" t="str">
        <f>IFERROR(VLOOKUP(J50,'P1'!$B:$AP,41,FALSE),"")</f>
        <v/>
      </c>
      <c r="K51" s="526" t="str">
        <f>IFERROR(VLOOKUP(K50,'P1'!$B:$AP,41,FALSE),"")</f>
        <v/>
      </c>
      <c r="L51" s="526" t="str">
        <f>IFERROR(VLOOKUP(L50,'P1'!$B:$AP,41,FALSE),"")</f>
        <v/>
      </c>
      <c r="M51" s="526" t="str">
        <f>IFERROR(VLOOKUP(M50,'P1'!$B:$AP,41,FALSE),"")</f>
        <v/>
      </c>
      <c r="N51" s="526" t="str">
        <f>IFERROR(VLOOKUP(N50,'P1'!$B:$AP,41,FALSE),"")</f>
        <v/>
      </c>
      <c r="O51" s="526" t="str">
        <f>IFERROR(VLOOKUP(O50,'P1'!$B:$AP,41,FALSE),"")</f>
        <v/>
      </c>
      <c r="P51" s="526" t="str">
        <f>IFERROR(VLOOKUP(P50,'P1'!$B:$AP,41,FALSE),"")</f>
        <v/>
      </c>
      <c r="Q51" s="526" t="str">
        <f>IFERROR(VLOOKUP(Q50,'P1'!$B:$AP,41,FALSE),"")</f>
        <v/>
      </c>
      <c r="R51" s="526" t="str">
        <f>IFERROR(VLOOKUP(R50,'P1'!$B:$AP,41,FALSE),"")</f>
        <v/>
      </c>
      <c r="S51" s="526" t="str">
        <f>IFERROR(VLOOKUP(S50,'P1'!$B:$AP,41,FALSE),"")</f>
        <v/>
      </c>
      <c r="T51" s="526" t="str">
        <f>IFERROR(VLOOKUP(T50,'P1'!$B:$AP,41,FALSE),"")</f>
        <v/>
      </c>
      <c r="U51" s="526" t="str">
        <f>IFERROR(VLOOKUP(U50,'P1'!$B:$AP,41,FALSE),"")</f>
        <v/>
      </c>
      <c r="V51" s="526" t="str">
        <f>IFERROR(VLOOKUP(V50,'P1'!$B:$AP,41,FALSE),"")</f>
        <v/>
      </c>
      <c r="W51" s="526" t="str">
        <f>IFERROR(VLOOKUP(W50,'P1'!$B:$AP,41,FALSE),"")</f>
        <v/>
      </c>
      <c r="X51" s="526" t="str">
        <f>IFERROR(VLOOKUP(X50,'P1'!$B:$AP,41,FALSE),"")</f>
        <v/>
      </c>
      <c r="Y51" s="526" t="str">
        <f>IFERROR(VLOOKUP(Y50,'P1'!$B:$AP,41,FALSE),"")</f>
        <v/>
      </c>
      <c r="Z51" s="526" t="str">
        <f>IFERROR(VLOOKUP(Z50,'P1'!$B:$AP,41,FALSE),"")</f>
        <v/>
      </c>
      <c r="AA51" s="526" t="str">
        <f>IFERROR(VLOOKUP(AA50,'P1'!$B:$AP,41,FALSE),"")</f>
        <v/>
      </c>
      <c r="AB51" s="526" t="str">
        <f>IFERROR(VLOOKUP(AB50,'P1'!$B:$AP,41,FALSE),"")</f>
        <v/>
      </c>
      <c r="AC51" s="526" t="str">
        <f>IFERROR(VLOOKUP(AC50,'P1'!$B:$AP,41,FALSE),"")</f>
        <v/>
      </c>
      <c r="AD51" s="526" t="str">
        <f>IFERROR(VLOOKUP(AD50,'P1'!$B:$AP,41,FALSE),"")</f>
        <v/>
      </c>
      <c r="AE51" s="526" t="str">
        <f>IFERROR(VLOOKUP(AE50,'P1'!$B:$AP,41,FALSE),"")</f>
        <v/>
      </c>
      <c r="AF51" s="526" t="str">
        <f>IFERROR(VLOOKUP(AF50,'P1'!$B:$AP,41,FALSE),"")</f>
        <v/>
      </c>
      <c r="AG51" s="526" t="str">
        <f>IFERROR(VLOOKUP(AG50,'P1'!$B:$AP,41,FALSE),"")</f>
        <v/>
      </c>
      <c r="AH51" s="526" t="str">
        <f>IFERROR(VLOOKUP(AH50,'P1'!$B:$AP,41,FALSE),"")</f>
        <v/>
      </c>
      <c r="AI51" s="526" t="str">
        <f>IFERROR(VLOOKUP(AI50,'P1'!$B:$AP,41,FALSE),"")</f>
        <v/>
      </c>
      <c r="AJ51" s="526" t="str">
        <f>IFERROR(VLOOKUP(AJ50,'P1'!$B:$AP,41,FALSE),"")</f>
        <v/>
      </c>
      <c r="AK51" s="526" t="str">
        <f>IFERROR(VLOOKUP(AK50,'P1'!$B:$AP,41,FALSE),"")</f>
        <v/>
      </c>
      <c r="AL51" s="526" t="str">
        <f>IFERROR(VLOOKUP(AL50,'P1'!$B:$AP,41,FALSE),"")</f>
        <v/>
      </c>
      <c r="AM51" s="526" t="str">
        <f>IFERROR(VLOOKUP(AM50,'P1'!$B:$AP,41,FALSE),"")</f>
        <v/>
      </c>
      <c r="AN51" s="686"/>
      <c r="AO51" s="658"/>
      <c r="AP51" s="662"/>
      <c r="AQ51" s="663"/>
      <c r="AR51" s="658"/>
      <c r="AS51" s="658"/>
      <c r="AT51" s="666"/>
      <c r="AU51" s="524" t="str">
        <f t="shared" ref="AU51" si="43">IFERROR(IF($D50="□",($AO50/$AK$6),($AO50/$AK$8)),"")</f>
        <v/>
      </c>
      <c r="AV51" s="524" t="str">
        <f t="shared" ref="AV51" si="44">IFERROR(IF($D50="□",($AN50/$AO$6),($AN50/$AO$8)),"")</f>
        <v/>
      </c>
      <c r="AX51" s="524" t="str">
        <f>IFERROR(IF($D50="□",(VLOOKUP(F50,'[5]ますた君 '!$C:$E,3,FALSE)/($AK$6*4)),(VLOOKUP(F50,'[5]ますた君 '!$C:$E,3,FALSE)/($AK$8*4))),"")</f>
        <v/>
      </c>
      <c r="AY51" s="524" t="str">
        <f>IFERROR(IF($D50="□",(VLOOKUP(F50,'[5]ますた君 '!$C:$E,3,FALSE)/$AO$6),(VLOOKUP(F50,'[5]ますた君 '!$C:$E,3,FALSE)/$AO$8)),"")</f>
        <v/>
      </c>
    </row>
    <row r="52" spans="1:51" s="500" customFormat="1" ht="12" customHeight="1">
      <c r="A52" s="669"/>
      <c r="B52" s="672"/>
      <c r="C52" s="690"/>
      <c r="D52" s="678"/>
      <c r="E52" s="521"/>
      <c r="F52" s="683"/>
      <c r="G52" s="684"/>
      <c r="H52" s="525" t="s">
        <v>641</v>
      </c>
      <c r="I52" s="526" t="str">
        <f>IFERROR(VLOOKUP(I50,'P1'!$B:$AP,31,FALSE),"")</f>
        <v/>
      </c>
      <c r="J52" s="526" t="str">
        <f>IFERROR(VLOOKUP(J50,'P1'!$B:$AP,31,FALSE),"")</f>
        <v/>
      </c>
      <c r="K52" s="526" t="str">
        <f>IFERROR(VLOOKUP(K50,'P1'!$B:$AP,31,FALSE),"")</f>
        <v/>
      </c>
      <c r="L52" s="526" t="str">
        <f>IFERROR(VLOOKUP(L50,'P1'!$B:$AP,31,FALSE),"")</f>
        <v/>
      </c>
      <c r="M52" s="526" t="str">
        <f>IFERROR(VLOOKUP(M50,'P1'!$B:$AP,31,FALSE),"")</f>
        <v/>
      </c>
      <c r="N52" s="526" t="str">
        <f>IFERROR(VLOOKUP(N50,'P1'!$B:$AP,31,FALSE),"")</f>
        <v/>
      </c>
      <c r="O52" s="526" t="str">
        <f>IFERROR(VLOOKUP(O50,'P1'!$B:$AP,31,FALSE),"")</f>
        <v/>
      </c>
      <c r="P52" s="526" t="str">
        <f>IFERROR(VLOOKUP(P50,'P1'!$B:$AP,31,FALSE),"")</f>
        <v/>
      </c>
      <c r="Q52" s="526" t="str">
        <f>IFERROR(VLOOKUP(Q50,'P1'!$B:$AP,31,FALSE),"")</f>
        <v/>
      </c>
      <c r="R52" s="526" t="str">
        <f>IFERROR(VLOOKUP(R50,'P1'!$B:$AP,31,FALSE),"")</f>
        <v/>
      </c>
      <c r="S52" s="526" t="str">
        <f>IFERROR(VLOOKUP(S50,'P1'!$B:$AP,31,FALSE),"")</f>
        <v/>
      </c>
      <c r="T52" s="526" t="str">
        <f>IFERROR(VLOOKUP(T50,'P1'!$B:$AP,31,FALSE),"")</f>
        <v/>
      </c>
      <c r="U52" s="526" t="str">
        <f>IFERROR(VLOOKUP(U50,'P1'!$B:$AP,31,FALSE),"")</f>
        <v/>
      </c>
      <c r="V52" s="526" t="str">
        <f>IFERROR(VLOOKUP(V50,'P1'!$B:$AP,31,FALSE),"")</f>
        <v/>
      </c>
      <c r="W52" s="526" t="str">
        <f>IFERROR(VLOOKUP(W50,'P1'!$B:$AP,31,FALSE),"")</f>
        <v/>
      </c>
      <c r="X52" s="526" t="str">
        <f>IFERROR(VLOOKUP(X50,'P1'!$B:$AP,31,FALSE),"")</f>
        <v/>
      </c>
      <c r="Y52" s="526" t="str">
        <f>IFERROR(VLOOKUP(Y50,'P1'!$B:$AP,31,FALSE),"")</f>
        <v/>
      </c>
      <c r="Z52" s="526" t="str">
        <f>IFERROR(VLOOKUP(Z50,'P1'!$B:$AP,31,FALSE),"")</f>
        <v/>
      </c>
      <c r="AA52" s="526" t="str">
        <f>IFERROR(VLOOKUP(AA50,'P1'!$B:$AP,31,FALSE),"")</f>
        <v/>
      </c>
      <c r="AB52" s="526" t="str">
        <f>IFERROR(VLOOKUP(AB50,'P1'!$B:$AP,31,FALSE),"")</f>
        <v/>
      </c>
      <c r="AC52" s="526" t="str">
        <f>IFERROR(VLOOKUP(AC50,'P1'!$B:$AP,31,FALSE),"")</f>
        <v/>
      </c>
      <c r="AD52" s="526" t="str">
        <f>IFERROR(VLOOKUP(AD50,'P1'!$B:$AP,31,FALSE),"")</f>
        <v/>
      </c>
      <c r="AE52" s="526" t="str">
        <f>IFERROR(VLOOKUP(AE50,'P1'!$B:$AP,31,FALSE),"")</f>
        <v/>
      </c>
      <c r="AF52" s="526" t="str">
        <f>IFERROR(VLOOKUP(AF50,'P1'!$B:$AP,31,FALSE),"")</f>
        <v/>
      </c>
      <c r="AG52" s="526" t="str">
        <f>IFERROR(VLOOKUP(AG50,'P1'!$B:$AP,31,FALSE),"")</f>
        <v/>
      </c>
      <c r="AH52" s="526" t="str">
        <f>IFERROR(VLOOKUP(AH50,'P1'!$B:$AP,31,FALSE),"")</f>
        <v/>
      </c>
      <c r="AI52" s="526" t="str">
        <f>IFERROR(VLOOKUP(AI50,'P1'!$B:$AP,31,FALSE),"")</f>
        <v/>
      </c>
      <c r="AJ52" s="526" t="str">
        <f>IFERROR(VLOOKUP(AJ50,'P1'!$B:$AP,31,FALSE),"")</f>
        <v/>
      </c>
      <c r="AK52" s="526" t="str">
        <f>IFERROR(VLOOKUP(AK50,'P1'!$B:$AP,31,FALSE),"")</f>
        <v/>
      </c>
      <c r="AL52" s="526" t="str">
        <f>IFERROR(VLOOKUP(AL50,'P1'!$B:$AP,31,FALSE),"")</f>
        <v/>
      </c>
      <c r="AM52" s="526" t="str">
        <f>IFERROR(VLOOKUP(AM50,'P1'!$B:$AP,31,FALSE),"")</f>
        <v/>
      </c>
      <c r="AN52" s="687"/>
      <c r="AO52" s="659"/>
      <c r="AP52" s="664"/>
      <c r="AQ52" s="665"/>
      <c r="AR52" s="659"/>
      <c r="AS52" s="659"/>
      <c r="AT52" s="666"/>
      <c r="AU52" s="527"/>
      <c r="AV52" s="527"/>
      <c r="AX52" s="527"/>
      <c r="AY52" s="527"/>
    </row>
    <row r="53" spans="1:51" s="500" customFormat="1" ht="12" customHeight="1">
      <c r="A53" s="667">
        <v>11</v>
      </c>
      <c r="B53" s="670"/>
      <c r="C53" s="688"/>
      <c r="D53" s="676" t="s">
        <v>634</v>
      </c>
      <c r="E53" s="517"/>
      <c r="F53" s="679"/>
      <c r="G53" s="680"/>
      <c r="H53" s="518" t="s">
        <v>635</v>
      </c>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685">
        <f t="shared" ref="AN53" si="45">IF(LEFT($AN$1,6)="共同生活援助",SUM(I54:AM54),SUM(I54:AM55))</f>
        <v>0</v>
      </c>
      <c r="AO53" s="657">
        <f>IF($AN$3="４週",AN53/4,AN53/(DAY(EOMONTH($I$21,0))/7))</f>
        <v>0</v>
      </c>
      <c r="AP53" s="660"/>
      <c r="AQ53" s="661"/>
      <c r="AR53" s="657" t="str">
        <f t="shared" ref="AR53" si="46">IF($AN$3="４週",AU54,AV54)</f>
        <v/>
      </c>
      <c r="AS53" s="657"/>
      <c r="AT53" s="666" t="str">
        <f t="shared" ref="AT53" si="47">IF(AX54&lt;=1.1,"",IF(AY54&lt;=1.1,"",IF(F53="","","勤務時間"&amp;CHAR(10)&amp;"OVER")))</f>
        <v/>
      </c>
      <c r="AU53" s="520" t="s">
        <v>636</v>
      </c>
      <c r="AV53" s="520" t="s">
        <v>637</v>
      </c>
      <c r="AX53" s="520" t="s">
        <v>638</v>
      </c>
      <c r="AY53" s="520" t="s">
        <v>639</v>
      </c>
    </row>
    <row r="54" spans="1:51" s="500" customFormat="1" ht="12" customHeight="1">
      <c r="A54" s="668"/>
      <c r="B54" s="671"/>
      <c r="C54" s="689"/>
      <c r="D54" s="677"/>
      <c r="E54" s="521"/>
      <c r="F54" s="681"/>
      <c r="G54" s="682"/>
      <c r="H54" s="522" t="s">
        <v>640</v>
      </c>
      <c r="I54" s="526" t="str">
        <f>IFERROR(VLOOKUP(I53,'P1'!$B:$AP,41,FALSE),"")</f>
        <v/>
      </c>
      <c r="J54" s="526" t="str">
        <f>IFERROR(VLOOKUP(J53,'P1'!$B:$AP,41,FALSE),"")</f>
        <v/>
      </c>
      <c r="K54" s="526" t="str">
        <f>IFERROR(VLOOKUP(K53,'P1'!$B:$AP,41,FALSE),"")</f>
        <v/>
      </c>
      <c r="L54" s="526" t="str">
        <f>IFERROR(VLOOKUP(L53,'P1'!$B:$AP,41,FALSE),"")</f>
        <v/>
      </c>
      <c r="M54" s="526" t="str">
        <f>IFERROR(VLOOKUP(M53,'P1'!$B:$AP,41,FALSE),"")</f>
        <v/>
      </c>
      <c r="N54" s="526" t="str">
        <f>IFERROR(VLOOKUP(N53,'P1'!$B:$AP,41,FALSE),"")</f>
        <v/>
      </c>
      <c r="O54" s="526" t="str">
        <f>IFERROR(VLOOKUP(O53,'P1'!$B:$AP,41,FALSE),"")</f>
        <v/>
      </c>
      <c r="P54" s="526" t="str">
        <f>IFERROR(VLOOKUP(P53,'P1'!$B:$AP,41,FALSE),"")</f>
        <v/>
      </c>
      <c r="Q54" s="526" t="str">
        <f>IFERROR(VLOOKUP(Q53,'P1'!$B:$AP,41,FALSE),"")</f>
        <v/>
      </c>
      <c r="R54" s="526" t="str">
        <f>IFERROR(VLOOKUP(R53,'P1'!$B:$AP,41,FALSE),"")</f>
        <v/>
      </c>
      <c r="S54" s="526" t="str">
        <f>IFERROR(VLOOKUP(S53,'P1'!$B:$AP,41,FALSE),"")</f>
        <v/>
      </c>
      <c r="T54" s="526" t="str">
        <f>IFERROR(VLOOKUP(T53,'P1'!$B:$AP,41,FALSE),"")</f>
        <v/>
      </c>
      <c r="U54" s="526" t="str">
        <f>IFERROR(VLOOKUP(U53,'P1'!$B:$AP,41,FALSE),"")</f>
        <v/>
      </c>
      <c r="V54" s="526" t="str">
        <f>IFERROR(VLOOKUP(V53,'P1'!$B:$AP,41,FALSE),"")</f>
        <v/>
      </c>
      <c r="W54" s="526" t="str">
        <f>IFERROR(VLOOKUP(W53,'P1'!$B:$AP,41,FALSE),"")</f>
        <v/>
      </c>
      <c r="X54" s="526" t="str">
        <f>IFERROR(VLOOKUP(X53,'P1'!$B:$AP,41,FALSE),"")</f>
        <v/>
      </c>
      <c r="Y54" s="526" t="str">
        <f>IFERROR(VLOOKUP(Y53,'P1'!$B:$AP,41,FALSE),"")</f>
        <v/>
      </c>
      <c r="Z54" s="526" t="str">
        <f>IFERROR(VLOOKUP(Z53,'P1'!$B:$AP,41,FALSE),"")</f>
        <v/>
      </c>
      <c r="AA54" s="526" t="str">
        <f>IFERROR(VLOOKUP(AA53,'P1'!$B:$AP,41,FALSE),"")</f>
        <v/>
      </c>
      <c r="AB54" s="526" t="str">
        <f>IFERROR(VLOOKUP(AB53,'P1'!$B:$AP,41,FALSE),"")</f>
        <v/>
      </c>
      <c r="AC54" s="526" t="str">
        <f>IFERROR(VLOOKUP(AC53,'P1'!$B:$AP,41,FALSE),"")</f>
        <v/>
      </c>
      <c r="AD54" s="526" t="str">
        <f>IFERROR(VLOOKUP(AD53,'P1'!$B:$AP,41,FALSE),"")</f>
        <v/>
      </c>
      <c r="AE54" s="526" t="str">
        <f>IFERROR(VLOOKUP(AE53,'P1'!$B:$AP,41,FALSE),"")</f>
        <v/>
      </c>
      <c r="AF54" s="526" t="str">
        <f>IFERROR(VLOOKUP(AF53,'P1'!$B:$AP,41,FALSE),"")</f>
        <v/>
      </c>
      <c r="AG54" s="526" t="str">
        <f>IFERROR(VLOOKUP(AG53,'P1'!$B:$AP,41,FALSE),"")</f>
        <v/>
      </c>
      <c r="AH54" s="526" t="str">
        <f>IFERROR(VLOOKUP(AH53,'P1'!$B:$AP,41,FALSE),"")</f>
        <v/>
      </c>
      <c r="AI54" s="526" t="str">
        <f>IFERROR(VLOOKUP(AI53,'P1'!$B:$AP,41,FALSE),"")</f>
        <v/>
      </c>
      <c r="AJ54" s="526" t="str">
        <f>IFERROR(VLOOKUP(AJ53,'P1'!$B:$AP,41,FALSE),"")</f>
        <v/>
      </c>
      <c r="AK54" s="526" t="str">
        <f>IFERROR(VLOOKUP(AK53,'P1'!$B:$AP,41,FALSE),"")</f>
        <v/>
      </c>
      <c r="AL54" s="526" t="str">
        <f>IFERROR(VLOOKUP(AL53,'P1'!$B:$AP,41,FALSE),"")</f>
        <v/>
      </c>
      <c r="AM54" s="526" t="str">
        <f>IFERROR(VLOOKUP(AM53,'P1'!$B:$AP,41,FALSE),"")</f>
        <v/>
      </c>
      <c r="AN54" s="686"/>
      <c r="AO54" s="658"/>
      <c r="AP54" s="662"/>
      <c r="AQ54" s="663"/>
      <c r="AR54" s="658"/>
      <c r="AS54" s="658"/>
      <c r="AT54" s="666"/>
      <c r="AU54" s="524" t="str">
        <f t="shared" ref="AU54" si="48">IFERROR(IF($D53="□",($AO53/$AK$6),($AO53/$AK$8)),"")</f>
        <v/>
      </c>
      <c r="AV54" s="524" t="str">
        <f t="shared" ref="AV54" si="49">IFERROR(IF($D53="□",($AN53/$AO$6),($AN53/$AO$8)),"")</f>
        <v/>
      </c>
      <c r="AX54" s="524" t="str">
        <f>IFERROR(IF($D53="□",(VLOOKUP(F53,'[5]ますた君 '!$C:$E,3,FALSE)/($AK$6*4)),(VLOOKUP(F53,'[5]ますた君 '!$C:$E,3,FALSE)/($AK$8*4))),"")</f>
        <v/>
      </c>
      <c r="AY54" s="524" t="str">
        <f>IFERROR(IF($D53="□",(VLOOKUP(F53,'[5]ますた君 '!$C:$E,3,FALSE)/$AO$6),(VLOOKUP(F53,'[5]ますた君 '!$C:$E,3,FALSE)/$AO$8)),"")</f>
        <v/>
      </c>
    </row>
    <row r="55" spans="1:51" s="500" customFormat="1" ht="12" customHeight="1">
      <c r="A55" s="669"/>
      <c r="B55" s="672"/>
      <c r="C55" s="690"/>
      <c r="D55" s="678"/>
      <c r="E55" s="521"/>
      <c r="F55" s="683"/>
      <c r="G55" s="684"/>
      <c r="H55" s="525" t="s">
        <v>641</v>
      </c>
      <c r="I55" s="526" t="str">
        <f>IFERROR(VLOOKUP(I53,'P1'!$B:$AP,31,FALSE),"")</f>
        <v/>
      </c>
      <c r="J55" s="526" t="str">
        <f>IFERROR(VLOOKUP(J53,'P1'!$B:$AP,31,FALSE),"")</f>
        <v/>
      </c>
      <c r="K55" s="526" t="str">
        <f>IFERROR(VLOOKUP(K53,'P1'!$B:$AP,31,FALSE),"")</f>
        <v/>
      </c>
      <c r="L55" s="526" t="str">
        <f>IFERROR(VLOOKUP(L53,'P1'!$B:$AP,31,FALSE),"")</f>
        <v/>
      </c>
      <c r="M55" s="526" t="str">
        <f>IFERROR(VLOOKUP(M53,'P1'!$B:$AP,31,FALSE),"")</f>
        <v/>
      </c>
      <c r="N55" s="526" t="str">
        <f>IFERROR(VLOOKUP(N53,'P1'!$B:$AP,31,FALSE),"")</f>
        <v/>
      </c>
      <c r="O55" s="526" t="str">
        <f>IFERROR(VLOOKUP(O53,'P1'!$B:$AP,31,FALSE),"")</f>
        <v/>
      </c>
      <c r="P55" s="526" t="str">
        <f>IFERROR(VLOOKUP(P53,'P1'!$B:$AP,31,FALSE),"")</f>
        <v/>
      </c>
      <c r="Q55" s="526" t="str">
        <f>IFERROR(VLOOKUP(Q53,'P1'!$B:$AP,31,FALSE),"")</f>
        <v/>
      </c>
      <c r="R55" s="526" t="str">
        <f>IFERROR(VLOOKUP(R53,'P1'!$B:$AP,31,FALSE),"")</f>
        <v/>
      </c>
      <c r="S55" s="526" t="str">
        <f>IFERROR(VLOOKUP(S53,'P1'!$B:$AP,31,FALSE),"")</f>
        <v/>
      </c>
      <c r="T55" s="526" t="str">
        <f>IFERROR(VLOOKUP(T53,'P1'!$B:$AP,31,FALSE),"")</f>
        <v/>
      </c>
      <c r="U55" s="526" t="str">
        <f>IFERROR(VLOOKUP(U53,'P1'!$B:$AP,31,FALSE),"")</f>
        <v/>
      </c>
      <c r="V55" s="526" t="str">
        <f>IFERROR(VLOOKUP(V53,'P1'!$B:$AP,31,FALSE),"")</f>
        <v/>
      </c>
      <c r="W55" s="526" t="str">
        <f>IFERROR(VLOOKUP(W53,'P1'!$B:$AP,31,FALSE),"")</f>
        <v/>
      </c>
      <c r="X55" s="526" t="str">
        <f>IFERROR(VLOOKUP(X53,'P1'!$B:$AP,31,FALSE),"")</f>
        <v/>
      </c>
      <c r="Y55" s="526" t="str">
        <f>IFERROR(VLOOKUP(Y53,'P1'!$B:$AP,31,FALSE),"")</f>
        <v/>
      </c>
      <c r="Z55" s="526" t="str">
        <f>IFERROR(VLOOKUP(Z53,'P1'!$B:$AP,31,FALSE),"")</f>
        <v/>
      </c>
      <c r="AA55" s="526" t="str">
        <f>IFERROR(VLOOKUP(AA53,'P1'!$B:$AP,31,FALSE),"")</f>
        <v/>
      </c>
      <c r="AB55" s="526" t="str">
        <f>IFERROR(VLOOKUP(AB53,'P1'!$B:$AP,31,FALSE),"")</f>
        <v/>
      </c>
      <c r="AC55" s="526" t="str">
        <f>IFERROR(VLOOKUP(AC53,'P1'!$B:$AP,31,FALSE),"")</f>
        <v/>
      </c>
      <c r="AD55" s="526" t="str">
        <f>IFERROR(VLOOKUP(AD53,'P1'!$B:$AP,31,FALSE),"")</f>
        <v/>
      </c>
      <c r="AE55" s="526" t="str">
        <f>IFERROR(VLOOKUP(AE53,'P1'!$B:$AP,31,FALSE),"")</f>
        <v/>
      </c>
      <c r="AF55" s="526" t="str">
        <f>IFERROR(VLOOKUP(AF53,'P1'!$B:$AP,31,FALSE),"")</f>
        <v/>
      </c>
      <c r="AG55" s="526" t="str">
        <f>IFERROR(VLOOKUP(AG53,'P1'!$B:$AP,31,FALSE),"")</f>
        <v/>
      </c>
      <c r="AH55" s="526" t="str">
        <f>IFERROR(VLOOKUP(AH53,'P1'!$B:$AP,31,FALSE),"")</f>
        <v/>
      </c>
      <c r="AI55" s="526" t="str">
        <f>IFERROR(VLOOKUP(AI53,'P1'!$B:$AP,31,FALSE),"")</f>
        <v/>
      </c>
      <c r="AJ55" s="526" t="str">
        <f>IFERROR(VLOOKUP(AJ53,'P1'!$B:$AP,31,FALSE),"")</f>
        <v/>
      </c>
      <c r="AK55" s="526" t="str">
        <f>IFERROR(VLOOKUP(AK53,'P1'!$B:$AP,31,FALSE),"")</f>
        <v/>
      </c>
      <c r="AL55" s="526" t="str">
        <f>IFERROR(VLOOKUP(AL53,'P1'!$B:$AP,31,FALSE),"")</f>
        <v/>
      </c>
      <c r="AM55" s="526" t="str">
        <f>IFERROR(VLOOKUP(AM53,'P1'!$B:$AP,31,FALSE),"")</f>
        <v/>
      </c>
      <c r="AN55" s="687"/>
      <c r="AO55" s="659"/>
      <c r="AP55" s="664"/>
      <c r="AQ55" s="665"/>
      <c r="AR55" s="659"/>
      <c r="AS55" s="659"/>
      <c r="AT55" s="666"/>
      <c r="AU55" s="527"/>
      <c r="AV55" s="527"/>
      <c r="AX55" s="527"/>
      <c r="AY55" s="527"/>
    </row>
    <row r="56" spans="1:51" s="500" customFormat="1" ht="12" customHeight="1">
      <c r="A56" s="667">
        <v>12</v>
      </c>
      <c r="B56" s="670"/>
      <c r="C56" s="688"/>
      <c r="D56" s="676" t="s">
        <v>634</v>
      </c>
      <c r="E56" s="517"/>
      <c r="F56" s="679"/>
      <c r="G56" s="680"/>
      <c r="H56" s="518" t="s">
        <v>635</v>
      </c>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685">
        <f t="shared" ref="AN56" si="50">IF(LEFT($AN$1,6)="共同生活援助",SUM(I57:AM57),SUM(I57:AM58))</f>
        <v>0</v>
      </c>
      <c r="AO56" s="657">
        <f>IF($AN$3="４週",AN56/4,AN56/(DAY(EOMONTH($I$21,0))/7))</f>
        <v>0</v>
      </c>
      <c r="AP56" s="660"/>
      <c r="AQ56" s="661"/>
      <c r="AR56" s="657" t="str">
        <f t="shared" ref="AR56" si="51">IF($AN$3="４週",AU57,AV57)</f>
        <v/>
      </c>
      <c r="AS56" s="657"/>
      <c r="AT56" s="666" t="str">
        <f t="shared" ref="AT56" si="52">IF(AX57&lt;=1.1,"",IF(AY57&lt;=1.1,"",IF(F56="","","勤務時間"&amp;CHAR(10)&amp;"OVER")))</f>
        <v/>
      </c>
      <c r="AU56" s="520" t="s">
        <v>636</v>
      </c>
      <c r="AV56" s="520" t="s">
        <v>637</v>
      </c>
      <c r="AX56" s="520" t="s">
        <v>638</v>
      </c>
      <c r="AY56" s="520" t="s">
        <v>639</v>
      </c>
    </row>
    <row r="57" spans="1:51" s="500" customFormat="1" ht="12" customHeight="1">
      <c r="A57" s="668"/>
      <c r="B57" s="671"/>
      <c r="C57" s="689"/>
      <c r="D57" s="677"/>
      <c r="E57" s="521"/>
      <c r="F57" s="681"/>
      <c r="G57" s="682"/>
      <c r="H57" s="522" t="s">
        <v>640</v>
      </c>
      <c r="I57" s="526" t="str">
        <f>IFERROR(VLOOKUP(I56,'P1'!$B:$AP,41,FALSE),"")</f>
        <v/>
      </c>
      <c r="J57" s="526" t="str">
        <f>IFERROR(VLOOKUP(J56,'P1'!$B:$AP,41,FALSE),"")</f>
        <v/>
      </c>
      <c r="K57" s="526" t="str">
        <f>IFERROR(VLOOKUP(K56,'P1'!$B:$AP,41,FALSE),"")</f>
        <v/>
      </c>
      <c r="L57" s="526" t="str">
        <f>IFERROR(VLOOKUP(L56,'P1'!$B:$AP,41,FALSE),"")</f>
        <v/>
      </c>
      <c r="M57" s="526" t="str">
        <f>IFERROR(VLOOKUP(M56,'P1'!$B:$AP,41,FALSE),"")</f>
        <v/>
      </c>
      <c r="N57" s="526" t="str">
        <f>IFERROR(VLOOKUP(N56,'P1'!$B:$AP,41,FALSE),"")</f>
        <v/>
      </c>
      <c r="O57" s="526" t="str">
        <f>IFERROR(VLOOKUP(O56,'P1'!$B:$AP,41,FALSE),"")</f>
        <v/>
      </c>
      <c r="P57" s="526" t="str">
        <f>IFERROR(VLOOKUP(P56,'P1'!$B:$AP,41,FALSE),"")</f>
        <v/>
      </c>
      <c r="Q57" s="526" t="str">
        <f>IFERROR(VLOOKUP(Q56,'P1'!$B:$AP,41,FALSE),"")</f>
        <v/>
      </c>
      <c r="R57" s="526" t="str">
        <f>IFERROR(VLOOKUP(R56,'P1'!$B:$AP,41,FALSE),"")</f>
        <v/>
      </c>
      <c r="S57" s="526" t="str">
        <f>IFERROR(VLOOKUP(S56,'P1'!$B:$AP,41,FALSE),"")</f>
        <v/>
      </c>
      <c r="T57" s="526" t="str">
        <f>IFERROR(VLOOKUP(T56,'P1'!$B:$AP,41,FALSE),"")</f>
        <v/>
      </c>
      <c r="U57" s="526" t="str">
        <f>IFERROR(VLOOKUP(U56,'P1'!$B:$AP,41,FALSE),"")</f>
        <v/>
      </c>
      <c r="V57" s="526" t="str">
        <f>IFERROR(VLOOKUP(V56,'P1'!$B:$AP,41,FALSE),"")</f>
        <v/>
      </c>
      <c r="W57" s="526" t="str">
        <f>IFERROR(VLOOKUP(W56,'P1'!$B:$AP,41,FALSE),"")</f>
        <v/>
      </c>
      <c r="X57" s="526" t="str">
        <f>IFERROR(VLOOKUP(X56,'P1'!$B:$AP,41,FALSE),"")</f>
        <v/>
      </c>
      <c r="Y57" s="526" t="str">
        <f>IFERROR(VLOOKUP(Y56,'P1'!$B:$AP,41,FALSE),"")</f>
        <v/>
      </c>
      <c r="Z57" s="526" t="str">
        <f>IFERROR(VLOOKUP(Z56,'P1'!$B:$AP,41,FALSE),"")</f>
        <v/>
      </c>
      <c r="AA57" s="526" t="str">
        <f>IFERROR(VLOOKUP(AA56,'P1'!$B:$AP,41,FALSE),"")</f>
        <v/>
      </c>
      <c r="AB57" s="526" t="str">
        <f>IFERROR(VLOOKUP(AB56,'P1'!$B:$AP,41,FALSE),"")</f>
        <v/>
      </c>
      <c r="AC57" s="526" t="str">
        <f>IFERROR(VLOOKUP(AC56,'P1'!$B:$AP,41,FALSE),"")</f>
        <v/>
      </c>
      <c r="AD57" s="526" t="str">
        <f>IFERROR(VLOOKUP(AD56,'P1'!$B:$AP,41,FALSE),"")</f>
        <v/>
      </c>
      <c r="AE57" s="526" t="str">
        <f>IFERROR(VLOOKUP(AE56,'P1'!$B:$AP,41,FALSE),"")</f>
        <v/>
      </c>
      <c r="AF57" s="526" t="str">
        <f>IFERROR(VLOOKUP(AF56,'P1'!$B:$AP,41,FALSE),"")</f>
        <v/>
      </c>
      <c r="AG57" s="526" t="str">
        <f>IFERROR(VLOOKUP(AG56,'P1'!$B:$AP,41,FALSE),"")</f>
        <v/>
      </c>
      <c r="AH57" s="526" t="str">
        <f>IFERROR(VLOOKUP(AH56,'P1'!$B:$AP,41,FALSE),"")</f>
        <v/>
      </c>
      <c r="AI57" s="526" t="str">
        <f>IFERROR(VLOOKUP(AI56,'P1'!$B:$AP,41,FALSE),"")</f>
        <v/>
      </c>
      <c r="AJ57" s="526" t="str">
        <f>IFERROR(VLOOKUP(AJ56,'P1'!$B:$AP,41,FALSE),"")</f>
        <v/>
      </c>
      <c r="AK57" s="526" t="str">
        <f>IFERROR(VLOOKUP(AK56,'P1'!$B:$AP,41,FALSE),"")</f>
        <v/>
      </c>
      <c r="AL57" s="526" t="str">
        <f>IFERROR(VLOOKUP(AL56,'P1'!$B:$AP,41,FALSE),"")</f>
        <v/>
      </c>
      <c r="AM57" s="526" t="str">
        <f>IFERROR(VLOOKUP(AM56,'P1'!$B:$AP,41,FALSE),"")</f>
        <v/>
      </c>
      <c r="AN57" s="686"/>
      <c r="AO57" s="658"/>
      <c r="AP57" s="662"/>
      <c r="AQ57" s="663"/>
      <c r="AR57" s="658"/>
      <c r="AS57" s="658"/>
      <c r="AT57" s="666"/>
      <c r="AU57" s="524" t="str">
        <f t="shared" ref="AU57" si="53">IFERROR(IF($D56="□",($AO56/$AK$6),($AO56/$AK$8)),"")</f>
        <v/>
      </c>
      <c r="AV57" s="524" t="str">
        <f t="shared" ref="AV57" si="54">IFERROR(IF($D56="□",($AN56/$AO$6),($AN56/$AO$8)),"")</f>
        <v/>
      </c>
      <c r="AX57" s="524" t="str">
        <f>IFERROR(IF($D56="□",(VLOOKUP(F56,'[5]ますた君 '!$C:$E,3,FALSE)/($AK$6*4)),(VLOOKUP(F56,'[5]ますた君 '!$C:$E,3,FALSE)/($AK$8*4))),"")</f>
        <v/>
      </c>
      <c r="AY57" s="524" t="str">
        <f>IFERROR(IF($D56="□",(VLOOKUP(F56,'[5]ますた君 '!$C:$E,3,FALSE)/$AO$6),(VLOOKUP(F56,'[5]ますた君 '!$C:$E,3,FALSE)/$AO$8)),"")</f>
        <v/>
      </c>
    </row>
    <row r="58" spans="1:51" s="500" customFormat="1" ht="12" customHeight="1">
      <c r="A58" s="669"/>
      <c r="B58" s="672"/>
      <c r="C58" s="690"/>
      <c r="D58" s="678"/>
      <c r="E58" s="521"/>
      <c r="F58" s="683"/>
      <c r="G58" s="684"/>
      <c r="H58" s="525" t="s">
        <v>641</v>
      </c>
      <c r="I58" s="526" t="str">
        <f>IFERROR(VLOOKUP(I56,'P1'!$B:$AP,31,FALSE),"")</f>
        <v/>
      </c>
      <c r="J58" s="526" t="str">
        <f>IFERROR(VLOOKUP(J56,'P1'!$B:$AP,31,FALSE),"")</f>
        <v/>
      </c>
      <c r="K58" s="526" t="str">
        <f>IFERROR(VLOOKUP(K56,'P1'!$B:$AP,31,FALSE),"")</f>
        <v/>
      </c>
      <c r="L58" s="526" t="str">
        <f>IFERROR(VLOOKUP(L56,'P1'!$B:$AP,31,FALSE),"")</f>
        <v/>
      </c>
      <c r="M58" s="526" t="str">
        <f>IFERROR(VLOOKUP(M56,'P1'!$B:$AP,31,FALSE),"")</f>
        <v/>
      </c>
      <c r="N58" s="526" t="str">
        <f>IFERROR(VLOOKUP(N56,'P1'!$B:$AP,31,FALSE),"")</f>
        <v/>
      </c>
      <c r="O58" s="526" t="str">
        <f>IFERROR(VLOOKUP(O56,'P1'!$B:$AP,31,FALSE),"")</f>
        <v/>
      </c>
      <c r="P58" s="526" t="str">
        <f>IFERROR(VLOOKUP(P56,'P1'!$B:$AP,31,FALSE),"")</f>
        <v/>
      </c>
      <c r="Q58" s="526" t="str">
        <f>IFERROR(VLOOKUP(Q56,'P1'!$B:$AP,31,FALSE),"")</f>
        <v/>
      </c>
      <c r="R58" s="526" t="str">
        <f>IFERROR(VLOOKUP(R56,'P1'!$B:$AP,31,FALSE),"")</f>
        <v/>
      </c>
      <c r="S58" s="526" t="str">
        <f>IFERROR(VLOOKUP(S56,'P1'!$B:$AP,31,FALSE),"")</f>
        <v/>
      </c>
      <c r="T58" s="526" t="str">
        <f>IFERROR(VLOOKUP(T56,'P1'!$B:$AP,31,FALSE),"")</f>
        <v/>
      </c>
      <c r="U58" s="526" t="str">
        <f>IFERROR(VLOOKUP(U56,'P1'!$B:$AP,31,FALSE),"")</f>
        <v/>
      </c>
      <c r="V58" s="526" t="str">
        <f>IFERROR(VLOOKUP(V56,'P1'!$B:$AP,31,FALSE),"")</f>
        <v/>
      </c>
      <c r="W58" s="526" t="str">
        <f>IFERROR(VLOOKUP(W56,'P1'!$B:$AP,31,FALSE),"")</f>
        <v/>
      </c>
      <c r="X58" s="526" t="str">
        <f>IFERROR(VLOOKUP(X56,'P1'!$B:$AP,31,FALSE),"")</f>
        <v/>
      </c>
      <c r="Y58" s="526" t="str">
        <f>IFERROR(VLOOKUP(Y56,'P1'!$B:$AP,31,FALSE),"")</f>
        <v/>
      </c>
      <c r="Z58" s="526" t="str">
        <f>IFERROR(VLOOKUP(Z56,'P1'!$B:$AP,31,FALSE),"")</f>
        <v/>
      </c>
      <c r="AA58" s="526" t="str">
        <f>IFERROR(VLOOKUP(AA56,'P1'!$B:$AP,31,FALSE),"")</f>
        <v/>
      </c>
      <c r="AB58" s="526" t="str">
        <f>IFERROR(VLOOKUP(AB56,'P1'!$B:$AP,31,FALSE),"")</f>
        <v/>
      </c>
      <c r="AC58" s="526" t="str">
        <f>IFERROR(VLOOKUP(AC56,'P1'!$B:$AP,31,FALSE),"")</f>
        <v/>
      </c>
      <c r="AD58" s="526" t="str">
        <f>IFERROR(VLOOKUP(AD56,'P1'!$B:$AP,31,FALSE),"")</f>
        <v/>
      </c>
      <c r="AE58" s="526" t="str">
        <f>IFERROR(VLOOKUP(AE56,'P1'!$B:$AP,31,FALSE),"")</f>
        <v/>
      </c>
      <c r="AF58" s="526" t="str">
        <f>IFERROR(VLOOKUP(AF56,'P1'!$B:$AP,31,FALSE),"")</f>
        <v/>
      </c>
      <c r="AG58" s="526" t="str">
        <f>IFERROR(VLOOKUP(AG56,'P1'!$B:$AP,31,FALSE),"")</f>
        <v/>
      </c>
      <c r="AH58" s="526" t="str">
        <f>IFERROR(VLOOKUP(AH56,'P1'!$B:$AP,31,FALSE),"")</f>
        <v/>
      </c>
      <c r="AI58" s="526" t="str">
        <f>IFERROR(VLOOKUP(AI56,'P1'!$B:$AP,31,FALSE),"")</f>
        <v/>
      </c>
      <c r="AJ58" s="526" t="str">
        <f>IFERROR(VLOOKUP(AJ56,'P1'!$B:$AP,31,FALSE),"")</f>
        <v/>
      </c>
      <c r="AK58" s="526" t="str">
        <f>IFERROR(VLOOKUP(AK56,'P1'!$B:$AP,31,FALSE),"")</f>
        <v/>
      </c>
      <c r="AL58" s="526" t="str">
        <f>IFERROR(VLOOKUP(AL56,'P1'!$B:$AP,31,FALSE),"")</f>
        <v/>
      </c>
      <c r="AM58" s="526" t="str">
        <f>IFERROR(VLOOKUP(AM56,'P1'!$B:$AP,31,FALSE),"")</f>
        <v/>
      </c>
      <c r="AN58" s="687"/>
      <c r="AO58" s="659"/>
      <c r="AP58" s="664"/>
      <c r="AQ58" s="665"/>
      <c r="AR58" s="659"/>
      <c r="AS58" s="659"/>
      <c r="AT58" s="666"/>
      <c r="AU58" s="527"/>
      <c r="AV58" s="527"/>
      <c r="AX58" s="527"/>
      <c r="AY58" s="527"/>
    </row>
    <row r="59" spans="1:51" s="500" customFormat="1" ht="12" customHeight="1">
      <c r="A59" s="667">
        <v>13</v>
      </c>
      <c r="B59" s="670"/>
      <c r="C59" s="688"/>
      <c r="D59" s="676" t="s">
        <v>634</v>
      </c>
      <c r="E59" s="517"/>
      <c r="F59" s="679"/>
      <c r="G59" s="680"/>
      <c r="H59" s="518" t="s">
        <v>635</v>
      </c>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685">
        <f t="shared" ref="AN59" si="55">IF(LEFT($AN$1,6)="共同生活援助",SUM(I60:AM60),SUM(I60:AM61))</f>
        <v>0</v>
      </c>
      <c r="AO59" s="657">
        <f>IF($AN$3="４週",AN59/4,AN59/(DAY(EOMONTH($I$21,0))/7))</f>
        <v>0</v>
      </c>
      <c r="AP59" s="660"/>
      <c r="AQ59" s="661"/>
      <c r="AR59" s="657" t="str">
        <f t="shared" ref="AR59" si="56">IF($AN$3="４週",AU60,AV60)</f>
        <v/>
      </c>
      <c r="AS59" s="657"/>
      <c r="AT59" s="666" t="str">
        <f t="shared" ref="AT59" si="57">IF(AX60&lt;=1.1,"",IF(AY60&lt;=1.1,"",IF(F59="","","勤務時間"&amp;CHAR(10)&amp;"OVER")))</f>
        <v/>
      </c>
      <c r="AU59" s="520" t="s">
        <v>636</v>
      </c>
      <c r="AV59" s="520" t="s">
        <v>637</v>
      </c>
      <c r="AX59" s="520" t="s">
        <v>638</v>
      </c>
      <c r="AY59" s="520" t="s">
        <v>639</v>
      </c>
    </row>
    <row r="60" spans="1:51" s="500" customFormat="1" ht="12" customHeight="1">
      <c r="A60" s="668"/>
      <c r="B60" s="671"/>
      <c r="C60" s="689"/>
      <c r="D60" s="677"/>
      <c r="E60" s="521"/>
      <c r="F60" s="681"/>
      <c r="G60" s="682"/>
      <c r="H60" s="522" t="s">
        <v>640</v>
      </c>
      <c r="I60" s="526" t="str">
        <f>IFERROR(VLOOKUP(I59,'P1'!$B:$AP,41,FALSE),"")</f>
        <v/>
      </c>
      <c r="J60" s="526" t="str">
        <f>IFERROR(VLOOKUP(J59,'P1'!$B:$AP,41,FALSE),"")</f>
        <v/>
      </c>
      <c r="K60" s="526" t="str">
        <f>IFERROR(VLOOKUP(K59,'P1'!$B:$AP,41,FALSE),"")</f>
        <v/>
      </c>
      <c r="L60" s="526" t="str">
        <f>IFERROR(VLOOKUP(L59,'P1'!$B:$AP,41,FALSE),"")</f>
        <v/>
      </c>
      <c r="M60" s="526" t="str">
        <f>IFERROR(VLOOKUP(M59,'P1'!$B:$AP,41,FALSE),"")</f>
        <v/>
      </c>
      <c r="N60" s="526" t="str">
        <f>IFERROR(VLOOKUP(N59,'P1'!$B:$AP,41,FALSE),"")</f>
        <v/>
      </c>
      <c r="O60" s="526" t="str">
        <f>IFERROR(VLOOKUP(O59,'P1'!$B:$AP,41,FALSE),"")</f>
        <v/>
      </c>
      <c r="P60" s="526" t="str">
        <f>IFERROR(VLOOKUP(P59,'P1'!$B:$AP,41,FALSE),"")</f>
        <v/>
      </c>
      <c r="Q60" s="526" t="str">
        <f>IFERROR(VLOOKUP(Q59,'P1'!$B:$AP,41,FALSE),"")</f>
        <v/>
      </c>
      <c r="R60" s="526" t="str">
        <f>IFERROR(VLOOKUP(R59,'P1'!$B:$AP,41,FALSE),"")</f>
        <v/>
      </c>
      <c r="S60" s="526" t="str">
        <f>IFERROR(VLOOKUP(S59,'P1'!$B:$AP,41,FALSE),"")</f>
        <v/>
      </c>
      <c r="T60" s="526" t="str">
        <f>IFERROR(VLOOKUP(T59,'P1'!$B:$AP,41,FALSE),"")</f>
        <v/>
      </c>
      <c r="U60" s="526" t="str">
        <f>IFERROR(VLOOKUP(U59,'P1'!$B:$AP,41,FALSE),"")</f>
        <v/>
      </c>
      <c r="V60" s="526" t="str">
        <f>IFERROR(VLOOKUP(V59,'P1'!$B:$AP,41,FALSE),"")</f>
        <v/>
      </c>
      <c r="W60" s="526" t="str">
        <f>IFERROR(VLOOKUP(W59,'P1'!$B:$AP,41,FALSE),"")</f>
        <v/>
      </c>
      <c r="X60" s="526" t="str">
        <f>IFERROR(VLOOKUP(X59,'P1'!$B:$AP,41,FALSE),"")</f>
        <v/>
      </c>
      <c r="Y60" s="526" t="str">
        <f>IFERROR(VLOOKUP(Y59,'P1'!$B:$AP,41,FALSE),"")</f>
        <v/>
      </c>
      <c r="Z60" s="526" t="str">
        <f>IFERROR(VLOOKUP(Z59,'P1'!$B:$AP,41,FALSE),"")</f>
        <v/>
      </c>
      <c r="AA60" s="526" t="str">
        <f>IFERROR(VLOOKUP(AA59,'P1'!$B:$AP,41,FALSE),"")</f>
        <v/>
      </c>
      <c r="AB60" s="526" t="str">
        <f>IFERROR(VLOOKUP(AB59,'P1'!$B:$AP,41,FALSE),"")</f>
        <v/>
      </c>
      <c r="AC60" s="526" t="str">
        <f>IFERROR(VLOOKUP(AC59,'P1'!$B:$AP,41,FALSE),"")</f>
        <v/>
      </c>
      <c r="AD60" s="526" t="str">
        <f>IFERROR(VLOOKUP(AD59,'P1'!$B:$AP,41,FALSE),"")</f>
        <v/>
      </c>
      <c r="AE60" s="526" t="str">
        <f>IFERROR(VLOOKUP(AE59,'P1'!$B:$AP,41,FALSE),"")</f>
        <v/>
      </c>
      <c r="AF60" s="526" t="str">
        <f>IFERROR(VLOOKUP(AF59,'P1'!$B:$AP,41,FALSE),"")</f>
        <v/>
      </c>
      <c r="AG60" s="526" t="str">
        <f>IFERROR(VLOOKUP(AG59,'P1'!$B:$AP,41,FALSE),"")</f>
        <v/>
      </c>
      <c r="AH60" s="526" t="str">
        <f>IFERROR(VLOOKUP(AH59,'P1'!$B:$AP,41,FALSE),"")</f>
        <v/>
      </c>
      <c r="AI60" s="526" t="str">
        <f>IFERROR(VLOOKUP(AI59,'P1'!$B:$AP,41,FALSE),"")</f>
        <v/>
      </c>
      <c r="AJ60" s="526" t="str">
        <f>IFERROR(VLOOKUP(AJ59,'P1'!$B:$AP,41,FALSE),"")</f>
        <v/>
      </c>
      <c r="AK60" s="526" t="str">
        <f>IFERROR(VLOOKUP(AK59,'P1'!$B:$AP,41,FALSE),"")</f>
        <v/>
      </c>
      <c r="AL60" s="526" t="str">
        <f>IFERROR(VLOOKUP(AL59,'P1'!$B:$AP,41,FALSE),"")</f>
        <v/>
      </c>
      <c r="AM60" s="526" t="str">
        <f>IFERROR(VLOOKUP(AM59,'P1'!$B:$AP,41,FALSE),"")</f>
        <v/>
      </c>
      <c r="AN60" s="686"/>
      <c r="AO60" s="658"/>
      <c r="AP60" s="662"/>
      <c r="AQ60" s="663"/>
      <c r="AR60" s="658"/>
      <c r="AS60" s="658"/>
      <c r="AT60" s="666"/>
      <c r="AU60" s="524" t="str">
        <f t="shared" ref="AU60" si="58">IFERROR(IF($D59="□",($AO59/$AK$6),($AO59/$AK$8)),"")</f>
        <v/>
      </c>
      <c r="AV60" s="524" t="str">
        <f t="shared" ref="AV60" si="59">IFERROR(IF($D59="□",($AN59/$AO$6),($AN59/$AO$8)),"")</f>
        <v/>
      </c>
      <c r="AX60" s="524" t="str">
        <f>IFERROR(IF($D59="□",(VLOOKUP(F59,'[5]ますた君 '!$C:$E,3,FALSE)/($AK$6*4)),(VLOOKUP(F59,'[5]ますた君 '!$C:$E,3,FALSE)/($AK$8*4))),"")</f>
        <v/>
      </c>
      <c r="AY60" s="524" t="str">
        <f>IFERROR(IF($D59="□",(VLOOKUP(F59,'[5]ますた君 '!$C:$E,3,FALSE)/$AO$6),(VLOOKUP(F59,'[5]ますた君 '!$C:$E,3,FALSE)/$AO$8)),"")</f>
        <v/>
      </c>
    </row>
    <row r="61" spans="1:51" s="500" customFormat="1" ht="12" customHeight="1">
      <c r="A61" s="669"/>
      <c r="B61" s="672"/>
      <c r="C61" s="690"/>
      <c r="D61" s="678"/>
      <c r="E61" s="521"/>
      <c r="F61" s="683"/>
      <c r="G61" s="684"/>
      <c r="H61" s="525" t="s">
        <v>641</v>
      </c>
      <c r="I61" s="526" t="str">
        <f>IFERROR(VLOOKUP(I59,'P1'!$B:$AP,31,FALSE),"")</f>
        <v/>
      </c>
      <c r="J61" s="526" t="str">
        <f>IFERROR(VLOOKUP(J59,'P1'!$B:$AP,31,FALSE),"")</f>
        <v/>
      </c>
      <c r="K61" s="526" t="str">
        <f>IFERROR(VLOOKUP(K59,'P1'!$B:$AP,31,FALSE),"")</f>
        <v/>
      </c>
      <c r="L61" s="526" t="str">
        <f>IFERROR(VLOOKUP(L59,'P1'!$B:$AP,31,FALSE),"")</f>
        <v/>
      </c>
      <c r="M61" s="526" t="str">
        <f>IFERROR(VLOOKUP(M59,'P1'!$B:$AP,31,FALSE),"")</f>
        <v/>
      </c>
      <c r="N61" s="526" t="str">
        <f>IFERROR(VLOOKUP(N59,'P1'!$B:$AP,31,FALSE),"")</f>
        <v/>
      </c>
      <c r="O61" s="526" t="str">
        <f>IFERROR(VLOOKUP(O59,'P1'!$B:$AP,31,FALSE),"")</f>
        <v/>
      </c>
      <c r="P61" s="526" t="str">
        <f>IFERROR(VLOOKUP(P59,'P1'!$B:$AP,31,FALSE),"")</f>
        <v/>
      </c>
      <c r="Q61" s="526" t="str">
        <f>IFERROR(VLOOKUP(Q59,'P1'!$B:$AP,31,FALSE),"")</f>
        <v/>
      </c>
      <c r="R61" s="526" t="str">
        <f>IFERROR(VLOOKUP(R59,'P1'!$B:$AP,31,FALSE),"")</f>
        <v/>
      </c>
      <c r="S61" s="526" t="str">
        <f>IFERROR(VLOOKUP(S59,'P1'!$B:$AP,31,FALSE),"")</f>
        <v/>
      </c>
      <c r="T61" s="526" t="str">
        <f>IFERROR(VLOOKUP(T59,'P1'!$B:$AP,31,FALSE),"")</f>
        <v/>
      </c>
      <c r="U61" s="526" t="str">
        <f>IFERROR(VLOOKUP(U59,'P1'!$B:$AP,31,FALSE),"")</f>
        <v/>
      </c>
      <c r="V61" s="526" t="str">
        <f>IFERROR(VLOOKUP(V59,'P1'!$B:$AP,31,FALSE),"")</f>
        <v/>
      </c>
      <c r="W61" s="526" t="str">
        <f>IFERROR(VLOOKUP(W59,'P1'!$B:$AP,31,FALSE),"")</f>
        <v/>
      </c>
      <c r="X61" s="526" t="str">
        <f>IFERROR(VLOOKUP(X59,'P1'!$B:$AP,31,FALSE),"")</f>
        <v/>
      </c>
      <c r="Y61" s="526" t="str">
        <f>IFERROR(VLOOKUP(Y59,'P1'!$B:$AP,31,FALSE),"")</f>
        <v/>
      </c>
      <c r="Z61" s="526" t="str">
        <f>IFERROR(VLOOKUP(Z59,'P1'!$B:$AP,31,FALSE),"")</f>
        <v/>
      </c>
      <c r="AA61" s="526" t="str">
        <f>IFERROR(VLOOKUP(AA59,'P1'!$B:$AP,31,FALSE),"")</f>
        <v/>
      </c>
      <c r="AB61" s="526" t="str">
        <f>IFERROR(VLOOKUP(AB59,'P1'!$B:$AP,31,FALSE),"")</f>
        <v/>
      </c>
      <c r="AC61" s="526" t="str">
        <f>IFERROR(VLOOKUP(AC59,'P1'!$B:$AP,31,FALSE),"")</f>
        <v/>
      </c>
      <c r="AD61" s="526" t="str">
        <f>IFERROR(VLOOKUP(AD59,'P1'!$B:$AP,31,FALSE),"")</f>
        <v/>
      </c>
      <c r="AE61" s="526" t="str">
        <f>IFERROR(VLOOKUP(AE59,'P1'!$B:$AP,31,FALSE),"")</f>
        <v/>
      </c>
      <c r="AF61" s="526" t="str">
        <f>IFERROR(VLOOKUP(AF59,'P1'!$B:$AP,31,FALSE),"")</f>
        <v/>
      </c>
      <c r="AG61" s="526" t="str">
        <f>IFERROR(VLOOKUP(AG59,'P1'!$B:$AP,31,FALSE),"")</f>
        <v/>
      </c>
      <c r="AH61" s="526" t="str">
        <f>IFERROR(VLOOKUP(AH59,'P1'!$B:$AP,31,FALSE),"")</f>
        <v/>
      </c>
      <c r="AI61" s="526" t="str">
        <f>IFERROR(VLOOKUP(AI59,'P1'!$B:$AP,31,FALSE),"")</f>
        <v/>
      </c>
      <c r="AJ61" s="526" t="str">
        <f>IFERROR(VLOOKUP(AJ59,'P1'!$B:$AP,31,FALSE),"")</f>
        <v/>
      </c>
      <c r="AK61" s="526" t="str">
        <f>IFERROR(VLOOKUP(AK59,'P1'!$B:$AP,31,FALSE),"")</f>
        <v/>
      </c>
      <c r="AL61" s="526" t="str">
        <f>IFERROR(VLOOKUP(AL59,'P1'!$B:$AP,31,FALSE),"")</f>
        <v/>
      </c>
      <c r="AM61" s="526" t="str">
        <f>IFERROR(VLOOKUP(AM59,'P1'!$B:$AP,31,FALSE),"")</f>
        <v/>
      </c>
      <c r="AN61" s="687"/>
      <c r="AO61" s="659"/>
      <c r="AP61" s="664"/>
      <c r="AQ61" s="665"/>
      <c r="AR61" s="659"/>
      <c r="AS61" s="659"/>
      <c r="AT61" s="666"/>
      <c r="AU61" s="527"/>
      <c r="AV61" s="527"/>
      <c r="AX61" s="527"/>
      <c r="AY61" s="527"/>
    </row>
    <row r="62" spans="1:51" s="500" customFormat="1" ht="12" customHeight="1">
      <c r="A62" s="667">
        <v>14</v>
      </c>
      <c r="B62" s="670"/>
      <c r="C62" s="688"/>
      <c r="D62" s="676" t="s">
        <v>634</v>
      </c>
      <c r="E62" s="517"/>
      <c r="F62" s="679"/>
      <c r="G62" s="680"/>
      <c r="H62" s="518" t="s">
        <v>635</v>
      </c>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685">
        <f t="shared" ref="AN62" si="60">IF(LEFT($AN$1,6)="共同生活援助",SUM(I63:AM63),SUM(I63:AM64))</f>
        <v>0</v>
      </c>
      <c r="AO62" s="657">
        <f>IF($AN$3="４週",AN62/4,AN62/(DAY(EOMONTH($I$21,0))/7))</f>
        <v>0</v>
      </c>
      <c r="AP62" s="660"/>
      <c r="AQ62" s="661"/>
      <c r="AR62" s="657" t="str">
        <f t="shared" ref="AR62" si="61">IF($AN$3="４週",AU63,AV63)</f>
        <v/>
      </c>
      <c r="AS62" s="657"/>
      <c r="AT62" s="666" t="str">
        <f t="shared" ref="AT62" si="62">IF(AX63&lt;=1.1,"",IF(AY63&lt;=1.1,"",IF(F62="","","勤務時間"&amp;CHAR(10)&amp;"OVER")))</f>
        <v/>
      </c>
      <c r="AU62" s="520" t="s">
        <v>636</v>
      </c>
      <c r="AV62" s="520" t="s">
        <v>637</v>
      </c>
      <c r="AX62" s="520" t="s">
        <v>638</v>
      </c>
      <c r="AY62" s="520" t="s">
        <v>639</v>
      </c>
    </row>
    <row r="63" spans="1:51" s="500" customFormat="1" ht="12" customHeight="1">
      <c r="A63" s="668"/>
      <c r="B63" s="671"/>
      <c r="C63" s="689"/>
      <c r="D63" s="677"/>
      <c r="E63" s="521"/>
      <c r="F63" s="681"/>
      <c r="G63" s="682"/>
      <c r="H63" s="522" t="s">
        <v>640</v>
      </c>
      <c r="I63" s="526" t="str">
        <f>IFERROR(VLOOKUP(I62,'P1'!$B:$AP,41,FALSE),"")</f>
        <v/>
      </c>
      <c r="J63" s="526" t="str">
        <f>IFERROR(VLOOKUP(J62,'P1'!$B:$AP,41,FALSE),"")</f>
        <v/>
      </c>
      <c r="K63" s="526" t="str">
        <f>IFERROR(VLOOKUP(K62,'P1'!$B:$AP,41,FALSE),"")</f>
        <v/>
      </c>
      <c r="L63" s="526" t="str">
        <f>IFERROR(VLOOKUP(L62,'P1'!$B:$AP,41,FALSE),"")</f>
        <v/>
      </c>
      <c r="M63" s="526" t="str">
        <f>IFERROR(VLOOKUP(M62,'P1'!$B:$AP,41,FALSE),"")</f>
        <v/>
      </c>
      <c r="N63" s="526" t="str">
        <f>IFERROR(VLOOKUP(N62,'P1'!$B:$AP,41,FALSE),"")</f>
        <v/>
      </c>
      <c r="O63" s="526" t="str">
        <f>IFERROR(VLOOKUP(O62,'P1'!$B:$AP,41,FALSE),"")</f>
        <v/>
      </c>
      <c r="P63" s="526" t="str">
        <f>IFERROR(VLOOKUP(P62,'P1'!$B:$AP,41,FALSE),"")</f>
        <v/>
      </c>
      <c r="Q63" s="526" t="str">
        <f>IFERROR(VLOOKUP(Q62,'P1'!$B:$AP,41,FALSE),"")</f>
        <v/>
      </c>
      <c r="R63" s="526" t="str">
        <f>IFERROR(VLOOKUP(R62,'P1'!$B:$AP,41,FALSE),"")</f>
        <v/>
      </c>
      <c r="S63" s="526" t="str">
        <f>IFERROR(VLOOKUP(S62,'P1'!$B:$AP,41,FALSE),"")</f>
        <v/>
      </c>
      <c r="T63" s="526" t="str">
        <f>IFERROR(VLOOKUP(T62,'P1'!$B:$AP,41,FALSE),"")</f>
        <v/>
      </c>
      <c r="U63" s="526" t="str">
        <f>IFERROR(VLOOKUP(U62,'P1'!$B:$AP,41,FALSE),"")</f>
        <v/>
      </c>
      <c r="V63" s="526" t="str">
        <f>IFERROR(VLOOKUP(V62,'P1'!$B:$AP,41,FALSE),"")</f>
        <v/>
      </c>
      <c r="W63" s="526" t="str">
        <f>IFERROR(VLOOKUP(W62,'P1'!$B:$AP,41,FALSE),"")</f>
        <v/>
      </c>
      <c r="X63" s="526" t="str">
        <f>IFERROR(VLOOKUP(X62,'P1'!$B:$AP,41,FALSE),"")</f>
        <v/>
      </c>
      <c r="Y63" s="526" t="str">
        <f>IFERROR(VLOOKUP(Y62,'P1'!$B:$AP,41,FALSE),"")</f>
        <v/>
      </c>
      <c r="Z63" s="526" t="str">
        <f>IFERROR(VLOOKUP(Z62,'P1'!$B:$AP,41,FALSE),"")</f>
        <v/>
      </c>
      <c r="AA63" s="526" t="str">
        <f>IFERROR(VLOOKUP(AA62,'P1'!$B:$AP,41,FALSE),"")</f>
        <v/>
      </c>
      <c r="AB63" s="526" t="str">
        <f>IFERROR(VLOOKUP(AB62,'P1'!$B:$AP,41,FALSE),"")</f>
        <v/>
      </c>
      <c r="AC63" s="526" t="str">
        <f>IFERROR(VLOOKUP(AC62,'P1'!$B:$AP,41,FALSE),"")</f>
        <v/>
      </c>
      <c r="AD63" s="526" t="str">
        <f>IFERROR(VLOOKUP(AD62,'P1'!$B:$AP,41,FALSE),"")</f>
        <v/>
      </c>
      <c r="AE63" s="526" t="str">
        <f>IFERROR(VLOOKUP(AE62,'P1'!$B:$AP,41,FALSE),"")</f>
        <v/>
      </c>
      <c r="AF63" s="526" t="str">
        <f>IFERROR(VLOOKUP(AF62,'P1'!$B:$AP,41,FALSE),"")</f>
        <v/>
      </c>
      <c r="AG63" s="526" t="str">
        <f>IFERROR(VLOOKUP(AG62,'P1'!$B:$AP,41,FALSE),"")</f>
        <v/>
      </c>
      <c r="AH63" s="526" t="str">
        <f>IFERROR(VLOOKUP(AH62,'P1'!$B:$AP,41,FALSE),"")</f>
        <v/>
      </c>
      <c r="AI63" s="526" t="str">
        <f>IFERROR(VLOOKUP(AI62,'P1'!$B:$AP,41,FALSE),"")</f>
        <v/>
      </c>
      <c r="AJ63" s="526" t="str">
        <f>IFERROR(VLOOKUP(AJ62,'P1'!$B:$AP,41,FALSE),"")</f>
        <v/>
      </c>
      <c r="AK63" s="526" t="str">
        <f>IFERROR(VLOOKUP(AK62,'P1'!$B:$AP,41,FALSE),"")</f>
        <v/>
      </c>
      <c r="AL63" s="526" t="str">
        <f>IFERROR(VLOOKUP(AL62,'P1'!$B:$AP,41,FALSE),"")</f>
        <v/>
      </c>
      <c r="AM63" s="526" t="str">
        <f>IFERROR(VLOOKUP(AM62,'P1'!$B:$AP,41,FALSE),"")</f>
        <v/>
      </c>
      <c r="AN63" s="686"/>
      <c r="AO63" s="658"/>
      <c r="AP63" s="662"/>
      <c r="AQ63" s="663"/>
      <c r="AR63" s="658"/>
      <c r="AS63" s="658"/>
      <c r="AT63" s="666"/>
      <c r="AU63" s="524" t="str">
        <f t="shared" ref="AU63" si="63">IFERROR(IF($D62="□",($AO62/$AK$6),($AO62/$AK$8)),"")</f>
        <v/>
      </c>
      <c r="AV63" s="524" t="str">
        <f t="shared" ref="AV63" si="64">IFERROR(IF($D62="□",($AN62/$AO$6),($AN62/$AO$8)),"")</f>
        <v/>
      </c>
      <c r="AX63" s="524" t="str">
        <f>IFERROR(IF($D62="□",(VLOOKUP(F62,'[5]ますた君 '!$C:$E,3,FALSE)/($AK$6*4)),(VLOOKUP(F62,'[5]ますた君 '!$C:$E,3,FALSE)/($AK$8*4))),"")</f>
        <v/>
      </c>
      <c r="AY63" s="524" t="str">
        <f>IFERROR(IF($D62="□",(VLOOKUP(F62,'[5]ますた君 '!$C:$E,3,FALSE)/$AO$6),(VLOOKUP(F62,'[5]ますた君 '!$C:$E,3,FALSE)/$AO$8)),"")</f>
        <v/>
      </c>
    </row>
    <row r="64" spans="1:51" s="500" customFormat="1" ht="12" customHeight="1">
      <c r="A64" s="669"/>
      <c r="B64" s="672"/>
      <c r="C64" s="690"/>
      <c r="D64" s="678"/>
      <c r="E64" s="521"/>
      <c r="F64" s="683"/>
      <c r="G64" s="684"/>
      <c r="H64" s="525" t="s">
        <v>641</v>
      </c>
      <c r="I64" s="528" t="str">
        <f>IFERROR(VLOOKUP(I62,'P1'!$B:$AP,31,FALSE),"")</f>
        <v/>
      </c>
      <c r="J64" s="526" t="str">
        <f>IFERROR(VLOOKUP(J62,'P1'!$B:$AP,31,FALSE),"")</f>
        <v/>
      </c>
      <c r="K64" s="526" t="str">
        <f>IFERROR(VLOOKUP(K62,'P1'!$B:$AP,31,FALSE),"")</f>
        <v/>
      </c>
      <c r="L64" s="526" t="str">
        <f>IFERROR(VLOOKUP(L62,'P1'!$B:$AP,31,FALSE),"")</f>
        <v/>
      </c>
      <c r="M64" s="526" t="str">
        <f>IFERROR(VLOOKUP(M62,'P1'!$B:$AP,31,FALSE),"")</f>
        <v/>
      </c>
      <c r="N64" s="526" t="str">
        <f>IFERROR(VLOOKUP(N62,'P1'!$B:$AP,31,FALSE),"")</f>
        <v/>
      </c>
      <c r="O64" s="526" t="str">
        <f>IFERROR(VLOOKUP(O62,'P1'!$B:$AP,31,FALSE),"")</f>
        <v/>
      </c>
      <c r="P64" s="526" t="str">
        <f>IFERROR(VLOOKUP(P62,'P1'!$B:$AP,31,FALSE),"")</f>
        <v/>
      </c>
      <c r="Q64" s="526" t="str">
        <f>IFERROR(VLOOKUP(Q62,'P1'!$B:$AP,31,FALSE),"")</f>
        <v/>
      </c>
      <c r="R64" s="526" t="str">
        <f>IFERROR(VLOOKUP(R62,'P1'!$B:$AP,31,FALSE),"")</f>
        <v/>
      </c>
      <c r="S64" s="526" t="str">
        <f>IFERROR(VLOOKUP(S62,'P1'!$B:$AP,31,FALSE),"")</f>
        <v/>
      </c>
      <c r="T64" s="526" t="str">
        <f>IFERROR(VLOOKUP(T62,'P1'!$B:$AP,31,FALSE),"")</f>
        <v/>
      </c>
      <c r="U64" s="526" t="str">
        <f>IFERROR(VLOOKUP(U62,'P1'!$B:$AP,31,FALSE),"")</f>
        <v/>
      </c>
      <c r="V64" s="526" t="str">
        <f>IFERROR(VLOOKUP(V62,'P1'!$B:$AP,31,FALSE),"")</f>
        <v/>
      </c>
      <c r="W64" s="526" t="str">
        <f>IFERROR(VLOOKUP(W62,'P1'!$B:$AP,31,FALSE),"")</f>
        <v/>
      </c>
      <c r="X64" s="526" t="str">
        <f>IFERROR(VLOOKUP(X62,'P1'!$B:$AP,31,FALSE),"")</f>
        <v/>
      </c>
      <c r="Y64" s="526" t="str">
        <f>IFERROR(VLOOKUP(Y62,'P1'!$B:$AP,31,FALSE),"")</f>
        <v/>
      </c>
      <c r="Z64" s="526" t="str">
        <f>IFERROR(VLOOKUP(Z62,'P1'!$B:$AP,31,FALSE),"")</f>
        <v/>
      </c>
      <c r="AA64" s="526" t="str">
        <f>IFERROR(VLOOKUP(AA62,'P1'!$B:$AP,31,FALSE),"")</f>
        <v/>
      </c>
      <c r="AB64" s="526" t="str">
        <f>IFERROR(VLOOKUP(AB62,'P1'!$B:$AP,31,FALSE),"")</f>
        <v/>
      </c>
      <c r="AC64" s="526" t="str">
        <f>IFERROR(VLOOKUP(AC62,'P1'!$B:$AP,31,FALSE),"")</f>
        <v/>
      </c>
      <c r="AD64" s="526" t="str">
        <f>IFERROR(VLOOKUP(AD62,'P1'!$B:$AP,31,FALSE),"")</f>
        <v/>
      </c>
      <c r="AE64" s="526" t="str">
        <f>IFERROR(VLOOKUP(AE62,'P1'!$B:$AP,31,FALSE),"")</f>
        <v/>
      </c>
      <c r="AF64" s="526" t="str">
        <f>IFERROR(VLOOKUP(AF62,'P1'!$B:$AP,31,FALSE),"")</f>
        <v/>
      </c>
      <c r="AG64" s="526" t="str">
        <f>IFERROR(VLOOKUP(AG62,'P1'!$B:$AP,31,FALSE),"")</f>
        <v/>
      </c>
      <c r="AH64" s="526" t="str">
        <f>IFERROR(VLOOKUP(AH62,'P1'!$B:$AP,31,FALSE),"")</f>
        <v/>
      </c>
      <c r="AI64" s="526" t="str">
        <f>IFERROR(VLOOKUP(AI62,'P1'!$B:$AP,31,FALSE),"")</f>
        <v/>
      </c>
      <c r="AJ64" s="526" t="str">
        <f>IFERROR(VLOOKUP(AJ62,'P1'!$B:$AP,31,FALSE),"")</f>
        <v/>
      </c>
      <c r="AK64" s="526" t="str">
        <f>IFERROR(VLOOKUP(AK62,'P1'!$B:$AP,31,FALSE),"")</f>
        <v/>
      </c>
      <c r="AL64" s="526" t="str">
        <f>IFERROR(VLOOKUP(AL62,'P1'!$B:$AP,31,FALSE),"")</f>
        <v/>
      </c>
      <c r="AM64" s="526" t="str">
        <f>IFERROR(VLOOKUP(AM62,'P1'!$B:$AP,31,FALSE),"")</f>
        <v/>
      </c>
      <c r="AN64" s="687"/>
      <c r="AO64" s="659"/>
      <c r="AP64" s="664"/>
      <c r="AQ64" s="665"/>
      <c r="AR64" s="659"/>
      <c r="AS64" s="659"/>
      <c r="AT64" s="666"/>
      <c r="AU64" s="527"/>
      <c r="AV64" s="527"/>
      <c r="AX64" s="527"/>
      <c r="AY64" s="527"/>
    </row>
    <row r="65" spans="1:51" s="500" customFormat="1" ht="12" customHeight="1">
      <c r="A65" s="667">
        <v>15</v>
      </c>
      <c r="B65" s="670"/>
      <c r="C65" s="688"/>
      <c r="D65" s="676" t="s">
        <v>634</v>
      </c>
      <c r="E65" s="517"/>
      <c r="F65" s="679"/>
      <c r="G65" s="680"/>
      <c r="H65" s="518" t="s">
        <v>635</v>
      </c>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685">
        <f t="shared" ref="AN65" si="65">IF(LEFT($AN$1,6)="共同生活援助",SUM(I66:AM66),SUM(I66:AM67))</f>
        <v>0</v>
      </c>
      <c r="AO65" s="657">
        <f>IF($AN$3="４週",AN65/4,AN65/(DAY(EOMONTH($I$21,0))/7))</f>
        <v>0</v>
      </c>
      <c r="AP65" s="660"/>
      <c r="AQ65" s="661"/>
      <c r="AR65" s="657" t="str">
        <f t="shared" ref="AR65" si="66">IF($AN$3="４週",AU66,AV66)</f>
        <v/>
      </c>
      <c r="AS65" s="657"/>
      <c r="AT65" s="666" t="str">
        <f t="shared" ref="AT65" si="67">IF(AX66&lt;=1.1,"",IF(AY66&lt;=1.1,"",IF(F65="","","勤務時間"&amp;CHAR(10)&amp;"OVER")))</f>
        <v/>
      </c>
      <c r="AU65" s="520" t="s">
        <v>636</v>
      </c>
      <c r="AV65" s="520" t="s">
        <v>637</v>
      </c>
      <c r="AX65" s="520" t="s">
        <v>638</v>
      </c>
      <c r="AY65" s="520" t="s">
        <v>639</v>
      </c>
    </row>
    <row r="66" spans="1:51" s="500" customFormat="1" ht="12" customHeight="1">
      <c r="A66" s="668"/>
      <c r="B66" s="671"/>
      <c r="C66" s="689"/>
      <c r="D66" s="677"/>
      <c r="E66" s="521"/>
      <c r="F66" s="681"/>
      <c r="G66" s="682"/>
      <c r="H66" s="522" t="s">
        <v>640</v>
      </c>
      <c r="I66" s="526" t="str">
        <f>IFERROR(VLOOKUP(I65,'P1'!$B:$AP,41,FALSE),"")</f>
        <v/>
      </c>
      <c r="J66" s="526" t="str">
        <f>IFERROR(VLOOKUP(J65,'P1'!$B:$AP,41,FALSE),"")</f>
        <v/>
      </c>
      <c r="K66" s="526" t="str">
        <f>IFERROR(VLOOKUP(K65,'P1'!$B:$AP,41,FALSE),"")</f>
        <v/>
      </c>
      <c r="L66" s="526" t="str">
        <f>IFERROR(VLOOKUP(L65,'P1'!$B:$AP,41,FALSE),"")</f>
        <v/>
      </c>
      <c r="M66" s="526" t="str">
        <f>IFERROR(VLOOKUP(M65,'P1'!$B:$AP,41,FALSE),"")</f>
        <v/>
      </c>
      <c r="N66" s="526" t="str">
        <f>IFERROR(VLOOKUP(N65,'P1'!$B:$AP,41,FALSE),"")</f>
        <v/>
      </c>
      <c r="O66" s="526" t="str">
        <f>IFERROR(VLOOKUP(O65,'P1'!$B:$AP,41,FALSE),"")</f>
        <v/>
      </c>
      <c r="P66" s="526" t="str">
        <f>IFERROR(VLOOKUP(P65,'P1'!$B:$AP,41,FALSE),"")</f>
        <v/>
      </c>
      <c r="Q66" s="526" t="str">
        <f>IFERROR(VLOOKUP(Q65,'P1'!$B:$AP,41,FALSE),"")</f>
        <v/>
      </c>
      <c r="R66" s="526" t="str">
        <f>IFERROR(VLOOKUP(R65,'P1'!$B:$AP,41,FALSE),"")</f>
        <v/>
      </c>
      <c r="S66" s="526" t="str">
        <f>IFERROR(VLOOKUP(S65,'P1'!$B:$AP,41,FALSE),"")</f>
        <v/>
      </c>
      <c r="T66" s="526" t="str">
        <f>IFERROR(VLOOKUP(T65,'P1'!$B:$AP,41,FALSE),"")</f>
        <v/>
      </c>
      <c r="U66" s="526" t="str">
        <f>IFERROR(VLOOKUP(U65,'P1'!$B:$AP,41,FALSE),"")</f>
        <v/>
      </c>
      <c r="V66" s="526" t="str">
        <f>IFERROR(VLOOKUP(V65,'P1'!$B:$AP,41,FALSE),"")</f>
        <v/>
      </c>
      <c r="W66" s="526" t="str">
        <f>IFERROR(VLOOKUP(W65,'P1'!$B:$AP,41,FALSE),"")</f>
        <v/>
      </c>
      <c r="X66" s="526" t="str">
        <f>IFERROR(VLOOKUP(X65,'P1'!$B:$AP,41,FALSE),"")</f>
        <v/>
      </c>
      <c r="Y66" s="526" t="str">
        <f>IFERROR(VLOOKUP(Y65,'P1'!$B:$AP,41,FALSE),"")</f>
        <v/>
      </c>
      <c r="Z66" s="526" t="str">
        <f>IFERROR(VLOOKUP(Z65,'P1'!$B:$AP,41,FALSE),"")</f>
        <v/>
      </c>
      <c r="AA66" s="526" t="str">
        <f>IFERROR(VLOOKUP(AA65,'P1'!$B:$AP,41,FALSE),"")</f>
        <v/>
      </c>
      <c r="AB66" s="526" t="str">
        <f>IFERROR(VLOOKUP(AB65,'P1'!$B:$AP,41,FALSE),"")</f>
        <v/>
      </c>
      <c r="AC66" s="526" t="str">
        <f>IFERROR(VLOOKUP(AC65,'P1'!$B:$AP,41,FALSE),"")</f>
        <v/>
      </c>
      <c r="AD66" s="526" t="str">
        <f>IFERROR(VLOOKUP(AD65,'P1'!$B:$AP,41,FALSE),"")</f>
        <v/>
      </c>
      <c r="AE66" s="526" t="str">
        <f>IFERROR(VLOOKUP(AE65,'P1'!$B:$AP,41,FALSE),"")</f>
        <v/>
      </c>
      <c r="AF66" s="526" t="str">
        <f>IFERROR(VLOOKUP(AF65,'P1'!$B:$AP,41,FALSE),"")</f>
        <v/>
      </c>
      <c r="AG66" s="526" t="str">
        <f>IFERROR(VLOOKUP(AG65,'P1'!$B:$AP,41,FALSE),"")</f>
        <v/>
      </c>
      <c r="AH66" s="526" t="str">
        <f>IFERROR(VLOOKUP(AH65,'P1'!$B:$AP,41,FALSE),"")</f>
        <v/>
      </c>
      <c r="AI66" s="526" t="str">
        <f>IFERROR(VLOOKUP(AI65,'P1'!$B:$AP,41,FALSE),"")</f>
        <v/>
      </c>
      <c r="AJ66" s="526" t="str">
        <f>IFERROR(VLOOKUP(AJ65,'P1'!$B:$AP,41,FALSE),"")</f>
        <v/>
      </c>
      <c r="AK66" s="526" t="str">
        <f>IFERROR(VLOOKUP(AK65,'P1'!$B:$AP,41,FALSE),"")</f>
        <v/>
      </c>
      <c r="AL66" s="526" t="str">
        <f>IFERROR(VLOOKUP(AL65,'P1'!$B:$AP,41,FALSE),"")</f>
        <v/>
      </c>
      <c r="AM66" s="526" t="str">
        <f>IFERROR(VLOOKUP(AM65,'P1'!$B:$AP,41,FALSE),"")</f>
        <v/>
      </c>
      <c r="AN66" s="686"/>
      <c r="AO66" s="658"/>
      <c r="AP66" s="662"/>
      <c r="AQ66" s="663"/>
      <c r="AR66" s="658"/>
      <c r="AS66" s="658"/>
      <c r="AT66" s="666"/>
      <c r="AU66" s="524" t="str">
        <f t="shared" ref="AU66" si="68">IFERROR(IF($D65="□",($AO65/$AK$6),($AO65/$AK$8)),"")</f>
        <v/>
      </c>
      <c r="AV66" s="524" t="str">
        <f t="shared" ref="AV66" si="69">IFERROR(IF($D65="□",($AN65/$AO$6),($AN65/$AO$8)),"")</f>
        <v/>
      </c>
      <c r="AX66" s="524" t="str">
        <f>IFERROR(IF($D65="□",(VLOOKUP(F65,'[5]ますた君 '!$C:$E,3,FALSE)/($AK$6*4)),(VLOOKUP(F65,'[5]ますた君 '!$C:$E,3,FALSE)/($AK$8*4))),"")</f>
        <v/>
      </c>
      <c r="AY66" s="524" t="str">
        <f>IFERROR(IF($D65="□",(VLOOKUP(F65,'[5]ますた君 '!$C:$E,3,FALSE)/$AO$6),(VLOOKUP(F65,'[5]ますた君 '!$C:$E,3,FALSE)/$AO$8)),"")</f>
        <v/>
      </c>
    </row>
    <row r="67" spans="1:51" s="500" customFormat="1" ht="12" customHeight="1">
      <c r="A67" s="669"/>
      <c r="B67" s="672"/>
      <c r="C67" s="690"/>
      <c r="D67" s="678"/>
      <c r="E67" s="521"/>
      <c r="F67" s="683"/>
      <c r="G67" s="684"/>
      <c r="H67" s="525" t="s">
        <v>641</v>
      </c>
      <c r="I67" s="526" t="str">
        <f>IFERROR(VLOOKUP(I65,'P1'!$B:$AP,31,FALSE),"")</f>
        <v/>
      </c>
      <c r="J67" s="526" t="str">
        <f>IFERROR(VLOOKUP(J65,'P1'!$B:$AP,31,FALSE),"")</f>
        <v/>
      </c>
      <c r="K67" s="526" t="str">
        <f>IFERROR(VLOOKUP(K65,'P1'!$B:$AP,31,FALSE),"")</f>
        <v/>
      </c>
      <c r="L67" s="526" t="str">
        <f>IFERROR(VLOOKUP(L65,'P1'!$B:$AP,31,FALSE),"")</f>
        <v/>
      </c>
      <c r="M67" s="526" t="str">
        <f>IFERROR(VLOOKUP(M65,'P1'!$B:$AP,31,FALSE),"")</f>
        <v/>
      </c>
      <c r="N67" s="526" t="str">
        <f>IFERROR(VLOOKUP(N65,'P1'!$B:$AP,31,FALSE),"")</f>
        <v/>
      </c>
      <c r="O67" s="526" t="str">
        <f>IFERROR(VLOOKUP(O65,'P1'!$B:$AP,31,FALSE),"")</f>
        <v/>
      </c>
      <c r="P67" s="526" t="str">
        <f>IFERROR(VLOOKUP(P65,'P1'!$B:$AP,31,FALSE),"")</f>
        <v/>
      </c>
      <c r="Q67" s="526" t="str">
        <f>IFERROR(VLOOKUP(Q65,'P1'!$B:$AP,31,FALSE),"")</f>
        <v/>
      </c>
      <c r="R67" s="526" t="str">
        <f>IFERROR(VLOOKUP(R65,'P1'!$B:$AP,31,FALSE),"")</f>
        <v/>
      </c>
      <c r="S67" s="526" t="str">
        <f>IFERROR(VLOOKUP(S65,'P1'!$B:$AP,31,FALSE),"")</f>
        <v/>
      </c>
      <c r="T67" s="526" t="str">
        <f>IFERROR(VLOOKUP(T65,'P1'!$B:$AP,31,FALSE),"")</f>
        <v/>
      </c>
      <c r="U67" s="526" t="str">
        <f>IFERROR(VLOOKUP(U65,'P1'!$B:$AP,31,FALSE),"")</f>
        <v/>
      </c>
      <c r="V67" s="526" t="str">
        <f>IFERROR(VLOOKUP(V65,'P1'!$B:$AP,31,FALSE),"")</f>
        <v/>
      </c>
      <c r="W67" s="526" t="str">
        <f>IFERROR(VLOOKUP(W65,'P1'!$B:$AP,31,FALSE),"")</f>
        <v/>
      </c>
      <c r="X67" s="526" t="str">
        <f>IFERROR(VLOOKUP(X65,'P1'!$B:$AP,31,FALSE),"")</f>
        <v/>
      </c>
      <c r="Y67" s="526" t="str">
        <f>IFERROR(VLOOKUP(Y65,'P1'!$B:$AP,31,FALSE),"")</f>
        <v/>
      </c>
      <c r="Z67" s="526" t="str">
        <f>IFERROR(VLOOKUP(Z65,'P1'!$B:$AP,31,FALSE),"")</f>
        <v/>
      </c>
      <c r="AA67" s="526" t="str">
        <f>IFERROR(VLOOKUP(AA65,'P1'!$B:$AP,31,FALSE),"")</f>
        <v/>
      </c>
      <c r="AB67" s="526" t="str">
        <f>IFERROR(VLOOKUP(AB65,'P1'!$B:$AP,31,FALSE),"")</f>
        <v/>
      </c>
      <c r="AC67" s="526" t="str">
        <f>IFERROR(VLOOKUP(AC65,'P1'!$B:$AP,31,FALSE),"")</f>
        <v/>
      </c>
      <c r="AD67" s="526" t="str">
        <f>IFERROR(VLOOKUP(AD65,'P1'!$B:$AP,31,FALSE),"")</f>
        <v/>
      </c>
      <c r="AE67" s="526" t="str">
        <f>IFERROR(VLOOKUP(AE65,'P1'!$B:$AP,31,FALSE),"")</f>
        <v/>
      </c>
      <c r="AF67" s="526" t="str">
        <f>IFERROR(VLOOKUP(AF65,'P1'!$B:$AP,31,FALSE),"")</f>
        <v/>
      </c>
      <c r="AG67" s="526" t="str">
        <f>IFERROR(VLOOKUP(AG65,'P1'!$B:$AP,31,FALSE),"")</f>
        <v/>
      </c>
      <c r="AH67" s="526" t="str">
        <f>IFERROR(VLOOKUP(AH65,'P1'!$B:$AP,31,FALSE),"")</f>
        <v/>
      </c>
      <c r="AI67" s="526" t="str">
        <f>IFERROR(VLOOKUP(AI65,'P1'!$B:$AP,31,FALSE),"")</f>
        <v/>
      </c>
      <c r="AJ67" s="526" t="str">
        <f>IFERROR(VLOOKUP(AJ65,'P1'!$B:$AP,31,FALSE),"")</f>
        <v/>
      </c>
      <c r="AK67" s="526" t="str">
        <f>IFERROR(VLOOKUP(AK65,'P1'!$B:$AP,31,FALSE),"")</f>
        <v/>
      </c>
      <c r="AL67" s="526" t="str">
        <f>IFERROR(VLOOKUP(AL65,'P1'!$B:$AP,31,FALSE),"")</f>
        <v/>
      </c>
      <c r="AM67" s="526" t="str">
        <f>IFERROR(VLOOKUP(AM65,'P1'!$B:$AP,31,FALSE),"")</f>
        <v/>
      </c>
      <c r="AN67" s="687"/>
      <c r="AO67" s="659"/>
      <c r="AP67" s="664"/>
      <c r="AQ67" s="665"/>
      <c r="AR67" s="659"/>
      <c r="AS67" s="659"/>
      <c r="AT67" s="666"/>
      <c r="AU67" s="527"/>
      <c r="AV67" s="527"/>
      <c r="AX67" s="527"/>
      <c r="AY67" s="527"/>
    </row>
    <row r="68" spans="1:51" s="500" customFormat="1" ht="12" customHeight="1">
      <c r="A68" s="667">
        <v>16</v>
      </c>
      <c r="B68" s="670"/>
      <c r="C68" s="688"/>
      <c r="D68" s="676" t="s">
        <v>634</v>
      </c>
      <c r="E68" s="517"/>
      <c r="F68" s="679"/>
      <c r="G68" s="680"/>
      <c r="H68" s="518" t="s">
        <v>635</v>
      </c>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685">
        <f t="shared" ref="AN68" si="70">IF(LEFT($AN$1,6)="共同生活援助",SUM(I69:AM69),SUM(I69:AM70))</f>
        <v>0</v>
      </c>
      <c r="AO68" s="657">
        <f>IF($AN$3="４週",AN68/4,AN68/(DAY(EOMONTH($I$21,0))/7))</f>
        <v>0</v>
      </c>
      <c r="AP68" s="660"/>
      <c r="AQ68" s="661"/>
      <c r="AR68" s="657" t="str">
        <f t="shared" ref="AR68" si="71">IF($AN$3="４週",AU69,AV69)</f>
        <v/>
      </c>
      <c r="AS68" s="657"/>
      <c r="AT68" s="666" t="str">
        <f t="shared" ref="AT68" si="72">IF(AX69&lt;=1.1,"",IF(AY69&lt;=1.1,"",IF(F68="","","勤務時間"&amp;CHAR(10)&amp;"OVER")))</f>
        <v/>
      </c>
      <c r="AU68" s="520" t="s">
        <v>636</v>
      </c>
      <c r="AV68" s="520" t="s">
        <v>637</v>
      </c>
      <c r="AX68" s="520" t="s">
        <v>638</v>
      </c>
      <c r="AY68" s="520" t="s">
        <v>639</v>
      </c>
    </row>
    <row r="69" spans="1:51" s="500" customFormat="1" ht="12" customHeight="1">
      <c r="A69" s="668"/>
      <c r="B69" s="671"/>
      <c r="C69" s="689"/>
      <c r="D69" s="677"/>
      <c r="E69" s="521"/>
      <c r="F69" s="681"/>
      <c r="G69" s="682"/>
      <c r="H69" s="522" t="s">
        <v>640</v>
      </c>
      <c r="I69" s="526" t="str">
        <f>IFERROR(VLOOKUP(I68,'P1'!$B:$AP,41,FALSE),"")</f>
        <v/>
      </c>
      <c r="J69" s="526" t="str">
        <f>IFERROR(VLOOKUP(J68,'P1'!$B:$AP,41,FALSE),"")</f>
        <v/>
      </c>
      <c r="K69" s="526" t="str">
        <f>IFERROR(VLOOKUP(K68,'P1'!$B:$AP,41,FALSE),"")</f>
        <v/>
      </c>
      <c r="L69" s="526" t="str">
        <f>IFERROR(VLOOKUP(L68,'P1'!$B:$AP,41,FALSE),"")</f>
        <v/>
      </c>
      <c r="M69" s="526" t="str">
        <f>IFERROR(VLOOKUP(M68,'P1'!$B:$AP,41,FALSE),"")</f>
        <v/>
      </c>
      <c r="N69" s="526" t="str">
        <f>IFERROR(VLOOKUP(N68,'P1'!$B:$AP,41,FALSE),"")</f>
        <v/>
      </c>
      <c r="O69" s="526" t="str">
        <f>IFERROR(VLOOKUP(O68,'P1'!$B:$AP,41,FALSE),"")</f>
        <v/>
      </c>
      <c r="P69" s="526" t="str">
        <f>IFERROR(VLOOKUP(P68,'P1'!$B:$AP,41,FALSE),"")</f>
        <v/>
      </c>
      <c r="Q69" s="526" t="str">
        <f>IFERROR(VLOOKUP(Q68,'P1'!$B:$AP,41,FALSE),"")</f>
        <v/>
      </c>
      <c r="R69" s="526" t="str">
        <f>IFERROR(VLOOKUP(R68,'P1'!$B:$AP,41,FALSE),"")</f>
        <v/>
      </c>
      <c r="S69" s="526" t="str">
        <f>IFERROR(VLOOKUP(S68,'P1'!$B:$AP,41,FALSE),"")</f>
        <v/>
      </c>
      <c r="T69" s="526" t="str">
        <f>IFERROR(VLOOKUP(T68,'P1'!$B:$AP,41,FALSE),"")</f>
        <v/>
      </c>
      <c r="U69" s="526" t="str">
        <f>IFERROR(VLOOKUP(U68,'P1'!$B:$AP,41,FALSE),"")</f>
        <v/>
      </c>
      <c r="V69" s="526" t="str">
        <f>IFERROR(VLOOKUP(V68,'P1'!$B:$AP,41,FALSE),"")</f>
        <v/>
      </c>
      <c r="W69" s="526" t="str">
        <f>IFERROR(VLOOKUP(W68,'P1'!$B:$AP,41,FALSE),"")</f>
        <v/>
      </c>
      <c r="X69" s="526" t="str">
        <f>IFERROR(VLOOKUP(X68,'P1'!$B:$AP,41,FALSE),"")</f>
        <v/>
      </c>
      <c r="Y69" s="526" t="str">
        <f>IFERROR(VLOOKUP(Y68,'P1'!$B:$AP,41,FALSE),"")</f>
        <v/>
      </c>
      <c r="Z69" s="526" t="str">
        <f>IFERROR(VLOOKUP(Z68,'P1'!$B:$AP,41,FALSE),"")</f>
        <v/>
      </c>
      <c r="AA69" s="526" t="str">
        <f>IFERROR(VLOOKUP(AA68,'P1'!$B:$AP,41,FALSE),"")</f>
        <v/>
      </c>
      <c r="AB69" s="526" t="str">
        <f>IFERROR(VLOOKUP(AB68,'P1'!$B:$AP,41,FALSE),"")</f>
        <v/>
      </c>
      <c r="AC69" s="526" t="str">
        <f>IFERROR(VLOOKUP(AC68,'P1'!$B:$AP,41,FALSE),"")</f>
        <v/>
      </c>
      <c r="AD69" s="526" t="str">
        <f>IFERROR(VLOOKUP(AD68,'P1'!$B:$AP,41,FALSE),"")</f>
        <v/>
      </c>
      <c r="AE69" s="526" t="str">
        <f>IFERROR(VLOOKUP(AE68,'P1'!$B:$AP,41,FALSE),"")</f>
        <v/>
      </c>
      <c r="AF69" s="526" t="str">
        <f>IFERROR(VLOOKUP(AF68,'P1'!$B:$AP,41,FALSE),"")</f>
        <v/>
      </c>
      <c r="AG69" s="526" t="str">
        <f>IFERROR(VLOOKUP(AG68,'P1'!$B:$AP,41,FALSE),"")</f>
        <v/>
      </c>
      <c r="AH69" s="526" t="str">
        <f>IFERROR(VLOOKUP(AH68,'P1'!$B:$AP,41,FALSE),"")</f>
        <v/>
      </c>
      <c r="AI69" s="526" t="str">
        <f>IFERROR(VLOOKUP(AI68,'P1'!$B:$AP,41,FALSE),"")</f>
        <v/>
      </c>
      <c r="AJ69" s="526" t="str">
        <f>IFERROR(VLOOKUP(AJ68,'P1'!$B:$AP,41,FALSE),"")</f>
        <v/>
      </c>
      <c r="AK69" s="526" t="str">
        <f>IFERROR(VLOOKUP(AK68,'P1'!$B:$AP,41,FALSE),"")</f>
        <v/>
      </c>
      <c r="AL69" s="526" t="str">
        <f>IFERROR(VLOOKUP(AL68,'P1'!$B:$AP,41,FALSE),"")</f>
        <v/>
      </c>
      <c r="AM69" s="526" t="str">
        <f>IFERROR(VLOOKUP(AM68,'P1'!$B:$AP,41,FALSE),"")</f>
        <v/>
      </c>
      <c r="AN69" s="686"/>
      <c r="AO69" s="658"/>
      <c r="AP69" s="662"/>
      <c r="AQ69" s="663"/>
      <c r="AR69" s="658"/>
      <c r="AS69" s="658"/>
      <c r="AT69" s="666"/>
      <c r="AU69" s="524" t="str">
        <f t="shared" ref="AU69" si="73">IFERROR(IF($D68="□",($AO68/$AK$6),($AO68/$AK$8)),"")</f>
        <v/>
      </c>
      <c r="AV69" s="524" t="str">
        <f t="shared" ref="AV69" si="74">IFERROR(IF($D68="□",($AN68/$AO$6),($AN68/$AO$8)),"")</f>
        <v/>
      </c>
      <c r="AX69" s="524" t="str">
        <f>IFERROR(IF($D68="□",(VLOOKUP(F68,'[5]ますた君 '!$C:$E,3,FALSE)/($AK$6*4)),(VLOOKUP(F68,'[5]ますた君 '!$C:$E,3,FALSE)/($AK$8*4))),"")</f>
        <v/>
      </c>
      <c r="AY69" s="524" t="str">
        <f>IFERROR(IF($D68="□",(VLOOKUP(F68,'[5]ますた君 '!$C:$E,3,FALSE)/$AO$6),(VLOOKUP(F68,'[5]ますた君 '!$C:$E,3,FALSE)/$AO$8)),"")</f>
        <v/>
      </c>
    </row>
    <row r="70" spans="1:51" s="500" customFormat="1" ht="12" customHeight="1">
      <c r="A70" s="669"/>
      <c r="B70" s="672"/>
      <c r="C70" s="690"/>
      <c r="D70" s="678"/>
      <c r="E70" s="521"/>
      <c r="F70" s="683"/>
      <c r="G70" s="684"/>
      <c r="H70" s="525" t="s">
        <v>641</v>
      </c>
      <c r="I70" s="526" t="str">
        <f>IFERROR(VLOOKUP(I68,'P1'!$B:$AP,31,FALSE),"")</f>
        <v/>
      </c>
      <c r="J70" s="526" t="str">
        <f>IFERROR(VLOOKUP(J68,'P1'!$B:$AP,31,FALSE),"")</f>
        <v/>
      </c>
      <c r="K70" s="526" t="str">
        <f>IFERROR(VLOOKUP(K68,'P1'!$B:$AP,31,FALSE),"")</f>
        <v/>
      </c>
      <c r="L70" s="526" t="str">
        <f>IFERROR(VLOOKUP(L68,'P1'!$B:$AP,31,FALSE),"")</f>
        <v/>
      </c>
      <c r="M70" s="526" t="str">
        <f>IFERROR(VLOOKUP(M68,'P1'!$B:$AP,31,FALSE),"")</f>
        <v/>
      </c>
      <c r="N70" s="526" t="str">
        <f>IFERROR(VLOOKUP(N68,'P1'!$B:$AP,31,FALSE),"")</f>
        <v/>
      </c>
      <c r="O70" s="526" t="str">
        <f>IFERROR(VLOOKUP(O68,'P1'!$B:$AP,31,FALSE),"")</f>
        <v/>
      </c>
      <c r="P70" s="526" t="str">
        <f>IFERROR(VLOOKUP(P68,'P1'!$B:$AP,31,FALSE),"")</f>
        <v/>
      </c>
      <c r="Q70" s="526" t="str">
        <f>IFERROR(VLOOKUP(Q68,'P1'!$B:$AP,31,FALSE),"")</f>
        <v/>
      </c>
      <c r="R70" s="526" t="str">
        <f>IFERROR(VLOOKUP(R68,'P1'!$B:$AP,31,FALSE),"")</f>
        <v/>
      </c>
      <c r="S70" s="526" t="str">
        <f>IFERROR(VLOOKUP(S68,'P1'!$B:$AP,31,FALSE),"")</f>
        <v/>
      </c>
      <c r="T70" s="526" t="str">
        <f>IFERROR(VLOOKUP(T68,'P1'!$B:$AP,31,FALSE),"")</f>
        <v/>
      </c>
      <c r="U70" s="526" t="str">
        <f>IFERROR(VLOOKUP(U68,'P1'!$B:$AP,31,FALSE),"")</f>
        <v/>
      </c>
      <c r="V70" s="526" t="str">
        <f>IFERROR(VLOOKUP(V68,'P1'!$B:$AP,31,FALSE),"")</f>
        <v/>
      </c>
      <c r="W70" s="526" t="str">
        <f>IFERROR(VLOOKUP(W68,'P1'!$B:$AP,31,FALSE),"")</f>
        <v/>
      </c>
      <c r="X70" s="526" t="str">
        <f>IFERROR(VLOOKUP(X68,'P1'!$B:$AP,31,FALSE),"")</f>
        <v/>
      </c>
      <c r="Y70" s="526" t="str">
        <f>IFERROR(VLOOKUP(Y68,'P1'!$B:$AP,31,FALSE),"")</f>
        <v/>
      </c>
      <c r="Z70" s="526" t="str">
        <f>IFERROR(VLOOKUP(Z68,'P1'!$B:$AP,31,FALSE),"")</f>
        <v/>
      </c>
      <c r="AA70" s="526" t="str">
        <f>IFERROR(VLOOKUP(AA68,'P1'!$B:$AP,31,FALSE),"")</f>
        <v/>
      </c>
      <c r="AB70" s="526" t="str">
        <f>IFERROR(VLOOKUP(AB68,'P1'!$B:$AP,31,FALSE),"")</f>
        <v/>
      </c>
      <c r="AC70" s="526" t="str">
        <f>IFERROR(VLOOKUP(AC68,'P1'!$B:$AP,31,FALSE),"")</f>
        <v/>
      </c>
      <c r="AD70" s="526" t="str">
        <f>IFERROR(VLOOKUP(AD68,'P1'!$B:$AP,31,FALSE),"")</f>
        <v/>
      </c>
      <c r="AE70" s="526" t="str">
        <f>IFERROR(VLOOKUP(AE68,'P1'!$B:$AP,31,FALSE),"")</f>
        <v/>
      </c>
      <c r="AF70" s="526" t="str">
        <f>IFERROR(VLOOKUP(AF68,'P1'!$B:$AP,31,FALSE),"")</f>
        <v/>
      </c>
      <c r="AG70" s="526" t="str">
        <f>IFERROR(VLOOKUP(AG68,'P1'!$B:$AP,31,FALSE),"")</f>
        <v/>
      </c>
      <c r="AH70" s="526" t="str">
        <f>IFERROR(VLOOKUP(AH68,'P1'!$B:$AP,31,FALSE),"")</f>
        <v/>
      </c>
      <c r="AI70" s="526" t="str">
        <f>IFERROR(VLOOKUP(AI68,'P1'!$B:$AP,31,FALSE),"")</f>
        <v/>
      </c>
      <c r="AJ70" s="526" t="str">
        <f>IFERROR(VLOOKUP(AJ68,'P1'!$B:$AP,31,FALSE),"")</f>
        <v/>
      </c>
      <c r="AK70" s="526" t="str">
        <f>IFERROR(VLOOKUP(AK68,'P1'!$B:$AP,31,FALSE),"")</f>
        <v/>
      </c>
      <c r="AL70" s="526" t="str">
        <f>IFERROR(VLOOKUP(AL68,'P1'!$B:$AP,31,FALSE),"")</f>
        <v/>
      </c>
      <c r="AM70" s="526" t="str">
        <f>IFERROR(VLOOKUP(AM68,'P1'!$B:$AP,31,FALSE),"")</f>
        <v/>
      </c>
      <c r="AN70" s="687"/>
      <c r="AO70" s="659"/>
      <c r="AP70" s="664"/>
      <c r="AQ70" s="665"/>
      <c r="AR70" s="659"/>
      <c r="AS70" s="659"/>
      <c r="AT70" s="666"/>
      <c r="AU70" s="527"/>
      <c r="AV70" s="527"/>
      <c r="AX70" s="527"/>
      <c r="AY70" s="527"/>
    </row>
    <row r="71" spans="1:51" s="500" customFormat="1" ht="12" customHeight="1">
      <c r="A71" s="667">
        <v>17</v>
      </c>
      <c r="B71" s="670"/>
      <c r="C71" s="673"/>
      <c r="D71" s="676" t="s">
        <v>634</v>
      </c>
      <c r="E71" s="517"/>
      <c r="F71" s="679"/>
      <c r="G71" s="680"/>
      <c r="H71" s="518" t="s">
        <v>635</v>
      </c>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685">
        <f t="shared" ref="AN71" si="75">IF(LEFT($AN$1,6)="共同生活援助",SUM(I72:AM72),SUM(I72:AM73))</f>
        <v>0</v>
      </c>
      <c r="AO71" s="657">
        <f>IF($AN$3="４週",AN71/4,AN71/(DAY(EOMONTH($I$21,0))/7))</f>
        <v>0</v>
      </c>
      <c r="AP71" s="660"/>
      <c r="AQ71" s="661"/>
      <c r="AR71" s="657" t="str">
        <f t="shared" ref="AR71" si="76">IF($AN$3="４週",AU72,AV72)</f>
        <v/>
      </c>
      <c r="AS71" s="657"/>
      <c r="AT71" s="666" t="str">
        <f t="shared" ref="AT71" si="77">IF(AX72&lt;=1.1,"",IF(AY72&lt;=1.1,"",IF(F71="","","勤務時間"&amp;CHAR(10)&amp;"OVER")))</f>
        <v/>
      </c>
      <c r="AU71" s="520" t="s">
        <v>636</v>
      </c>
      <c r="AV71" s="520" t="s">
        <v>637</v>
      </c>
      <c r="AX71" s="520" t="s">
        <v>638</v>
      </c>
      <c r="AY71" s="520" t="s">
        <v>639</v>
      </c>
    </row>
    <row r="72" spans="1:51" s="500" customFormat="1" ht="12" customHeight="1">
      <c r="A72" s="668"/>
      <c r="B72" s="671"/>
      <c r="C72" s="674"/>
      <c r="D72" s="677"/>
      <c r="E72" s="521"/>
      <c r="F72" s="681"/>
      <c r="G72" s="682"/>
      <c r="H72" s="522" t="s">
        <v>640</v>
      </c>
      <c r="I72" s="526" t="str">
        <f>IFERROR(VLOOKUP(I71,'P1'!$B:$AP,41,FALSE),"")</f>
        <v/>
      </c>
      <c r="J72" s="526" t="str">
        <f>IFERROR(VLOOKUP(J71,'P1'!$B:$AP,41,FALSE),"")</f>
        <v/>
      </c>
      <c r="K72" s="526" t="str">
        <f>IFERROR(VLOOKUP(K71,'P1'!$B:$AP,41,FALSE),"")</f>
        <v/>
      </c>
      <c r="L72" s="526" t="str">
        <f>IFERROR(VLOOKUP(L71,'P1'!$B:$AP,41,FALSE),"")</f>
        <v/>
      </c>
      <c r="M72" s="526" t="str">
        <f>IFERROR(VLOOKUP(M71,'P1'!$B:$AP,41,FALSE),"")</f>
        <v/>
      </c>
      <c r="N72" s="526" t="str">
        <f>IFERROR(VLOOKUP(N71,'P1'!$B:$AP,41,FALSE),"")</f>
        <v/>
      </c>
      <c r="O72" s="526" t="str">
        <f>IFERROR(VLOOKUP(O71,'P1'!$B:$AP,41,FALSE),"")</f>
        <v/>
      </c>
      <c r="P72" s="526" t="str">
        <f>IFERROR(VLOOKUP(P71,'P1'!$B:$AP,41,FALSE),"")</f>
        <v/>
      </c>
      <c r="Q72" s="526" t="str">
        <f>IFERROR(VLOOKUP(Q71,'P1'!$B:$AP,41,FALSE),"")</f>
        <v/>
      </c>
      <c r="R72" s="526" t="str">
        <f>IFERROR(VLOOKUP(R71,'P1'!$B:$AP,41,FALSE),"")</f>
        <v/>
      </c>
      <c r="S72" s="526" t="str">
        <f>IFERROR(VLOOKUP(S71,'P1'!$B:$AP,41,FALSE),"")</f>
        <v/>
      </c>
      <c r="T72" s="526" t="str">
        <f>IFERROR(VLOOKUP(T71,'P1'!$B:$AP,41,FALSE),"")</f>
        <v/>
      </c>
      <c r="U72" s="526" t="str">
        <f>IFERROR(VLOOKUP(U71,'P1'!$B:$AP,41,FALSE),"")</f>
        <v/>
      </c>
      <c r="V72" s="526" t="str">
        <f>IFERROR(VLOOKUP(V71,'P1'!$B:$AP,41,FALSE),"")</f>
        <v/>
      </c>
      <c r="W72" s="526" t="str">
        <f>IFERROR(VLOOKUP(W71,'P1'!$B:$AP,41,FALSE),"")</f>
        <v/>
      </c>
      <c r="X72" s="526" t="str">
        <f>IFERROR(VLOOKUP(X71,'P1'!$B:$AP,41,FALSE),"")</f>
        <v/>
      </c>
      <c r="Y72" s="526" t="str">
        <f>IFERROR(VLOOKUP(Y71,'P1'!$B:$AP,41,FALSE),"")</f>
        <v/>
      </c>
      <c r="Z72" s="526" t="str">
        <f>IFERROR(VLOOKUP(Z71,'P1'!$B:$AP,41,FALSE),"")</f>
        <v/>
      </c>
      <c r="AA72" s="526" t="str">
        <f>IFERROR(VLOOKUP(AA71,'P1'!$B:$AP,41,FALSE),"")</f>
        <v/>
      </c>
      <c r="AB72" s="526" t="str">
        <f>IFERROR(VLOOKUP(AB71,'P1'!$B:$AP,41,FALSE),"")</f>
        <v/>
      </c>
      <c r="AC72" s="526" t="str">
        <f>IFERROR(VLOOKUP(AC71,'P1'!$B:$AP,41,FALSE),"")</f>
        <v/>
      </c>
      <c r="AD72" s="526" t="str">
        <f>IFERROR(VLOOKUP(AD71,'P1'!$B:$AP,41,FALSE),"")</f>
        <v/>
      </c>
      <c r="AE72" s="526" t="str">
        <f>IFERROR(VLOOKUP(AE71,'P1'!$B:$AP,41,FALSE),"")</f>
        <v/>
      </c>
      <c r="AF72" s="526" t="str">
        <f>IFERROR(VLOOKUP(AF71,'P1'!$B:$AP,41,FALSE),"")</f>
        <v/>
      </c>
      <c r="AG72" s="526" t="str">
        <f>IFERROR(VLOOKUP(AG71,'P1'!$B:$AP,41,FALSE),"")</f>
        <v/>
      </c>
      <c r="AH72" s="526" t="str">
        <f>IFERROR(VLOOKUP(AH71,'P1'!$B:$AP,41,FALSE),"")</f>
        <v/>
      </c>
      <c r="AI72" s="526" t="str">
        <f>IFERROR(VLOOKUP(AI71,'P1'!$B:$AP,41,FALSE),"")</f>
        <v/>
      </c>
      <c r="AJ72" s="526" t="str">
        <f>IFERROR(VLOOKUP(AJ71,'P1'!$B:$AP,41,FALSE),"")</f>
        <v/>
      </c>
      <c r="AK72" s="526" t="str">
        <f>IFERROR(VLOOKUP(AK71,'P1'!$B:$AP,41,FALSE),"")</f>
        <v/>
      </c>
      <c r="AL72" s="526" t="str">
        <f>IFERROR(VLOOKUP(AL71,'P1'!$B:$AP,41,FALSE),"")</f>
        <v/>
      </c>
      <c r="AM72" s="526" t="str">
        <f>IFERROR(VLOOKUP(AM71,'P1'!$B:$AP,41,FALSE),"")</f>
        <v/>
      </c>
      <c r="AN72" s="686"/>
      <c r="AO72" s="658"/>
      <c r="AP72" s="662"/>
      <c r="AQ72" s="663"/>
      <c r="AR72" s="658"/>
      <c r="AS72" s="658"/>
      <c r="AT72" s="666"/>
      <c r="AU72" s="524" t="str">
        <f t="shared" ref="AU72" si="78">IFERROR(IF($D71="□",($AO71/$AK$6),($AO71/$AK$8)),"")</f>
        <v/>
      </c>
      <c r="AV72" s="524" t="str">
        <f t="shared" ref="AV72" si="79">IFERROR(IF($D71="□",($AN71/$AO$6),($AN71/$AO$8)),"")</f>
        <v/>
      </c>
      <c r="AX72" s="524" t="str">
        <f>IFERROR(IF($D71="□",(VLOOKUP(F71,'[5]ますた君 '!$C:$E,3,FALSE)/($AK$6*4)),(VLOOKUP(F71,'[5]ますた君 '!$C:$E,3,FALSE)/($AK$8*4))),"")</f>
        <v/>
      </c>
      <c r="AY72" s="524" t="str">
        <f>IFERROR(IF($D71="□",(VLOOKUP(F71,'[5]ますた君 '!$C:$E,3,FALSE)/$AO$6),(VLOOKUP(F71,'[5]ますた君 '!$C:$E,3,FALSE)/$AO$8)),"")</f>
        <v/>
      </c>
    </row>
    <row r="73" spans="1:51" s="500" customFormat="1" ht="12" customHeight="1">
      <c r="A73" s="669"/>
      <c r="B73" s="672"/>
      <c r="C73" s="675"/>
      <c r="D73" s="678"/>
      <c r="E73" s="521"/>
      <c r="F73" s="683"/>
      <c r="G73" s="684"/>
      <c r="H73" s="525" t="s">
        <v>641</v>
      </c>
      <c r="I73" s="526" t="str">
        <f>IFERROR(VLOOKUP(I71,'P1'!$B:$AP,31,FALSE),"")</f>
        <v/>
      </c>
      <c r="J73" s="526" t="str">
        <f>IFERROR(VLOOKUP(J71,'P1'!$B:$AP,31,FALSE),"")</f>
        <v/>
      </c>
      <c r="K73" s="526" t="str">
        <f>IFERROR(VLOOKUP(K71,'P1'!$B:$AP,31,FALSE),"")</f>
        <v/>
      </c>
      <c r="L73" s="526" t="str">
        <f>IFERROR(VLOOKUP(L71,'P1'!$B:$AP,31,FALSE),"")</f>
        <v/>
      </c>
      <c r="M73" s="526" t="str">
        <f>IFERROR(VLOOKUP(M71,'P1'!$B:$AP,31,FALSE),"")</f>
        <v/>
      </c>
      <c r="N73" s="526" t="str">
        <f>IFERROR(VLOOKUP(N71,'P1'!$B:$AP,31,FALSE),"")</f>
        <v/>
      </c>
      <c r="O73" s="526" t="str">
        <f>IFERROR(VLOOKUP(O71,'P1'!$B:$AP,31,FALSE),"")</f>
        <v/>
      </c>
      <c r="P73" s="526" t="str">
        <f>IFERROR(VLOOKUP(P71,'P1'!$B:$AP,31,FALSE),"")</f>
        <v/>
      </c>
      <c r="Q73" s="526" t="str">
        <f>IFERROR(VLOOKUP(Q71,'P1'!$B:$AP,31,FALSE),"")</f>
        <v/>
      </c>
      <c r="R73" s="526" t="str">
        <f>IFERROR(VLOOKUP(R71,'P1'!$B:$AP,31,FALSE),"")</f>
        <v/>
      </c>
      <c r="S73" s="526" t="str">
        <f>IFERROR(VLOOKUP(S71,'P1'!$B:$AP,31,FALSE),"")</f>
        <v/>
      </c>
      <c r="T73" s="526" t="str">
        <f>IFERROR(VLOOKUP(T71,'P1'!$B:$AP,31,FALSE),"")</f>
        <v/>
      </c>
      <c r="U73" s="526" t="str">
        <f>IFERROR(VLOOKUP(U71,'P1'!$B:$AP,31,FALSE),"")</f>
        <v/>
      </c>
      <c r="V73" s="526" t="str">
        <f>IFERROR(VLOOKUP(V71,'P1'!$B:$AP,31,FALSE),"")</f>
        <v/>
      </c>
      <c r="W73" s="526" t="str">
        <f>IFERROR(VLOOKUP(W71,'P1'!$B:$AP,31,FALSE),"")</f>
        <v/>
      </c>
      <c r="X73" s="526" t="str">
        <f>IFERROR(VLOOKUP(X71,'P1'!$B:$AP,31,FALSE),"")</f>
        <v/>
      </c>
      <c r="Y73" s="526" t="str">
        <f>IFERROR(VLOOKUP(Y71,'P1'!$B:$AP,31,FALSE),"")</f>
        <v/>
      </c>
      <c r="Z73" s="526" t="str">
        <f>IFERROR(VLOOKUP(Z71,'P1'!$B:$AP,31,FALSE),"")</f>
        <v/>
      </c>
      <c r="AA73" s="526" t="str">
        <f>IFERROR(VLOOKUP(AA71,'P1'!$B:$AP,31,FALSE),"")</f>
        <v/>
      </c>
      <c r="AB73" s="526" t="str">
        <f>IFERROR(VLOOKUP(AB71,'P1'!$B:$AP,31,FALSE),"")</f>
        <v/>
      </c>
      <c r="AC73" s="526" t="str">
        <f>IFERROR(VLOOKUP(AC71,'P1'!$B:$AP,31,FALSE),"")</f>
        <v/>
      </c>
      <c r="AD73" s="526" t="str">
        <f>IFERROR(VLOOKUP(AD71,'P1'!$B:$AP,31,FALSE),"")</f>
        <v/>
      </c>
      <c r="AE73" s="526" t="str">
        <f>IFERROR(VLOOKUP(AE71,'P1'!$B:$AP,31,FALSE),"")</f>
        <v/>
      </c>
      <c r="AF73" s="526" t="str">
        <f>IFERROR(VLOOKUP(AF71,'P1'!$B:$AP,31,FALSE),"")</f>
        <v/>
      </c>
      <c r="AG73" s="526" t="str">
        <f>IFERROR(VLOOKUP(AG71,'P1'!$B:$AP,31,FALSE),"")</f>
        <v/>
      </c>
      <c r="AH73" s="526" t="str">
        <f>IFERROR(VLOOKUP(AH71,'P1'!$B:$AP,31,FALSE),"")</f>
        <v/>
      </c>
      <c r="AI73" s="526" t="str">
        <f>IFERROR(VLOOKUP(AI71,'P1'!$B:$AP,31,FALSE),"")</f>
        <v/>
      </c>
      <c r="AJ73" s="526" t="str">
        <f>IFERROR(VLOOKUP(AJ71,'P1'!$B:$AP,31,FALSE),"")</f>
        <v/>
      </c>
      <c r="AK73" s="526" t="str">
        <f>IFERROR(VLOOKUP(AK71,'P1'!$B:$AP,31,FALSE),"")</f>
        <v/>
      </c>
      <c r="AL73" s="526" t="str">
        <f>IFERROR(VLOOKUP(AL71,'P1'!$B:$AP,31,FALSE),"")</f>
        <v/>
      </c>
      <c r="AM73" s="526" t="str">
        <f>IFERROR(VLOOKUP(AM71,'P1'!$B:$AP,31,FALSE),"")</f>
        <v/>
      </c>
      <c r="AN73" s="687"/>
      <c r="AO73" s="659"/>
      <c r="AP73" s="664"/>
      <c r="AQ73" s="665"/>
      <c r="AR73" s="659"/>
      <c r="AS73" s="659"/>
      <c r="AT73" s="666"/>
      <c r="AU73" s="527"/>
      <c r="AV73" s="527"/>
      <c r="AX73" s="527"/>
      <c r="AY73" s="527"/>
    </row>
    <row r="74" spans="1:51" s="500" customFormat="1" ht="12" customHeight="1">
      <c r="A74" s="667">
        <v>18</v>
      </c>
      <c r="B74" s="670"/>
      <c r="C74" s="688"/>
      <c r="D74" s="676" t="s">
        <v>634</v>
      </c>
      <c r="E74" s="517"/>
      <c r="F74" s="679"/>
      <c r="G74" s="680"/>
      <c r="H74" s="518" t="s">
        <v>635</v>
      </c>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685">
        <f t="shared" ref="AN74" si="80">IF(LEFT($AN$1,6)="共同生活援助",SUM(I75:AM75),SUM(I75:AM76))</f>
        <v>0</v>
      </c>
      <c r="AO74" s="657">
        <f>IF($AN$3="４週",AN74/4,AN74/(DAY(EOMONTH($I$21,0))/7))</f>
        <v>0</v>
      </c>
      <c r="AP74" s="660"/>
      <c r="AQ74" s="661"/>
      <c r="AR74" s="657" t="str">
        <f t="shared" ref="AR74" si="81">IF($AN$3="４週",AU75,AV75)</f>
        <v/>
      </c>
      <c r="AS74" s="657"/>
      <c r="AT74" s="666" t="str">
        <f t="shared" ref="AT74" si="82">IF(AX75&lt;=1.1,"",IF(AY75&lt;=1.1,"",IF(F74="","","勤務時間"&amp;CHAR(10)&amp;"OVER")))</f>
        <v/>
      </c>
      <c r="AU74" s="520" t="s">
        <v>636</v>
      </c>
      <c r="AV74" s="520" t="s">
        <v>637</v>
      </c>
      <c r="AX74" s="520" t="s">
        <v>638</v>
      </c>
      <c r="AY74" s="520" t="s">
        <v>639</v>
      </c>
    </row>
    <row r="75" spans="1:51" s="500" customFormat="1" ht="12" customHeight="1">
      <c r="A75" s="668"/>
      <c r="B75" s="671"/>
      <c r="C75" s="689"/>
      <c r="D75" s="677"/>
      <c r="E75" s="521"/>
      <c r="F75" s="681"/>
      <c r="G75" s="682"/>
      <c r="H75" s="522" t="s">
        <v>640</v>
      </c>
      <c r="I75" s="526" t="str">
        <f>IFERROR(VLOOKUP(I74,'P1'!$B:$AP,41,FALSE),"")</f>
        <v/>
      </c>
      <c r="J75" s="526" t="str">
        <f>IFERROR(VLOOKUP(J74,'P1'!$B:$AP,41,FALSE),"")</f>
        <v/>
      </c>
      <c r="K75" s="526" t="str">
        <f>IFERROR(VLOOKUP(K74,'P1'!$B:$AP,41,FALSE),"")</f>
        <v/>
      </c>
      <c r="L75" s="526" t="str">
        <f>IFERROR(VLOOKUP(L74,'P1'!$B:$AP,41,FALSE),"")</f>
        <v/>
      </c>
      <c r="M75" s="526" t="str">
        <f>IFERROR(VLOOKUP(M74,'P1'!$B:$AP,41,FALSE),"")</f>
        <v/>
      </c>
      <c r="N75" s="526" t="str">
        <f>IFERROR(VLOOKUP(N74,'P1'!$B:$AP,41,FALSE),"")</f>
        <v/>
      </c>
      <c r="O75" s="526" t="str">
        <f>IFERROR(VLOOKUP(O74,'P1'!$B:$AP,41,FALSE),"")</f>
        <v/>
      </c>
      <c r="P75" s="526" t="str">
        <f>IFERROR(VLOOKUP(P74,'P1'!$B:$AP,41,FALSE),"")</f>
        <v/>
      </c>
      <c r="Q75" s="526" t="str">
        <f>IFERROR(VLOOKUP(Q74,'P1'!$B:$AP,41,FALSE),"")</f>
        <v/>
      </c>
      <c r="R75" s="526" t="str">
        <f>IFERROR(VLOOKUP(R74,'P1'!$B:$AP,41,FALSE),"")</f>
        <v/>
      </c>
      <c r="S75" s="526" t="str">
        <f>IFERROR(VLOOKUP(S74,'P1'!$B:$AP,41,FALSE),"")</f>
        <v/>
      </c>
      <c r="T75" s="526" t="str">
        <f>IFERROR(VLOOKUP(T74,'P1'!$B:$AP,41,FALSE),"")</f>
        <v/>
      </c>
      <c r="U75" s="526" t="str">
        <f>IFERROR(VLOOKUP(U74,'P1'!$B:$AP,41,FALSE),"")</f>
        <v/>
      </c>
      <c r="V75" s="526" t="str">
        <f>IFERROR(VLOOKUP(V74,'P1'!$B:$AP,41,FALSE),"")</f>
        <v/>
      </c>
      <c r="W75" s="526" t="str">
        <f>IFERROR(VLOOKUP(W74,'P1'!$B:$AP,41,FALSE),"")</f>
        <v/>
      </c>
      <c r="X75" s="526" t="str">
        <f>IFERROR(VLOOKUP(X74,'P1'!$B:$AP,41,FALSE),"")</f>
        <v/>
      </c>
      <c r="Y75" s="526" t="str">
        <f>IFERROR(VLOOKUP(Y74,'P1'!$B:$AP,41,FALSE),"")</f>
        <v/>
      </c>
      <c r="Z75" s="526" t="str">
        <f>IFERROR(VLOOKUP(Z74,'P1'!$B:$AP,41,FALSE),"")</f>
        <v/>
      </c>
      <c r="AA75" s="526" t="str">
        <f>IFERROR(VLOOKUP(AA74,'P1'!$B:$AP,41,FALSE),"")</f>
        <v/>
      </c>
      <c r="AB75" s="526" t="str">
        <f>IFERROR(VLOOKUP(AB74,'P1'!$B:$AP,41,FALSE),"")</f>
        <v/>
      </c>
      <c r="AC75" s="526" t="str">
        <f>IFERROR(VLOOKUP(AC74,'P1'!$B:$AP,41,FALSE),"")</f>
        <v/>
      </c>
      <c r="AD75" s="526" t="str">
        <f>IFERROR(VLOOKUP(AD74,'P1'!$B:$AP,41,FALSE),"")</f>
        <v/>
      </c>
      <c r="AE75" s="526" t="str">
        <f>IFERROR(VLOOKUP(AE74,'P1'!$B:$AP,41,FALSE),"")</f>
        <v/>
      </c>
      <c r="AF75" s="526" t="str">
        <f>IFERROR(VLOOKUP(AF74,'P1'!$B:$AP,41,FALSE),"")</f>
        <v/>
      </c>
      <c r="AG75" s="526" t="str">
        <f>IFERROR(VLOOKUP(AG74,'P1'!$B:$AP,41,FALSE),"")</f>
        <v/>
      </c>
      <c r="AH75" s="526" t="str">
        <f>IFERROR(VLOOKUP(AH74,'P1'!$B:$AP,41,FALSE),"")</f>
        <v/>
      </c>
      <c r="AI75" s="526" t="str">
        <f>IFERROR(VLOOKUP(AI74,'P1'!$B:$AP,41,FALSE),"")</f>
        <v/>
      </c>
      <c r="AJ75" s="526" t="str">
        <f>IFERROR(VLOOKUP(AJ74,'P1'!$B:$AP,41,FALSE),"")</f>
        <v/>
      </c>
      <c r="AK75" s="526" t="str">
        <f>IFERROR(VLOOKUP(AK74,'P1'!$B:$AP,41,FALSE),"")</f>
        <v/>
      </c>
      <c r="AL75" s="526" t="str">
        <f>IFERROR(VLOOKUP(AL74,'P1'!$B:$AP,41,FALSE),"")</f>
        <v/>
      </c>
      <c r="AM75" s="526" t="str">
        <f>IFERROR(VLOOKUP(AM74,'P1'!$B:$AP,41,FALSE),"")</f>
        <v/>
      </c>
      <c r="AN75" s="686"/>
      <c r="AO75" s="658"/>
      <c r="AP75" s="662"/>
      <c r="AQ75" s="663"/>
      <c r="AR75" s="658"/>
      <c r="AS75" s="658"/>
      <c r="AT75" s="666"/>
      <c r="AU75" s="524" t="str">
        <f t="shared" ref="AU75" si="83">IFERROR(IF($D74="□",($AO74/$AK$6),($AO74/$AK$8)),"")</f>
        <v/>
      </c>
      <c r="AV75" s="524" t="str">
        <f t="shared" ref="AV75" si="84">IFERROR(IF($D74="□",($AN74/$AO$6),($AN74/$AO$8)),"")</f>
        <v/>
      </c>
      <c r="AX75" s="524" t="str">
        <f>IFERROR(IF($D74="□",(VLOOKUP(F74,'[5]ますた君 '!$C:$E,3,FALSE)/($AK$6*4)),(VLOOKUP(F74,'[5]ますた君 '!$C:$E,3,FALSE)/($AK$8*4))),"")</f>
        <v/>
      </c>
      <c r="AY75" s="524" t="str">
        <f>IFERROR(IF($D74="□",(VLOOKUP(F74,'[5]ますた君 '!$C:$E,3,FALSE)/$AO$6),(VLOOKUP(F74,'[5]ますた君 '!$C:$E,3,FALSE)/$AO$8)),"")</f>
        <v/>
      </c>
    </row>
    <row r="76" spans="1:51" s="500" customFormat="1" ht="12" customHeight="1">
      <c r="A76" s="669"/>
      <c r="B76" s="672"/>
      <c r="C76" s="690"/>
      <c r="D76" s="678"/>
      <c r="E76" s="521"/>
      <c r="F76" s="683"/>
      <c r="G76" s="684"/>
      <c r="H76" s="525" t="s">
        <v>641</v>
      </c>
      <c r="I76" s="526" t="str">
        <f>IFERROR(VLOOKUP(I74,'P1'!$B:$AP,31,FALSE),"")</f>
        <v/>
      </c>
      <c r="J76" s="526" t="str">
        <f>IFERROR(VLOOKUP(J74,'P1'!$B:$AP,31,FALSE),"")</f>
        <v/>
      </c>
      <c r="K76" s="526" t="str">
        <f>IFERROR(VLOOKUP(K74,'P1'!$B:$AP,31,FALSE),"")</f>
        <v/>
      </c>
      <c r="L76" s="526" t="str">
        <f>IFERROR(VLOOKUP(L74,'P1'!$B:$AP,31,FALSE),"")</f>
        <v/>
      </c>
      <c r="M76" s="526" t="str">
        <f>IFERROR(VLOOKUP(M74,'P1'!$B:$AP,31,FALSE),"")</f>
        <v/>
      </c>
      <c r="N76" s="526" t="str">
        <f>IFERROR(VLOOKUP(N74,'P1'!$B:$AP,31,FALSE),"")</f>
        <v/>
      </c>
      <c r="O76" s="526" t="str">
        <f>IFERROR(VLOOKUP(O74,'P1'!$B:$AP,31,FALSE),"")</f>
        <v/>
      </c>
      <c r="P76" s="526" t="str">
        <f>IFERROR(VLOOKUP(P74,'P1'!$B:$AP,31,FALSE),"")</f>
        <v/>
      </c>
      <c r="Q76" s="526" t="str">
        <f>IFERROR(VLOOKUP(Q74,'P1'!$B:$AP,31,FALSE),"")</f>
        <v/>
      </c>
      <c r="R76" s="526" t="str">
        <f>IFERROR(VLOOKUP(R74,'P1'!$B:$AP,31,FALSE),"")</f>
        <v/>
      </c>
      <c r="S76" s="526" t="str">
        <f>IFERROR(VLOOKUP(S74,'P1'!$B:$AP,31,FALSE),"")</f>
        <v/>
      </c>
      <c r="T76" s="526" t="str">
        <f>IFERROR(VLOOKUP(T74,'P1'!$B:$AP,31,FALSE),"")</f>
        <v/>
      </c>
      <c r="U76" s="526" t="str">
        <f>IFERROR(VLOOKUP(U74,'P1'!$B:$AP,31,FALSE),"")</f>
        <v/>
      </c>
      <c r="V76" s="526" t="str">
        <f>IFERROR(VLOOKUP(V74,'P1'!$B:$AP,31,FALSE),"")</f>
        <v/>
      </c>
      <c r="W76" s="526" t="str">
        <f>IFERROR(VLOOKUP(W74,'P1'!$B:$AP,31,FALSE),"")</f>
        <v/>
      </c>
      <c r="X76" s="526" t="str">
        <f>IFERROR(VLOOKUP(X74,'P1'!$B:$AP,31,FALSE),"")</f>
        <v/>
      </c>
      <c r="Y76" s="526" t="str">
        <f>IFERROR(VLOOKUP(Y74,'P1'!$B:$AP,31,FALSE),"")</f>
        <v/>
      </c>
      <c r="Z76" s="526" t="str">
        <f>IFERROR(VLOOKUP(Z74,'P1'!$B:$AP,31,FALSE),"")</f>
        <v/>
      </c>
      <c r="AA76" s="526" t="str">
        <f>IFERROR(VLOOKUP(AA74,'P1'!$B:$AP,31,FALSE),"")</f>
        <v/>
      </c>
      <c r="AB76" s="526" t="str">
        <f>IFERROR(VLOOKUP(AB74,'P1'!$B:$AP,31,FALSE),"")</f>
        <v/>
      </c>
      <c r="AC76" s="526" t="str">
        <f>IFERROR(VLOOKUP(AC74,'P1'!$B:$AP,31,FALSE),"")</f>
        <v/>
      </c>
      <c r="AD76" s="526" t="str">
        <f>IFERROR(VLOOKUP(AD74,'P1'!$B:$AP,31,FALSE),"")</f>
        <v/>
      </c>
      <c r="AE76" s="526" t="str">
        <f>IFERROR(VLOOKUP(AE74,'P1'!$B:$AP,31,FALSE),"")</f>
        <v/>
      </c>
      <c r="AF76" s="526" t="str">
        <f>IFERROR(VLOOKUP(AF74,'P1'!$B:$AP,31,FALSE),"")</f>
        <v/>
      </c>
      <c r="AG76" s="526" t="str">
        <f>IFERROR(VLOOKUP(AG74,'P1'!$B:$AP,31,FALSE),"")</f>
        <v/>
      </c>
      <c r="AH76" s="526" t="str">
        <f>IFERROR(VLOOKUP(AH74,'P1'!$B:$AP,31,FALSE),"")</f>
        <v/>
      </c>
      <c r="AI76" s="526" t="str">
        <f>IFERROR(VLOOKUP(AI74,'P1'!$B:$AP,31,FALSE),"")</f>
        <v/>
      </c>
      <c r="AJ76" s="526" t="str">
        <f>IFERROR(VLOOKUP(AJ74,'P1'!$B:$AP,31,FALSE),"")</f>
        <v/>
      </c>
      <c r="AK76" s="526" t="str">
        <f>IFERROR(VLOOKUP(AK74,'P1'!$B:$AP,31,FALSE),"")</f>
        <v/>
      </c>
      <c r="AL76" s="526" t="str">
        <f>IFERROR(VLOOKUP(AL74,'P1'!$B:$AP,31,FALSE),"")</f>
        <v/>
      </c>
      <c r="AM76" s="526" t="str">
        <f>IFERROR(VLOOKUP(AM74,'P1'!$B:$AP,31,FALSE),"")</f>
        <v/>
      </c>
      <c r="AN76" s="687"/>
      <c r="AO76" s="659"/>
      <c r="AP76" s="664"/>
      <c r="AQ76" s="665"/>
      <c r="AR76" s="659"/>
      <c r="AS76" s="659"/>
      <c r="AT76" s="666"/>
      <c r="AU76" s="527"/>
      <c r="AV76" s="527"/>
      <c r="AX76" s="527"/>
      <c r="AY76" s="527"/>
    </row>
    <row r="77" spans="1:51" s="500" customFormat="1" ht="12" customHeight="1">
      <c r="A77" s="667">
        <v>19</v>
      </c>
      <c r="B77" s="670"/>
      <c r="C77" s="688"/>
      <c r="D77" s="676" t="s">
        <v>634</v>
      </c>
      <c r="E77" s="517"/>
      <c r="F77" s="679"/>
      <c r="G77" s="680"/>
      <c r="H77" s="518" t="s">
        <v>635</v>
      </c>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685">
        <f t="shared" ref="AN77" si="85">IF(LEFT($AN$1,6)="共同生活援助",SUM(I78:AM78),SUM(I78:AM79))</f>
        <v>0</v>
      </c>
      <c r="AO77" s="657">
        <f>IF($AN$3="４週",AN77/4,AN77/(DAY(EOMONTH($I$21,0))/7))</f>
        <v>0</v>
      </c>
      <c r="AP77" s="660"/>
      <c r="AQ77" s="661"/>
      <c r="AR77" s="657" t="str">
        <f t="shared" ref="AR77" si="86">IF($AN$3="４週",AU78,AV78)</f>
        <v/>
      </c>
      <c r="AS77" s="657"/>
      <c r="AT77" s="666" t="str">
        <f t="shared" ref="AT77" si="87">IF(AX78&lt;=1.1,"",IF(AY78&lt;=1.1,"",IF(F77="","","勤務時間"&amp;CHAR(10)&amp;"OVER")))</f>
        <v/>
      </c>
      <c r="AU77" s="520" t="s">
        <v>636</v>
      </c>
      <c r="AV77" s="520" t="s">
        <v>637</v>
      </c>
      <c r="AX77" s="520" t="s">
        <v>638</v>
      </c>
      <c r="AY77" s="520" t="s">
        <v>639</v>
      </c>
    </row>
    <row r="78" spans="1:51" s="500" customFormat="1" ht="12" customHeight="1">
      <c r="A78" s="668"/>
      <c r="B78" s="671"/>
      <c r="C78" s="689"/>
      <c r="D78" s="677"/>
      <c r="E78" s="521"/>
      <c r="F78" s="681"/>
      <c r="G78" s="682"/>
      <c r="H78" s="522" t="s">
        <v>640</v>
      </c>
      <c r="I78" s="526" t="str">
        <f>IFERROR(VLOOKUP(I77,'P1'!$B:$AP,41,FALSE),"")</f>
        <v/>
      </c>
      <c r="J78" s="526" t="str">
        <f>IFERROR(VLOOKUP(J77,'P1'!$B:$AP,41,FALSE),"")</f>
        <v/>
      </c>
      <c r="K78" s="526" t="str">
        <f>IFERROR(VLOOKUP(K77,'P1'!$B:$AP,41,FALSE),"")</f>
        <v/>
      </c>
      <c r="L78" s="526" t="str">
        <f>IFERROR(VLOOKUP(L77,'P1'!$B:$AP,41,FALSE),"")</f>
        <v/>
      </c>
      <c r="M78" s="526" t="str">
        <f>IFERROR(VLOOKUP(M77,'P1'!$B:$AP,41,FALSE),"")</f>
        <v/>
      </c>
      <c r="N78" s="526" t="str">
        <f>IFERROR(VLOOKUP(N77,'P1'!$B:$AP,41,FALSE),"")</f>
        <v/>
      </c>
      <c r="O78" s="526" t="str">
        <f>IFERROR(VLOOKUP(O77,'P1'!$B:$AP,41,FALSE),"")</f>
        <v/>
      </c>
      <c r="P78" s="526" t="str">
        <f>IFERROR(VLOOKUP(P77,'P1'!$B:$AP,41,FALSE),"")</f>
        <v/>
      </c>
      <c r="Q78" s="526" t="str">
        <f>IFERROR(VLOOKUP(Q77,'P1'!$B:$AP,41,FALSE),"")</f>
        <v/>
      </c>
      <c r="R78" s="526" t="str">
        <f>IFERROR(VLOOKUP(R77,'P1'!$B:$AP,41,FALSE),"")</f>
        <v/>
      </c>
      <c r="S78" s="526" t="str">
        <f>IFERROR(VLOOKUP(S77,'P1'!$B:$AP,41,FALSE),"")</f>
        <v/>
      </c>
      <c r="T78" s="526" t="str">
        <f>IFERROR(VLOOKUP(T77,'P1'!$B:$AP,41,FALSE),"")</f>
        <v/>
      </c>
      <c r="U78" s="526" t="str">
        <f>IFERROR(VLOOKUP(U77,'P1'!$B:$AP,41,FALSE),"")</f>
        <v/>
      </c>
      <c r="V78" s="526" t="str">
        <f>IFERROR(VLOOKUP(V77,'P1'!$B:$AP,41,FALSE),"")</f>
        <v/>
      </c>
      <c r="W78" s="526" t="str">
        <f>IFERROR(VLOOKUP(W77,'P1'!$B:$AP,41,FALSE),"")</f>
        <v/>
      </c>
      <c r="X78" s="526" t="str">
        <f>IFERROR(VLOOKUP(X77,'P1'!$B:$AP,41,FALSE),"")</f>
        <v/>
      </c>
      <c r="Y78" s="526" t="str">
        <f>IFERROR(VLOOKUP(Y77,'P1'!$B:$AP,41,FALSE),"")</f>
        <v/>
      </c>
      <c r="Z78" s="526" t="str">
        <f>IFERROR(VLOOKUP(Z77,'P1'!$B:$AP,41,FALSE),"")</f>
        <v/>
      </c>
      <c r="AA78" s="526" t="str">
        <f>IFERROR(VLOOKUP(AA77,'P1'!$B:$AP,41,FALSE),"")</f>
        <v/>
      </c>
      <c r="AB78" s="526" t="str">
        <f>IFERROR(VLOOKUP(AB77,'P1'!$B:$AP,41,FALSE),"")</f>
        <v/>
      </c>
      <c r="AC78" s="526" t="str">
        <f>IFERROR(VLOOKUP(AC77,'P1'!$B:$AP,41,FALSE),"")</f>
        <v/>
      </c>
      <c r="AD78" s="526" t="str">
        <f>IFERROR(VLOOKUP(AD77,'P1'!$B:$AP,41,FALSE),"")</f>
        <v/>
      </c>
      <c r="AE78" s="526" t="str">
        <f>IFERROR(VLOOKUP(AE77,'P1'!$B:$AP,41,FALSE),"")</f>
        <v/>
      </c>
      <c r="AF78" s="526" t="str">
        <f>IFERROR(VLOOKUP(AF77,'P1'!$B:$AP,41,FALSE),"")</f>
        <v/>
      </c>
      <c r="AG78" s="526" t="str">
        <f>IFERROR(VLOOKUP(AG77,'P1'!$B:$AP,41,FALSE),"")</f>
        <v/>
      </c>
      <c r="AH78" s="526" t="str">
        <f>IFERROR(VLOOKUP(AH77,'P1'!$B:$AP,41,FALSE),"")</f>
        <v/>
      </c>
      <c r="AI78" s="526" t="str">
        <f>IFERROR(VLOOKUP(AI77,'P1'!$B:$AP,41,FALSE),"")</f>
        <v/>
      </c>
      <c r="AJ78" s="526" t="str">
        <f>IFERROR(VLOOKUP(AJ77,'P1'!$B:$AP,41,FALSE),"")</f>
        <v/>
      </c>
      <c r="AK78" s="526" t="str">
        <f>IFERROR(VLOOKUP(AK77,'P1'!$B:$AP,41,FALSE),"")</f>
        <v/>
      </c>
      <c r="AL78" s="526" t="str">
        <f>IFERROR(VLOOKUP(AL77,'P1'!$B:$AP,41,FALSE),"")</f>
        <v/>
      </c>
      <c r="AM78" s="526" t="str">
        <f>IFERROR(VLOOKUP(AM77,'P1'!$B:$AP,41,FALSE),"")</f>
        <v/>
      </c>
      <c r="AN78" s="686"/>
      <c r="AO78" s="658"/>
      <c r="AP78" s="662"/>
      <c r="AQ78" s="663"/>
      <c r="AR78" s="658"/>
      <c r="AS78" s="658"/>
      <c r="AT78" s="666"/>
      <c r="AU78" s="524" t="str">
        <f t="shared" ref="AU78" si="88">IFERROR(IF($D77="□",($AO77/$AK$6),($AO77/$AK$8)),"")</f>
        <v/>
      </c>
      <c r="AV78" s="524" t="str">
        <f t="shared" ref="AV78" si="89">IFERROR(IF($D77="□",($AN77/$AO$6),($AN77/$AO$8)),"")</f>
        <v/>
      </c>
      <c r="AX78" s="524" t="str">
        <f>IFERROR(IF($D77="□",(VLOOKUP(F77,'[5]ますた君 '!$C:$E,3,FALSE)/($AK$6*4)),(VLOOKUP(F77,'[5]ますた君 '!$C:$E,3,FALSE)/($AK$8*4))),"")</f>
        <v/>
      </c>
      <c r="AY78" s="524" t="str">
        <f>IFERROR(IF($D77="□",(VLOOKUP(F77,'[5]ますた君 '!$C:$E,3,FALSE)/$AO$6),(VLOOKUP(F77,'[5]ますた君 '!$C:$E,3,FALSE)/$AO$8)),"")</f>
        <v/>
      </c>
    </row>
    <row r="79" spans="1:51" s="500" customFormat="1" ht="12" customHeight="1">
      <c r="A79" s="669"/>
      <c r="B79" s="672"/>
      <c r="C79" s="690"/>
      <c r="D79" s="678"/>
      <c r="E79" s="521"/>
      <c r="F79" s="683"/>
      <c r="G79" s="684"/>
      <c r="H79" s="525" t="s">
        <v>641</v>
      </c>
      <c r="I79" s="526" t="str">
        <f>IFERROR(VLOOKUP(I77,'P1'!$B:$AP,31,FALSE),"")</f>
        <v/>
      </c>
      <c r="J79" s="526" t="str">
        <f>IFERROR(VLOOKUP(J77,'P1'!$B:$AP,31,FALSE),"")</f>
        <v/>
      </c>
      <c r="K79" s="526" t="str">
        <f>IFERROR(VLOOKUP(K77,'P1'!$B:$AP,31,FALSE),"")</f>
        <v/>
      </c>
      <c r="L79" s="526" t="str">
        <f>IFERROR(VLOOKUP(L77,'P1'!$B:$AP,31,FALSE),"")</f>
        <v/>
      </c>
      <c r="M79" s="526" t="str">
        <f>IFERROR(VLOOKUP(M77,'P1'!$B:$AP,31,FALSE),"")</f>
        <v/>
      </c>
      <c r="N79" s="526" t="str">
        <f>IFERROR(VLOOKUP(N77,'P1'!$B:$AP,31,FALSE),"")</f>
        <v/>
      </c>
      <c r="O79" s="526" t="str">
        <f>IFERROR(VLOOKUP(O77,'P1'!$B:$AP,31,FALSE),"")</f>
        <v/>
      </c>
      <c r="P79" s="526" t="str">
        <f>IFERROR(VLOOKUP(P77,'P1'!$B:$AP,31,FALSE),"")</f>
        <v/>
      </c>
      <c r="Q79" s="526" t="str">
        <f>IFERROR(VLOOKUP(Q77,'P1'!$B:$AP,31,FALSE),"")</f>
        <v/>
      </c>
      <c r="R79" s="526" t="str">
        <f>IFERROR(VLOOKUP(R77,'P1'!$B:$AP,31,FALSE),"")</f>
        <v/>
      </c>
      <c r="S79" s="526" t="str">
        <f>IFERROR(VLOOKUP(S77,'P1'!$B:$AP,31,FALSE),"")</f>
        <v/>
      </c>
      <c r="T79" s="526" t="str">
        <f>IFERROR(VLOOKUP(T77,'P1'!$B:$AP,31,FALSE),"")</f>
        <v/>
      </c>
      <c r="U79" s="526" t="str">
        <f>IFERROR(VLOOKUP(U77,'P1'!$B:$AP,31,FALSE),"")</f>
        <v/>
      </c>
      <c r="V79" s="526" t="str">
        <f>IFERROR(VLOOKUP(V77,'P1'!$B:$AP,31,FALSE),"")</f>
        <v/>
      </c>
      <c r="W79" s="526" t="str">
        <f>IFERROR(VLOOKUP(W77,'P1'!$B:$AP,31,FALSE),"")</f>
        <v/>
      </c>
      <c r="X79" s="526" t="str">
        <f>IFERROR(VLOOKUP(X77,'P1'!$B:$AP,31,FALSE),"")</f>
        <v/>
      </c>
      <c r="Y79" s="526" t="str">
        <f>IFERROR(VLOOKUP(Y77,'P1'!$B:$AP,31,FALSE),"")</f>
        <v/>
      </c>
      <c r="Z79" s="526" t="str">
        <f>IFERROR(VLOOKUP(Z77,'P1'!$B:$AP,31,FALSE),"")</f>
        <v/>
      </c>
      <c r="AA79" s="526" t="str">
        <f>IFERROR(VLOOKUP(AA77,'P1'!$B:$AP,31,FALSE),"")</f>
        <v/>
      </c>
      <c r="AB79" s="526" t="str">
        <f>IFERROR(VLOOKUP(AB77,'P1'!$B:$AP,31,FALSE),"")</f>
        <v/>
      </c>
      <c r="AC79" s="526" t="str">
        <f>IFERROR(VLOOKUP(AC77,'P1'!$B:$AP,31,FALSE),"")</f>
        <v/>
      </c>
      <c r="AD79" s="526" t="str">
        <f>IFERROR(VLOOKUP(AD77,'P1'!$B:$AP,31,FALSE),"")</f>
        <v/>
      </c>
      <c r="AE79" s="526" t="str">
        <f>IFERROR(VLOOKUP(AE77,'P1'!$B:$AP,31,FALSE),"")</f>
        <v/>
      </c>
      <c r="AF79" s="526" t="str">
        <f>IFERROR(VLOOKUP(AF77,'P1'!$B:$AP,31,FALSE),"")</f>
        <v/>
      </c>
      <c r="AG79" s="526" t="str">
        <f>IFERROR(VLOOKUP(AG77,'P1'!$B:$AP,31,FALSE),"")</f>
        <v/>
      </c>
      <c r="AH79" s="526" t="str">
        <f>IFERROR(VLOOKUP(AH77,'P1'!$B:$AP,31,FALSE),"")</f>
        <v/>
      </c>
      <c r="AI79" s="526" t="str">
        <f>IFERROR(VLOOKUP(AI77,'P1'!$B:$AP,31,FALSE),"")</f>
        <v/>
      </c>
      <c r="AJ79" s="526" t="str">
        <f>IFERROR(VLOOKUP(AJ77,'P1'!$B:$AP,31,FALSE),"")</f>
        <v/>
      </c>
      <c r="AK79" s="526" t="str">
        <f>IFERROR(VLOOKUP(AK77,'P1'!$B:$AP,31,FALSE),"")</f>
        <v/>
      </c>
      <c r="AL79" s="526" t="str">
        <f>IFERROR(VLOOKUP(AL77,'P1'!$B:$AP,31,FALSE),"")</f>
        <v/>
      </c>
      <c r="AM79" s="526" t="str">
        <f>IFERROR(VLOOKUP(AM77,'P1'!$B:$AP,31,FALSE),"")</f>
        <v/>
      </c>
      <c r="AN79" s="687"/>
      <c r="AO79" s="659"/>
      <c r="AP79" s="664"/>
      <c r="AQ79" s="665"/>
      <c r="AR79" s="659"/>
      <c r="AS79" s="659"/>
      <c r="AT79" s="666"/>
      <c r="AU79" s="527"/>
      <c r="AV79" s="527"/>
      <c r="AX79" s="527"/>
      <c r="AY79" s="527"/>
    </row>
    <row r="80" spans="1:51" s="500" customFormat="1" ht="12" customHeight="1">
      <c r="A80" s="667">
        <v>20</v>
      </c>
      <c r="B80" s="670"/>
      <c r="C80" s="688"/>
      <c r="D80" s="676" t="s">
        <v>634</v>
      </c>
      <c r="E80" s="517"/>
      <c r="F80" s="679"/>
      <c r="G80" s="680"/>
      <c r="H80" s="518" t="s">
        <v>635</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685">
        <f t="shared" ref="AN80" si="90">IF(LEFT($AN$1,6)="共同生活援助",SUM(I81:AM81),SUM(I81:AM82))</f>
        <v>0</v>
      </c>
      <c r="AO80" s="657">
        <f>IF($AN$3="４週",AN80/4,AN80/(DAY(EOMONTH($I$21,0))/7))</f>
        <v>0</v>
      </c>
      <c r="AP80" s="660"/>
      <c r="AQ80" s="661"/>
      <c r="AR80" s="657" t="str">
        <f t="shared" ref="AR80" si="91">IF($AN$3="４週",AU81,AV81)</f>
        <v/>
      </c>
      <c r="AS80" s="657"/>
      <c r="AT80" s="666" t="str">
        <f t="shared" ref="AT80" si="92">IF(AX81&lt;=1.1,"",IF(AY81&lt;=1.1,"",IF(F80="","","勤務時間"&amp;CHAR(10)&amp;"OVER")))</f>
        <v/>
      </c>
      <c r="AU80" s="520" t="s">
        <v>636</v>
      </c>
      <c r="AV80" s="520" t="s">
        <v>637</v>
      </c>
      <c r="AX80" s="520" t="s">
        <v>638</v>
      </c>
      <c r="AY80" s="520" t="s">
        <v>639</v>
      </c>
    </row>
    <row r="81" spans="1:51" s="500" customFormat="1" ht="12" customHeight="1">
      <c r="A81" s="668"/>
      <c r="B81" s="671"/>
      <c r="C81" s="689"/>
      <c r="D81" s="677"/>
      <c r="E81" s="521"/>
      <c r="F81" s="681"/>
      <c r="G81" s="682"/>
      <c r="H81" s="522" t="s">
        <v>640</v>
      </c>
      <c r="I81" s="526" t="str">
        <f>IFERROR(VLOOKUP(I80,'P1'!$B:$AP,41,FALSE),"")</f>
        <v/>
      </c>
      <c r="J81" s="526" t="str">
        <f>IFERROR(VLOOKUP(J80,'P1'!$B:$AP,41,FALSE),"")</f>
        <v/>
      </c>
      <c r="K81" s="526" t="str">
        <f>IFERROR(VLOOKUP(K80,'P1'!$B:$AP,41,FALSE),"")</f>
        <v/>
      </c>
      <c r="L81" s="526" t="str">
        <f>IFERROR(VLOOKUP(L80,'P1'!$B:$AP,41,FALSE),"")</f>
        <v/>
      </c>
      <c r="M81" s="526" t="str">
        <f>IFERROR(VLOOKUP(M80,'P1'!$B:$AP,41,FALSE),"")</f>
        <v/>
      </c>
      <c r="N81" s="526" t="str">
        <f>IFERROR(VLOOKUP(N80,'P1'!$B:$AP,41,FALSE),"")</f>
        <v/>
      </c>
      <c r="O81" s="526" t="str">
        <f>IFERROR(VLOOKUP(O80,'P1'!$B:$AP,41,FALSE),"")</f>
        <v/>
      </c>
      <c r="P81" s="526" t="str">
        <f>IFERROR(VLOOKUP(P80,'P1'!$B:$AP,41,FALSE),"")</f>
        <v/>
      </c>
      <c r="Q81" s="526" t="str">
        <f>IFERROR(VLOOKUP(Q80,'P1'!$B:$AP,41,FALSE),"")</f>
        <v/>
      </c>
      <c r="R81" s="526" t="str">
        <f>IFERROR(VLOOKUP(R80,'P1'!$B:$AP,41,FALSE),"")</f>
        <v/>
      </c>
      <c r="S81" s="526" t="str">
        <f>IFERROR(VLOOKUP(S80,'P1'!$B:$AP,41,FALSE),"")</f>
        <v/>
      </c>
      <c r="T81" s="526" t="str">
        <f>IFERROR(VLOOKUP(T80,'P1'!$B:$AP,41,FALSE),"")</f>
        <v/>
      </c>
      <c r="U81" s="526" t="str">
        <f>IFERROR(VLOOKUP(U80,'P1'!$B:$AP,41,FALSE),"")</f>
        <v/>
      </c>
      <c r="V81" s="526" t="str">
        <f>IFERROR(VLOOKUP(V80,'P1'!$B:$AP,41,FALSE),"")</f>
        <v/>
      </c>
      <c r="W81" s="526" t="str">
        <f>IFERROR(VLOOKUP(W80,'P1'!$B:$AP,41,FALSE),"")</f>
        <v/>
      </c>
      <c r="X81" s="526" t="str">
        <f>IFERROR(VLOOKUP(X80,'P1'!$B:$AP,41,FALSE),"")</f>
        <v/>
      </c>
      <c r="Y81" s="526" t="str">
        <f>IFERROR(VLOOKUP(Y80,'P1'!$B:$AP,41,FALSE),"")</f>
        <v/>
      </c>
      <c r="Z81" s="526" t="str">
        <f>IFERROR(VLOOKUP(Z80,'P1'!$B:$AP,41,FALSE),"")</f>
        <v/>
      </c>
      <c r="AA81" s="526" t="str">
        <f>IFERROR(VLOOKUP(AA80,'P1'!$B:$AP,41,FALSE),"")</f>
        <v/>
      </c>
      <c r="AB81" s="526" t="str">
        <f>IFERROR(VLOOKUP(AB80,'P1'!$B:$AP,41,FALSE),"")</f>
        <v/>
      </c>
      <c r="AC81" s="526" t="str">
        <f>IFERROR(VLOOKUP(AC80,'P1'!$B:$AP,41,FALSE),"")</f>
        <v/>
      </c>
      <c r="AD81" s="526" t="str">
        <f>IFERROR(VLOOKUP(AD80,'P1'!$B:$AP,41,FALSE),"")</f>
        <v/>
      </c>
      <c r="AE81" s="526" t="str">
        <f>IFERROR(VLOOKUP(AE80,'P1'!$B:$AP,41,FALSE),"")</f>
        <v/>
      </c>
      <c r="AF81" s="526" t="str">
        <f>IFERROR(VLOOKUP(AF80,'P1'!$B:$AP,41,FALSE),"")</f>
        <v/>
      </c>
      <c r="AG81" s="526" t="str">
        <f>IFERROR(VLOOKUP(AG80,'P1'!$B:$AP,41,FALSE),"")</f>
        <v/>
      </c>
      <c r="AH81" s="526" t="str">
        <f>IFERROR(VLOOKUP(AH80,'P1'!$B:$AP,41,FALSE),"")</f>
        <v/>
      </c>
      <c r="AI81" s="526" t="str">
        <f>IFERROR(VLOOKUP(AI80,'P1'!$B:$AP,41,FALSE),"")</f>
        <v/>
      </c>
      <c r="AJ81" s="526" t="str">
        <f>IFERROR(VLOOKUP(AJ80,'P1'!$B:$AP,41,FALSE),"")</f>
        <v/>
      </c>
      <c r="AK81" s="526" t="str">
        <f>IFERROR(VLOOKUP(AK80,'P1'!$B:$AP,41,FALSE),"")</f>
        <v/>
      </c>
      <c r="AL81" s="526" t="str">
        <f>IFERROR(VLOOKUP(AL80,'P1'!$B:$AP,41,FALSE),"")</f>
        <v/>
      </c>
      <c r="AM81" s="526" t="str">
        <f>IFERROR(VLOOKUP(AM80,'P1'!$B:$AP,41,FALSE),"")</f>
        <v/>
      </c>
      <c r="AN81" s="686"/>
      <c r="AO81" s="658"/>
      <c r="AP81" s="662"/>
      <c r="AQ81" s="663"/>
      <c r="AR81" s="658"/>
      <c r="AS81" s="658"/>
      <c r="AT81" s="666"/>
      <c r="AU81" s="524" t="str">
        <f t="shared" ref="AU81" si="93">IFERROR(IF($D80="□",($AO80/$AK$6),($AO80/$AK$8)),"")</f>
        <v/>
      </c>
      <c r="AV81" s="524" t="str">
        <f t="shared" ref="AV81" si="94">IFERROR(IF($D80="□",($AN80/$AO$6),($AN80/$AO$8)),"")</f>
        <v/>
      </c>
      <c r="AX81" s="524" t="str">
        <f>IFERROR(IF($D80="□",(VLOOKUP(F80,'[5]ますた君 '!$C:$E,3,FALSE)/($AK$6*4)),(VLOOKUP(F80,'[5]ますた君 '!$C:$E,3,FALSE)/($AK$8*4))),"")</f>
        <v/>
      </c>
      <c r="AY81" s="524" t="str">
        <f>IFERROR(IF($D80="□",(VLOOKUP(F80,'[5]ますた君 '!$C:$E,3,FALSE)/$AO$6),(VLOOKUP(F80,'[5]ますた君 '!$C:$E,3,FALSE)/$AO$8)),"")</f>
        <v/>
      </c>
    </row>
    <row r="82" spans="1:51" s="500" customFormat="1" ht="12" customHeight="1">
      <c r="A82" s="669"/>
      <c r="B82" s="672"/>
      <c r="C82" s="690"/>
      <c r="D82" s="678"/>
      <c r="E82" s="521"/>
      <c r="F82" s="683"/>
      <c r="G82" s="684"/>
      <c r="H82" s="525" t="s">
        <v>641</v>
      </c>
      <c r="I82" s="526" t="str">
        <f>IFERROR(VLOOKUP(I80,'P1'!$B:$AP,31,FALSE),"")</f>
        <v/>
      </c>
      <c r="J82" s="526" t="str">
        <f>IFERROR(VLOOKUP(J80,'P1'!$B:$AP,31,FALSE),"")</f>
        <v/>
      </c>
      <c r="K82" s="526" t="str">
        <f>IFERROR(VLOOKUP(K80,'P1'!$B:$AP,31,FALSE),"")</f>
        <v/>
      </c>
      <c r="L82" s="526" t="str">
        <f>IFERROR(VLOOKUP(L80,'P1'!$B:$AP,31,FALSE),"")</f>
        <v/>
      </c>
      <c r="M82" s="526" t="str">
        <f>IFERROR(VLOOKUP(M80,'P1'!$B:$AP,31,FALSE),"")</f>
        <v/>
      </c>
      <c r="N82" s="526" t="str">
        <f>IFERROR(VLOOKUP(N80,'P1'!$B:$AP,31,FALSE),"")</f>
        <v/>
      </c>
      <c r="O82" s="526" t="str">
        <f>IFERROR(VLOOKUP(O80,'P1'!$B:$AP,31,FALSE),"")</f>
        <v/>
      </c>
      <c r="P82" s="526" t="str">
        <f>IFERROR(VLOOKUP(P80,'P1'!$B:$AP,31,FALSE),"")</f>
        <v/>
      </c>
      <c r="Q82" s="526" t="str">
        <f>IFERROR(VLOOKUP(Q80,'P1'!$B:$AP,31,FALSE),"")</f>
        <v/>
      </c>
      <c r="R82" s="526" t="str">
        <f>IFERROR(VLOOKUP(R80,'P1'!$B:$AP,31,FALSE),"")</f>
        <v/>
      </c>
      <c r="S82" s="526" t="str">
        <f>IFERROR(VLOOKUP(S80,'P1'!$B:$AP,31,FALSE),"")</f>
        <v/>
      </c>
      <c r="T82" s="526" t="str">
        <f>IFERROR(VLOOKUP(T80,'P1'!$B:$AP,31,FALSE),"")</f>
        <v/>
      </c>
      <c r="U82" s="526" t="str">
        <f>IFERROR(VLOOKUP(U80,'P1'!$B:$AP,31,FALSE),"")</f>
        <v/>
      </c>
      <c r="V82" s="526" t="str">
        <f>IFERROR(VLOOKUP(V80,'P1'!$B:$AP,31,FALSE),"")</f>
        <v/>
      </c>
      <c r="W82" s="526" t="str">
        <f>IFERROR(VLOOKUP(W80,'P1'!$B:$AP,31,FALSE),"")</f>
        <v/>
      </c>
      <c r="X82" s="526" t="str">
        <f>IFERROR(VLOOKUP(X80,'P1'!$B:$AP,31,FALSE),"")</f>
        <v/>
      </c>
      <c r="Y82" s="526" t="str">
        <f>IFERROR(VLOOKUP(Y80,'P1'!$B:$AP,31,FALSE),"")</f>
        <v/>
      </c>
      <c r="Z82" s="526" t="str">
        <f>IFERROR(VLOOKUP(Z80,'P1'!$B:$AP,31,FALSE),"")</f>
        <v/>
      </c>
      <c r="AA82" s="526" t="str">
        <f>IFERROR(VLOOKUP(AA80,'P1'!$B:$AP,31,FALSE),"")</f>
        <v/>
      </c>
      <c r="AB82" s="526" t="str">
        <f>IFERROR(VLOOKUP(AB80,'P1'!$B:$AP,31,FALSE),"")</f>
        <v/>
      </c>
      <c r="AC82" s="526" t="str">
        <f>IFERROR(VLOOKUP(AC80,'P1'!$B:$AP,31,FALSE),"")</f>
        <v/>
      </c>
      <c r="AD82" s="526" t="str">
        <f>IFERROR(VLOOKUP(AD80,'P1'!$B:$AP,31,FALSE),"")</f>
        <v/>
      </c>
      <c r="AE82" s="526" t="str">
        <f>IFERROR(VLOOKUP(AE80,'P1'!$B:$AP,31,FALSE),"")</f>
        <v/>
      </c>
      <c r="AF82" s="526" t="str">
        <f>IFERROR(VLOOKUP(AF80,'P1'!$B:$AP,31,FALSE),"")</f>
        <v/>
      </c>
      <c r="AG82" s="526" t="str">
        <f>IFERROR(VLOOKUP(AG80,'P1'!$B:$AP,31,FALSE),"")</f>
        <v/>
      </c>
      <c r="AH82" s="526" t="str">
        <f>IFERROR(VLOOKUP(AH80,'P1'!$B:$AP,31,FALSE),"")</f>
        <v/>
      </c>
      <c r="AI82" s="526" t="str">
        <f>IFERROR(VLOOKUP(AI80,'P1'!$B:$AP,31,FALSE),"")</f>
        <v/>
      </c>
      <c r="AJ82" s="526" t="str">
        <f>IFERROR(VLOOKUP(AJ80,'P1'!$B:$AP,31,FALSE),"")</f>
        <v/>
      </c>
      <c r="AK82" s="526" t="str">
        <f>IFERROR(VLOOKUP(AK80,'P1'!$B:$AP,31,FALSE),"")</f>
        <v/>
      </c>
      <c r="AL82" s="526" t="str">
        <f>IFERROR(VLOOKUP(AL80,'P1'!$B:$AP,31,FALSE),"")</f>
        <v/>
      </c>
      <c r="AM82" s="526" t="str">
        <f>IFERROR(VLOOKUP(AM80,'P1'!$B:$AP,31,FALSE),"")</f>
        <v/>
      </c>
      <c r="AN82" s="687"/>
      <c r="AO82" s="659"/>
      <c r="AP82" s="664"/>
      <c r="AQ82" s="665"/>
      <c r="AR82" s="659"/>
      <c r="AS82" s="659"/>
      <c r="AT82" s="666"/>
      <c r="AU82" s="527"/>
      <c r="AV82" s="527"/>
      <c r="AX82" s="527"/>
      <c r="AY82" s="527"/>
    </row>
    <row r="83" spans="1:51" s="500" customFormat="1" ht="12" customHeight="1">
      <c r="A83" s="667">
        <v>21</v>
      </c>
      <c r="B83" s="670"/>
      <c r="C83" s="688"/>
      <c r="D83" s="676" t="s">
        <v>634</v>
      </c>
      <c r="E83" s="517"/>
      <c r="F83" s="679"/>
      <c r="G83" s="680"/>
      <c r="H83" s="518" t="s">
        <v>635</v>
      </c>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685">
        <f t="shared" ref="AN83" si="95">IF(LEFT($AN$1,6)="共同生活援助",SUM(I84:AM84),SUM(I84:AM85))</f>
        <v>0</v>
      </c>
      <c r="AO83" s="657">
        <f>IF($AN$3="４週",AN83/4,AN83/(DAY(EOMONTH($I$21,0))/7))</f>
        <v>0</v>
      </c>
      <c r="AP83" s="660"/>
      <c r="AQ83" s="661"/>
      <c r="AR83" s="657" t="str">
        <f t="shared" ref="AR83" si="96">IF($AN$3="４週",AU84,AV84)</f>
        <v/>
      </c>
      <c r="AS83" s="657"/>
      <c r="AT83" s="666" t="str">
        <f t="shared" ref="AT83" si="97">IF(AX84&lt;=1.1,"",IF(AY84&lt;=1.1,"",IF(F83="","","勤務時間"&amp;CHAR(10)&amp;"OVER")))</f>
        <v/>
      </c>
      <c r="AU83" s="520" t="s">
        <v>636</v>
      </c>
      <c r="AV83" s="520" t="s">
        <v>637</v>
      </c>
      <c r="AX83" s="520" t="s">
        <v>638</v>
      </c>
      <c r="AY83" s="520" t="s">
        <v>639</v>
      </c>
    </row>
    <row r="84" spans="1:51" s="500" customFormat="1" ht="12" customHeight="1">
      <c r="A84" s="668"/>
      <c r="B84" s="671"/>
      <c r="C84" s="689"/>
      <c r="D84" s="677"/>
      <c r="E84" s="521"/>
      <c r="F84" s="681"/>
      <c r="G84" s="682"/>
      <c r="H84" s="522" t="s">
        <v>640</v>
      </c>
      <c r="I84" s="526" t="str">
        <f>IFERROR(VLOOKUP(I83,'P1'!$B:$AP,41,FALSE),"")</f>
        <v/>
      </c>
      <c r="J84" s="526" t="str">
        <f>IFERROR(VLOOKUP(J83,'P1'!$B:$AP,41,FALSE),"")</f>
        <v/>
      </c>
      <c r="K84" s="526" t="str">
        <f>IFERROR(VLOOKUP(K83,'P1'!$B:$AP,41,FALSE),"")</f>
        <v/>
      </c>
      <c r="L84" s="526" t="str">
        <f>IFERROR(VLOOKUP(L83,'P1'!$B:$AP,41,FALSE),"")</f>
        <v/>
      </c>
      <c r="M84" s="526" t="str">
        <f>IFERROR(VLOOKUP(M83,'P1'!$B:$AP,41,FALSE),"")</f>
        <v/>
      </c>
      <c r="N84" s="526" t="str">
        <f>IFERROR(VLOOKUP(N83,'P1'!$B:$AP,41,FALSE),"")</f>
        <v/>
      </c>
      <c r="O84" s="526" t="str">
        <f>IFERROR(VLOOKUP(O83,'P1'!$B:$AP,41,FALSE),"")</f>
        <v/>
      </c>
      <c r="P84" s="526" t="str">
        <f>IFERROR(VLOOKUP(P83,'P1'!$B:$AP,41,FALSE),"")</f>
        <v/>
      </c>
      <c r="Q84" s="526" t="str">
        <f>IFERROR(VLOOKUP(Q83,'P1'!$B:$AP,41,FALSE),"")</f>
        <v/>
      </c>
      <c r="R84" s="526" t="str">
        <f>IFERROR(VLOOKUP(R83,'P1'!$B:$AP,41,FALSE),"")</f>
        <v/>
      </c>
      <c r="S84" s="526" t="str">
        <f>IFERROR(VLOOKUP(S83,'P1'!$B:$AP,41,FALSE),"")</f>
        <v/>
      </c>
      <c r="T84" s="526" t="str">
        <f>IFERROR(VLOOKUP(T83,'P1'!$B:$AP,41,FALSE),"")</f>
        <v/>
      </c>
      <c r="U84" s="526" t="str">
        <f>IFERROR(VLOOKUP(U83,'P1'!$B:$AP,41,FALSE),"")</f>
        <v/>
      </c>
      <c r="V84" s="526" t="str">
        <f>IFERROR(VLOOKUP(V83,'P1'!$B:$AP,41,FALSE),"")</f>
        <v/>
      </c>
      <c r="W84" s="526" t="str">
        <f>IFERROR(VLOOKUP(W83,'P1'!$B:$AP,41,FALSE),"")</f>
        <v/>
      </c>
      <c r="X84" s="526" t="str">
        <f>IFERROR(VLOOKUP(X83,'P1'!$B:$AP,41,FALSE),"")</f>
        <v/>
      </c>
      <c r="Y84" s="526" t="str">
        <f>IFERROR(VLOOKUP(Y83,'P1'!$B:$AP,41,FALSE),"")</f>
        <v/>
      </c>
      <c r="Z84" s="526" t="str">
        <f>IFERROR(VLOOKUP(Z83,'P1'!$B:$AP,41,FALSE),"")</f>
        <v/>
      </c>
      <c r="AA84" s="526" t="str">
        <f>IFERROR(VLOOKUP(AA83,'P1'!$B:$AP,41,FALSE),"")</f>
        <v/>
      </c>
      <c r="AB84" s="526" t="str">
        <f>IFERROR(VLOOKUP(AB83,'P1'!$B:$AP,41,FALSE),"")</f>
        <v/>
      </c>
      <c r="AC84" s="526" t="str">
        <f>IFERROR(VLOOKUP(AC83,'P1'!$B:$AP,41,FALSE),"")</f>
        <v/>
      </c>
      <c r="AD84" s="526" t="str">
        <f>IFERROR(VLOOKUP(AD83,'P1'!$B:$AP,41,FALSE),"")</f>
        <v/>
      </c>
      <c r="AE84" s="526" t="str">
        <f>IFERROR(VLOOKUP(AE83,'P1'!$B:$AP,41,FALSE),"")</f>
        <v/>
      </c>
      <c r="AF84" s="526" t="str">
        <f>IFERROR(VLOOKUP(AF83,'P1'!$B:$AP,41,FALSE),"")</f>
        <v/>
      </c>
      <c r="AG84" s="526" t="str">
        <f>IFERROR(VLOOKUP(AG83,'P1'!$B:$AP,41,FALSE),"")</f>
        <v/>
      </c>
      <c r="AH84" s="526" t="str">
        <f>IFERROR(VLOOKUP(AH83,'P1'!$B:$AP,41,FALSE),"")</f>
        <v/>
      </c>
      <c r="AI84" s="526" t="str">
        <f>IFERROR(VLOOKUP(AI83,'P1'!$B:$AP,41,FALSE),"")</f>
        <v/>
      </c>
      <c r="AJ84" s="526" t="str">
        <f>IFERROR(VLOOKUP(AJ83,'P1'!$B:$AP,41,FALSE),"")</f>
        <v/>
      </c>
      <c r="AK84" s="526" t="str">
        <f>IFERROR(VLOOKUP(AK83,'P1'!$B:$AP,41,FALSE),"")</f>
        <v/>
      </c>
      <c r="AL84" s="526" t="str">
        <f>IFERROR(VLOOKUP(AL83,'P1'!$B:$AP,41,FALSE),"")</f>
        <v/>
      </c>
      <c r="AM84" s="526" t="str">
        <f>IFERROR(VLOOKUP(AM83,'P1'!$B:$AP,41,FALSE),"")</f>
        <v/>
      </c>
      <c r="AN84" s="686"/>
      <c r="AO84" s="658"/>
      <c r="AP84" s="662"/>
      <c r="AQ84" s="663"/>
      <c r="AR84" s="658"/>
      <c r="AS84" s="658"/>
      <c r="AT84" s="666"/>
      <c r="AU84" s="524" t="str">
        <f>IFERROR(IF($D83="□",($AO83/$AK$6),($AO83/$AK$8)),"")</f>
        <v/>
      </c>
      <c r="AV84" s="524" t="str">
        <f>IFERROR(IF($D83="□",($AN83/$AO$6),($AN83/$AO$8)),"")</f>
        <v/>
      </c>
      <c r="AX84" s="524" t="str">
        <f>IFERROR(IF($D83="□",(VLOOKUP(F83,'[5]ますた君 '!$C:$E,3,FALSE)/($AK$6*4)),(VLOOKUP(F83,'[5]ますた君 '!$C:$E,3,FALSE)/($AK$8*4))),"")</f>
        <v/>
      </c>
      <c r="AY84" s="524" t="str">
        <f>IFERROR(IF($D83="□",(VLOOKUP(F83,'[5]ますた君 '!$C:$E,3,FALSE)/$AO$6),(VLOOKUP(F83,'[5]ますた君 '!$C:$E,3,FALSE)/$AO$8)),"")</f>
        <v/>
      </c>
    </row>
    <row r="85" spans="1:51" s="500" customFormat="1" ht="12" customHeight="1">
      <c r="A85" s="669"/>
      <c r="B85" s="672"/>
      <c r="C85" s="690"/>
      <c r="D85" s="678"/>
      <c r="E85" s="521"/>
      <c r="F85" s="683"/>
      <c r="G85" s="684"/>
      <c r="H85" s="525" t="s">
        <v>641</v>
      </c>
      <c r="I85" s="526" t="str">
        <f>IFERROR(VLOOKUP(I83,'P1'!$B:$AP,31,FALSE),"")</f>
        <v/>
      </c>
      <c r="J85" s="526" t="str">
        <f>IFERROR(VLOOKUP(J83,'P1'!$B:$AP,31,FALSE),"")</f>
        <v/>
      </c>
      <c r="K85" s="526" t="str">
        <f>IFERROR(VLOOKUP(K83,'P1'!$B:$AP,31,FALSE),"")</f>
        <v/>
      </c>
      <c r="L85" s="526" t="str">
        <f>IFERROR(VLOOKUP(L83,'P1'!$B:$AP,31,FALSE),"")</f>
        <v/>
      </c>
      <c r="M85" s="526" t="str">
        <f>IFERROR(VLOOKUP(M83,'P1'!$B:$AP,31,FALSE),"")</f>
        <v/>
      </c>
      <c r="N85" s="526" t="str">
        <f>IFERROR(VLOOKUP(N83,'P1'!$B:$AP,31,FALSE),"")</f>
        <v/>
      </c>
      <c r="O85" s="526" t="str">
        <f>IFERROR(VLOOKUP(O83,'P1'!$B:$AP,31,FALSE),"")</f>
        <v/>
      </c>
      <c r="P85" s="526" t="str">
        <f>IFERROR(VLOOKUP(P83,'P1'!$B:$AP,31,FALSE),"")</f>
        <v/>
      </c>
      <c r="Q85" s="526" t="str">
        <f>IFERROR(VLOOKUP(Q83,'P1'!$B:$AP,31,FALSE),"")</f>
        <v/>
      </c>
      <c r="R85" s="526" t="str">
        <f>IFERROR(VLOOKUP(R83,'P1'!$B:$AP,31,FALSE),"")</f>
        <v/>
      </c>
      <c r="S85" s="526" t="str">
        <f>IFERROR(VLOOKUP(S83,'P1'!$B:$AP,31,FALSE),"")</f>
        <v/>
      </c>
      <c r="T85" s="526" t="str">
        <f>IFERROR(VLOOKUP(T83,'P1'!$B:$AP,31,FALSE),"")</f>
        <v/>
      </c>
      <c r="U85" s="526" t="str">
        <f>IFERROR(VLOOKUP(U83,'P1'!$B:$AP,31,FALSE),"")</f>
        <v/>
      </c>
      <c r="V85" s="526" t="str">
        <f>IFERROR(VLOOKUP(V83,'P1'!$B:$AP,31,FALSE),"")</f>
        <v/>
      </c>
      <c r="W85" s="526" t="str">
        <f>IFERROR(VLOOKUP(W83,'P1'!$B:$AP,31,FALSE),"")</f>
        <v/>
      </c>
      <c r="X85" s="526" t="str">
        <f>IFERROR(VLOOKUP(X83,'P1'!$B:$AP,31,FALSE),"")</f>
        <v/>
      </c>
      <c r="Y85" s="526" t="str">
        <f>IFERROR(VLOOKUP(Y83,'P1'!$B:$AP,31,FALSE),"")</f>
        <v/>
      </c>
      <c r="Z85" s="526" t="str">
        <f>IFERROR(VLOOKUP(Z83,'P1'!$B:$AP,31,FALSE),"")</f>
        <v/>
      </c>
      <c r="AA85" s="526" t="str">
        <f>IFERROR(VLOOKUP(AA83,'P1'!$B:$AP,31,FALSE),"")</f>
        <v/>
      </c>
      <c r="AB85" s="526" t="str">
        <f>IFERROR(VLOOKUP(AB83,'P1'!$B:$AP,31,FALSE),"")</f>
        <v/>
      </c>
      <c r="AC85" s="526" t="str">
        <f>IFERROR(VLOOKUP(AC83,'P1'!$B:$AP,31,FALSE),"")</f>
        <v/>
      </c>
      <c r="AD85" s="526" t="str">
        <f>IFERROR(VLOOKUP(AD83,'P1'!$B:$AP,31,FALSE),"")</f>
        <v/>
      </c>
      <c r="AE85" s="526" t="str">
        <f>IFERROR(VLOOKUP(AE83,'P1'!$B:$AP,31,FALSE),"")</f>
        <v/>
      </c>
      <c r="AF85" s="526" t="str">
        <f>IFERROR(VLOOKUP(AF83,'P1'!$B:$AP,31,FALSE),"")</f>
        <v/>
      </c>
      <c r="AG85" s="526" t="str">
        <f>IFERROR(VLOOKUP(AG83,'P1'!$B:$AP,31,FALSE),"")</f>
        <v/>
      </c>
      <c r="AH85" s="526" t="str">
        <f>IFERROR(VLOOKUP(AH83,'P1'!$B:$AP,31,FALSE),"")</f>
        <v/>
      </c>
      <c r="AI85" s="526" t="str">
        <f>IFERROR(VLOOKUP(AI83,'P1'!$B:$AP,31,FALSE),"")</f>
        <v/>
      </c>
      <c r="AJ85" s="526" t="str">
        <f>IFERROR(VLOOKUP(AJ83,'P1'!$B:$AP,31,FALSE),"")</f>
        <v/>
      </c>
      <c r="AK85" s="526" t="str">
        <f>IFERROR(VLOOKUP(AK83,'P1'!$B:$AP,31,FALSE),"")</f>
        <v/>
      </c>
      <c r="AL85" s="526" t="str">
        <f>IFERROR(VLOOKUP(AL83,'P1'!$B:$AP,31,FALSE),"")</f>
        <v/>
      </c>
      <c r="AM85" s="526" t="str">
        <f>IFERROR(VLOOKUP(AM83,'P1'!$B:$AP,31,FALSE),"")</f>
        <v/>
      </c>
      <c r="AN85" s="687"/>
      <c r="AO85" s="659"/>
      <c r="AP85" s="664"/>
      <c r="AQ85" s="665"/>
      <c r="AR85" s="659"/>
      <c r="AS85" s="659"/>
      <c r="AT85" s="666"/>
      <c r="AU85" s="527"/>
      <c r="AV85" s="527"/>
      <c r="AX85" s="527"/>
      <c r="AY85" s="527"/>
    </row>
    <row r="86" spans="1:51" s="500" customFormat="1" ht="12" customHeight="1">
      <c r="A86" s="667">
        <v>22</v>
      </c>
      <c r="B86" s="670"/>
      <c r="C86" s="688"/>
      <c r="D86" s="676" t="s">
        <v>634</v>
      </c>
      <c r="E86" s="517"/>
      <c r="F86" s="679"/>
      <c r="G86" s="680"/>
      <c r="H86" s="518" t="s">
        <v>635</v>
      </c>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685">
        <f t="shared" ref="AN86" si="98">IF(LEFT($AN$1,6)="共同生活援助",SUM(I87:AM87),SUM(I87:AM88))</f>
        <v>0</v>
      </c>
      <c r="AO86" s="657">
        <f>IF($AN$3="４週",AN86/4,AN86/(DAY(EOMONTH($I$21,0))/7))</f>
        <v>0</v>
      </c>
      <c r="AP86" s="660"/>
      <c r="AQ86" s="661"/>
      <c r="AR86" s="657" t="str">
        <f t="shared" ref="AR86" si="99">IF($AN$3="４週",AU87,AV87)</f>
        <v/>
      </c>
      <c r="AS86" s="657"/>
      <c r="AT86" s="666" t="str">
        <f t="shared" ref="AT86" si="100">IF(AX87&lt;=1.1,"",IF(AY87&lt;=1.1,"",IF(F86="","","勤務時間"&amp;CHAR(10)&amp;"OVER")))</f>
        <v/>
      </c>
      <c r="AU86" s="520" t="s">
        <v>636</v>
      </c>
      <c r="AV86" s="520" t="s">
        <v>637</v>
      </c>
      <c r="AX86" s="520" t="s">
        <v>638</v>
      </c>
      <c r="AY86" s="520" t="s">
        <v>639</v>
      </c>
    </row>
    <row r="87" spans="1:51" s="500" customFormat="1" ht="12" customHeight="1">
      <c r="A87" s="668"/>
      <c r="B87" s="671"/>
      <c r="C87" s="689"/>
      <c r="D87" s="677"/>
      <c r="E87" s="521"/>
      <c r="F87" s="681"/>
      <c r="G87" s="682"/>
      <c r="H87" s="522" t="s">
        <v>640</v>
      </c>
      <c r="I87" s="526" t="str">
        <f>IFERROR(VLOOKUP(I86,'P1'!$B:$AP,41,FALSE),"")</f>
        <v/>
      </c>
      <c r="J87" s="526" t="str">
        <f>IFERROR(VLOOKUP(J86,'P1'!$B:$AP,41,FALSE),"")</f>
        <v/>
      </c>
      <c r="K87" s="526" t="str">
        <f>IFERROR(VLOOKUP(K86,'P1'!$B:$AP,41,FALSE),"")</f>
        <v/>
      </c>
      <c r="L87" s="526" t="str">
        <f>IFERROR(VLOOKUP(L86,'P1'!$B:$AP,41,FALSE),"")</f>
        <v/>
      </c>
      <c r="M87" s="526" t="str">
        <f>IFERROR(VLOOKUP(M86,'P1'!$B:$AP,41,FALSE),"")</f>
        <v/>
      </c>
      <c r="N87" s="526" t="str">
        <f>IFERROR(VLOOKUP(N86,'P1'!$B:$AP,41,FALSE),"")</f>
        <v/>
      </c>
      <c r="O87" s="526" t="str">
        <f>IFERROR(VLOOKUP(O86,'P1'!$B:$AP,41,FALSE),"")</f>
        <v/>
      </c>
      <c r="P87" s="526" t="str">
        <f>IFERROR(VLOOKUP(P86,'P1'!$B:$AP,41,FALSE),"")</f>
        <v/>
      </c>
      <c r="Q87" s="526" t="str">
        <f>IFERROR(VLOOKUP(Q86,'P1'!$B:$AP,41,FALSE),"")</f>
        <v/>
      </c>
      <c r="R87" s="526" t="str">
        <f>IFERROR(VLOOKUP(R86,'P1'!$B:$AP,41,FALSE),"")</f>
        <v/>
      </c>
      <c r="S87" s="526" t="str">
        <f>IFERROR(VLOOKUP(S86,'P1'!$B:$AP,41,FALSE),"")</f>
        <v/>
      </c>
      <c r="T87" s="526" t="str">
        <f>IFERROR(VLOOKUP(T86,'P1'!$B:$AP,41,FALSE),"")</f>
        <v/>
      </c>
      <c r="U87" s="526" t="str">
        <f>IFERROR(VLOOKUP(U86,'P1'!$B:$AP,41,FALSE),"")</f>
        <v/>
      </c>
      <c r="V87" s="526" t="str">
        <f>IFERROR(VLOOKUP(V86,'P1'!$B:$AP,41,FALSE),"")</f>
        <v/>
      </c>
      <c r="W87" s="526" t="str">
        <f>IFERROR(VLOOKUP(W86,'P1'!$B:$AP,41,FALSE),"")</f>
        <v/>
      </c>
      <c r="X87" s="526" t="str">
        <f>IFERROR(VLOOKUP(X86,'P1'!$B:$AP,41,FALSE),"")</f>
        <v/>
      </c>
      <c r="Y87" s="526" t="str">
        <f>IFERROR(VLOOKUP(Y86,'P1'!$B:$AP,41,FALSE),"")</f>
        <v/>
      </c>
      <c r="Z87" s="526" t="str">
        <f>IFERROR(VLOOKUP(Z86,'P1'!$B:$AP,41,FALSE),"")</f>
        <v/>
      </c>
      <c r="AA87" s="526" t="str">
        <f>IFERROR(VLOOKUP(AA86,'P1'!$B:$AP,41,FALSE),"")</f>
        <v/>
      </c>
      <c r="AB87" s="526" t="str">
        <f>IFERROR(VLOOKUP(AB86,'P1'!$B:$AP,41,FALSE),"")</f>
        <v/>
      </c>
      <c r="AC87" s="526" t="str">
        <f>IFERROR(VLOOKUP(AC86,'P1'!$B:$AP,41,FALSE),"")</f>
        <v/>
      </c>
      <c r="AD87" s="526" t="str">
        <f>IFERROR(VLOOKUP(AD86,'P1'!$B:$AP,41,FALSE),"")</f>
        <v/>
      </c>
      <c r="AE87" s="526" t="str">
        <f>IFERROR(VLOOKUP(AE86,'P1'!$B:$AP,41,FALSE),"")</f>
        <v/>
      </c>
      <c r="AF87" s="526" t="str">
        <f>IFERROR(VLOOKUP(AF86,'P1'!$B:$AP,41,FALSE),"")</f>
        <v/>
      </c>
      <c r="AG87" s="526" t="str">
        <f>IFERROR(VLOOKUP(AG86,'P1'!$B:$AP,41,FALSE),"")</f>
        <v/>
      </c>
      <c r="AH87" s="526" t="str">
        <f>IFERROR(VLOOKUP(AH86,'P1'!$B:$AP,41,FALSE),"")</f>
        <v/>
      </c>
      <c r="AI87" s="526" t="str">
        <f>IFERROR(VLOOKUP(AI86,'P1'!$B:$AP,41,FALSE),"")</f>
        <v/>
      </c>
      <c r="AJ87" s="526" t="str">
        <f>IFERROR(VLOOKUP(AJ86,'P1'!$B:$AP,41,FALSE),"")</f>
        <v/>
      </c>
      <c r="AK87" s="526" t="str">
        <f>IFERROR(VLOOKUP(AK86,'P1'!$B:$AP,41,FALSE),"")</f>
        <v/>
      </c>
      <c r="AL87" s="526" t="str">
        <f>IFERROR(VLOOKUP(AL86,'P1'!$B:$AP,41,FALSE),"")</f>
        <v/>
      </c>
      <c r="AM87" s="526" t="str">
        <f>IFERROR(VLOOKUP(AM86,'P1'!$B:$AP,41,FALSE),"")</f>
        <v/>
      </c>
      <c r="AN87" s="686"/>
      <c r="AO87" s="658"/>
      <c r="AP87" s="662"/>
      <c r="AQ87" s="663"/>
      <c r="AR87" s="658"/>
      <c r="AS87" s="658"/>
      <c r="AT87" s="666"/>
      <c r="AU87" s="524" t="str">
        <f t="shared" ref="AU87" si="101">IFERROR(IF($D86="□",($AO86/$AK$6),($AO86/$AK$8)),"")</f>
        <v/>
      </c>
      <c r="AV87" s="524" t="str">
        <f t="shared" ref="AV87" si="102">IFERROR(IF($D86="□",($AN86/$AO$6),($AN86/$AO$8)),"")</f>
        <v/>
      </c>
      <c r="AX87" s="524" t="str">
        <f>IFERROR(IF($D86="□",(VLOOKUP(F86,'[5]ますた君 '!$C:$E,3,FALSE)/($AK$6*4)),(VLOOKUP(F86,'[5]ますた君 '!$C:$E,3,FALSE)/($AK$8*4))),"")</f>
        <v/>
      </c>
      <c r="AY87" s="524" t="str">
        <f>IFERROR(IF($D86="□",(VLOOKUP(F86,'[5]ますた君 '!$C:$E,3,FALSE)/$AO$6),(VLOOKUP(F86,'[5]ますた君 '!$C:$E,3,FALSE)/$AO$8)),"")</f>
        <v/>
      </c>
    </row>
    <row r="88" spans="1:51" s="500" customFormat="1" ht="12" customHeight="1">
      <c r="A88" s="669"/>
      <c r="B88" s="672"/>
      <c r="C88" s="690"/>
      <c r="D88" s="678"/>
      <c r="E88" s="521"/>
      <c r="F88" s="683"/>
      <c r="G88" s="684"/>
      <c r="H88" s="525" t="s">
        <v>641</v>
      </c>
      <c r="I88" s="526" t="str">
        <f>IFERROR(VLOOKUP(I86,'P1'!$B:$AP,31,FALSE),"")</f>
        <v/>
      </c>
      <c r="J88" s="526" t="str">
        <f>IFERROR(VLOOKUP(J86,'P1'!$B:$AP,31,FALSE),"")</f>
        <v/>
      </c>
      <c r="K88" s="526" t="str">
        <f>IFERROR(VLOOKUP(K86,'P1'!$B:$AP,31,FALSE),"")</f>
        <v/>
      </c>
      <c r="L88" s="526" t="str">
        <f>IFERROR(VLOOKUP(L86,'P1'!$B:$AP,31,FALSE),"")</f>
        <v/>
      </c>
      <c r="M88" s="526" t="str">
        <f>IFERROR(VLOOKUP(M86,'P1'!$B:$AP,31,FALSE),"")</f>
        <v/>
      </c>
      <c r="N88" s="526" t="str">
        <f>IFERROR(VLOOKUP(N86,'P1'!$B:$AP,31,FALSE),"")</f>
        <v/>
      </c>
      <c r="O88" s="526" t="str">
        <f>IFERROR(VLOOKUP(O86,'P1'!$B:$AP,31,FALSE),"")</f>
        <v/>
      </c>
      <c r="P88" s="526" t="str">
        <f>IFERROR(VLOOKUP(P86,'P1'!$B:$AP,31,FALSE),"")</f>
        <v/>
      </c>
      <c r="Q88" s="526" t="str">
        <f>IFERROR(VLOOKUP(Q86,'P1'!$B:$AP,31,FALSE),"")</f>
        <v/>
      </c>
      <c r="R88" s="526" t="str">
        <f>IFERROR(VLOOKUP(R86,'P1'!$B:$AP,31,FALSE),"")</f>
        <v/>
      </c>
      <c r="S88" s="526" t="str">
        <f>IFERROR(VLOOKUP(S86,'P1'!$B:$AP,31,FALSE),"")</f>
        <v/>
      </c>
      <c r="T88" s="526" t="str">
        <f>IFERROR(VLOOKUP(T86,'P1'!$B:$AP,31,FALSE),"")</f>
        <v/>
      </c>
      <c r="U88" s="526" t="str">
        <f>IFERROR(VLOOKUP(U86,'P1'!$B:$AP,31,FALSE),"")</f>
        <v/>
      </c>
      <c r="V88" s="526" t="str">
        <f>IFERROR(VLOOKUP(V86,'P1'!$B:$AP,31,FALSE),"")</f>
        <v/>
      </c>
      <c r="W88" s="526" t="str">
        <f>IFERROR(VLOOKUP(W86,'P1'!$B:$AP,31,FALSE),"")</f>
        <v/>
      </c>
      <c r="X88" s="526" t="str">
        <f>IFERROR(VLOOKUP(X86,'P1'!$B:$AP,31,FALSE),"")</f>
        <v/>
      </c>
      <c r="Y88" s="526" t="str">
        <f>IFERROR(VLOOKUP(Y86,'P1'!$B:$AP,31,FALSE),"")</f>
        <v/>
      </c>
      <c r="Z88" s="526" t="str">
        <f>IFERROR(VLOOKUP(Z86,'P1'!$B:$AP,31,FALSE),"")</f>
        <v/>
      </c>
      <c r="AA88" s="526" t="str">
        <f>IFERROR(VLOOKUP(AA86,'P1'!$B:$AP,31,FALSE),"")</f>
        <v/>
      </c>
      <c r="AB88" s="526" t="str">
        <f>IFERROR(VLOOKUP(AB86,'P1'!$B:$AP,31,FALSE),"")</f>
        <v/>
      </c>
      <c r="AC88" s="526" t="str">
        <f>IFERROR(VLOOKUP(AC86,'P1'!$B:$AP,31,FALSE),"")</f>
        <v/>
      </c>
      <c r="AD88" s="526" t="str">
        <f>IFERROR(VLOOKUP(AD86,'P1'!$B:$AP,31,FALSE),"")</f>
        <v/>
      </c>
      <c r="AE88" s="526" t="str">
        <f>IFERROR(VLOOKUP(AE86,'P1'!$B:$AP,31,FALSE),"")</f>
        <v/>
      </c>
      <c r="AF88" s="526" t="str">
        <f>IFERROR(VLOOKUP(AF86,'P1'!$B:$AP,31,FALSE),"")</f>
        <v/>
      </c>
      <c r="AG88" s="526" t="str">
        <f>IFERROR(VLOOKUP(AG86,'P1'!$B:$AP,31,FALSE),"")</f>
        <v/>
      </c>
      <c r="AH88" s="526" t="str">
        <f>IFERROR(VLOOKUP(AH86,'P1'!$B:$AP,31,FALSE),"")</f>
        <v/>
      </c>
      <c r="AI88" s="526" t="str">
        <f>IFERROR(VLOOKUP(AI86,'P1'!$B:$AP,31,FALSE),"")</f>
        <v/>
      </c>
      <c r="AJ88" s="526" t="str">
        <f>IFERROR(VLOOKUP(AJ86,'P1'!$B:$AP,31,FALSE),"")</f>
        <v/>
      </c>
      <c r="AK88" s="526" t="str">
        <f>IFERROR(VLOOKUP(AK86,'P1'!$B:$AP,31,FALSE),"")</f>
        <v/>
      </c>
      <c r="AL88" s="526" t="str">
        <f>IFERROR(VLOOKUP(AL86,'P1'!$B:$AP,31,FALSE),"")</f>
        <v/>
      </c>
      <c r="AM88" s="526" t="str">
        <f>IFERROR(VLOOKUP(AM86,'P1'!$B:$AP,31,FALSE),"")</f>
        <v/>
      </c>
      <c r="AN88" s="687"/>
      <c r="AO88" s="659"/>
      <c r="AP88" s="664"/>
      <c r="AQ88" s="665"/>
      <c r="AR88" s="659"/>
      <c r="AS88" s="659"/>
      <c r="AT88" s="666"/>
      <c r="AU88" s="527"/>
      <c r="AV88" s="527"/>
      <c r="AX88" s="527"/>
      <c r="AY88" s="527"/>
    </row>
    <row r="89" spans="1:51" s="500" customFormat="1" ht="12" customHeight="1">
      <c r="A89" s="667">
        <v>23</v>
      </c>
      <c r="B89" s="670"/>
      <c r="C89" s="688"/>
      <c r="D89" s="676" t="s">
        <v>634</v>
      </c>
      <c r="E89" s="517"/>
      <c r="F89" s="679"/>
      <c r="G89" s="680"/>
      <c r="H89" s="518" t="s">
        <v>635</v>
      </c>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685">
        <f t="shared" ref="AN89" si="103">IF(LEFT($AN$1,6)="共同生活援助",SUM(I90:AM90),SUM(I90:AM91))</f>
        <v>0</v>
      </c>
      <c r="AO89" s="657">
        <f>IF($AN$3="４週",AN89/4,AN89/(DAY(EOMONTH($I$21,0))/7))</f>
        <v>0</v>
      </c>
      <c r="AP89" s="660"/>
      <c r="AQ89" s="661"/>
      <c r="AR89" s="657" t="str">
        <f t="shared" ref="AR89" si="104">IF($AN$3="４週",AU90,AV90)</f>
        <v/>
      </c>
      <c r="AS89" s="657"/>
      <c r="AT89" s="666" t="str">
        <f t="shared" ref="AT89" si="105">IF(AX90&lt;=1.1,"",IF(AY90&lt;=1.1,"",IF(F89="","","勤務時間"&amp;CHAR(10)&amp;"OVER")))</f>
        <v/>
      </c>
      <c r="AU89" s="520" t="s">
        <v>636</v>
      </c>
      <c r="AV89" s="520" t="s">
        <v>637</v>
      </c>
      <c r="AX89" s="520" t="s">
        <v>638</v>
      </c>
      <c r="AY89" s="520" t="s">
        <v>639</v>
      </c>
    </row>
    <row r="90" spans="1:51" s="500" customFormat="1" ht="12" customHeight="1">
      <c r="A90" s="668"/>
      <c r="B90" s="671"/>
      <c r="C90" s="689"/>
      <c r="D90" s="677"/>
      <c r="E90" s="521"/>
      <c r="F90" s="681"/>
      <c r="G90" s="682"/>
      <c r="H90" s="522" t="s">
        <v>640</v>
      </c>
      <c r="I90" s="526" t="str">
        <f>IFERROR(VLOOKUP(I89,'P1'!$B:$AP,41,FALSE),"")</f>
        <v/>
      </c>
      <c r="J90" s="526" t="str">
        <f>IFERROR(VLOOKUP(J89,'P1'!$B:$AP,41,FALSE),"")</f>
        <v/>
      </c>
      <c r="K90" s="526" t="str">
        <f>IFERROR(VLOOKUP(K89,'P1'!$B:$AP,41,FALSE),"")</f>
        <v/>
      </c>
      <c r="L90" s="526" t="str">
        <f>IFERROR(VLOOKUP(L89,'P1'!$B:$AP,41,FALSE),"")</f>
        <v/>
      </c>
      <c r="M90" s="526" t="str">
        <f>IFERROR(VLOOKUP(M89,'P1'!$B:$AP,41,FALSE),"")</f>
        <v/>
      </c>
      <c r="N90" s="526" t="str">
        <f>IFERROR(VLOOKUP(N89,'P1'!$B:$AP,41,FALSE),"")</f>
        <v/>
      </c>
      <c r="O90" s="526" t="str">
        <f>IFERROR(VLOOKUP(O89,'P1'!$B:$AP,41,FALSE),"")</f>
        <v/>
      </c>
      <c r="P90" s="526" t="str">
        <f>IFERROR(VLOOKUP(P89,'P1'!$B:$AP,41,FALSE),"")</f>
        <v/>
      </c>
      <c r="Q90" s="526" t="str">
        <f>IFERROR(VLOOKUP(Q89,'P1'!$B:$AP,41,FALSE),"")</f>
        <v/>
      </c>
      <c r="R90" s="526" t="str">
        <f>IFERROR(VLOOKUP(R89,'P1'!$B:$AP,41,FALSE),"")</f>
        <v/>
      </c>
      <c r="S90" s="526" t="str">
        <f>IFERROR(VLOOKUP(S89,'P1'!$B:$AP,41,FALSE),"")</f>
        <v/>
      </c>
      <c r="T90" s="526" t="str">
        <f>IFERROR(VLOOKUP(T89,'P1'!$B:$AP,41,FALSE),"")</f>
        <v/>
      </c>
      <c r="U90" s="526" t="str">
        <f>IFERROR(VLOOKUP(U89,'P1'!$B:$AP,41,FALSE),"")</f>
        <v/>
      </c>
      <c r="V90" s="526" t="str">
        <f>IFERROR(VLOOKUP(V89,'P1'!$B:$AP,41,FALSE),"")</f>
        <v/>
      </c>
      <c r="W90" s="526" t="str">
        <f>IFERROR(VLOOKUP(W89,'P1'!$B:$AP,41,FALSE),"")</f>
        <v/>
      </c>
      <c r="X90" s="526" t="str">
        <f>IFERROR(VLOOKUP(X89,'P1'!$B:$AP,41,FALSE),"")</f>
        <v/>
      </c>
      <c r="Y90" s="526" t="str">
        <f>IFERROR(VLOOKUP(Y89,'P1'!$B:$AP,41,FALSE),"")</f>
        <v/>
      </c>
      <c r="Z90" s="526" t="str">
        <f>IFERROR(VLOOKUP(Z89,'P1'!$B:$AP,41,FALSE),"")</f>
        <v/>
      </c>
      <c r="AA90" s="526" t="str">
        <f>IFERROR(VLOOKUP(AA89,'P1'!$B:$AP,41,FALSE),"")</f>
        <v/>
      </c>
      <c r="AB90" s="526" t="str">
        <f>IFERROR(VLOOKUP(AB89,'P1'!$B:$AP,41,FALSE),"")</f>
        <v/>
      </c>
      <c r="AC90" s="526" t="str">
        <f>IFERROR(VLOOKUP(AC89,'P1'!$B:$AP,41,FALSE),"")</f>
        <v/>
      </c>
      <c r="AD90" s="526" t="str">
        <f>IFERROR(VLOOKUP(AD89,'P1'!$B:$AP,41,FALSE),"")</f>
        <v/>
      </c>
      <c r="AE90" s="526" t="str">
        <f>IFERROR(VLOOKUP(AE89,'P1'!$B:$AP,41,FALSE),"")</f>
        <v/>
      </c>
      <c r="AF90" s="526" t="str">
        <f>IFERROR(VLOOKUP(AF89,'P1'!$B:$AP,41,FALSE),"")</f>
        <v/>
      </c>
      <c r="AG90" s="526" t="str">
        <f>IFERROR(VLOOKUP(AG89,'P1'!$B:$AP,41,FALSE),"")</f>
        <v/>
      </c>
      <c r="AH90" s="526" t="str">
        <f>IFERROR(VLOOKUP(AH89,'P1'!$B:$AP,41,FALSE),"")</f>
        <v/>
      </c>
      <c r="AI90" s="526" t="str">
        <f>IFERROR(VLOOKUP(AI89,'P1'!$B:$AP,41,FALSE),"")</f>
        <v/>
      </c>
      <c r="AJ90" s="526" t="str">
        <f>IFERROR(VLOOKUP(AJ89,'P1'!$B:$AP,41,FALSE),"")</f>
        <v/>
      </c>
      <c r="AK90" s="526" t="str">
        <f>IFERROR(VLOOKUP(AK89,'P1'!$B:$AP,41,FALSE),"")</f>
        <v/>
      </c>
      <c r="AL90" s="526" t="str">
        <f>IFERROR(VLOOKUP(AL89,'P1'!$B:$AP,41,FALSE),"")</f>
        <v/>
      </c>
      <c r="AM90" s="526" t="str">
        <f>IFERROR(VLOOKUP(AM89,'P1'!$B:$AP,41,FALSE),"")</f>
        <v/>
      </c>
      <c r="AN90" s="686"/>
      <c r="AO90" s="658"/>
      <c r="AP90" s="662"/>
      <c r="AQ90" s="663"/>
      <c r="AR90" s="658"/>
      <c r="AS90" s="658"/>
      <c r="AT90" s="666"/>
      <c r="AU90" s="524" t="str">
        <f t="shared" ref="AU90" si="106">IFERROR(IF($D89="□",($AO89/$AK$6),($AO89/$AK$8)),"")</f>
        <v/>
      </c>
      <c r="AV90" s="524" t="str">
        <f t="shared" ref="AV90" si="107">IFERROR(IF($D89="□",($AN89/$AO$6),($AN89/$AO$8)),"")</f>
        <v/>
      </c>
      <c r="AX90" s="524" t="str">
        <f>IFERROR(IF($D89="□",(VLOOKUP(F89,'[5]ますた君 '!$C:$E,3,FALSE)/($AK$6*4)),(VLOOKUP(F89,'[5]ますた君 '!$C:$E,3,FALSE)/($AK$8*4))),"")</f>
        <v/>
      </c>
      <c r="AY90" s="524" t="str">
        <f>IFERROR(IF($D89="□",(VLOOKUP(F89,'[5]ますた君 '!$C:$E,3,FALSE)/$AO$6),(VLOOKUP(F89,'[5]ますた君 '!$C:$E,3,FALSE)/$AO$8)),"")</f>
        <v/>
      </c>
    </row>
    <row r="91" spans="1:51" s="500" customFormat="1" ht="12" customHeight="1">
      <c r="A91" s="669"/>
      <c r="B91" s="672"/>
      <c r="C91" s="690"/>
      <c r="D91" s="678"/>
      <c r="E91" s="521"/>
      <c r="F91" s="683"/>
      <c r="G91" s="684"/>
      <c r="H91" s="525" t="s">
        <v>641</v>
      </c>
      <c r="I91" s="526" t="str">
        <f>IFERROR(VLOOKUP(I89,'P1'!$B:$AP,31,FALSE),"")</f>
        <v/>
      </c>
      <c r="J91" s="526" t="str">
        <f>IFERROR(VLOOKUP(J89,'P1'!$B:$AP,31,FALSE),"")</f>
        <v/>
      </c>
      <c r="K91" s="526" t="str">
        <f>IFERROR(VLOOKUP(K89,'P1'!$B:$AP,31,FALSE),"")</f>
        <v/>
      </c>
      <c r="L91" s="526" t="str">
        <f>IFERROR(VLOOKUP(L89,'P1'!$B:$AP,31,FALSE),"")</f>
        <v/>
      </c>
      <c r="M91" s="526" t="str">
        <f>IFERROR(VLOOKUP(M89,'P1'!$B:$AP,31,FALSE),"")</f>
        <v/>
      </c>
      <c r="N91" s="526" t="str">
        <f>IFERROR(VLOOKUP(N89,'P1'!$B:$AP,31,FALSE),"")</f>
        <v/>
      </c>
      <c r="O91" s="526" t="str">
        <f>IFERROR(VLOOKUP(O89,'P1'!$B:$AP,31,FALSE),"")</f>
        <v/>
      </c>
      <c r="P91" s="526" t="str">
        <f>IFERROR(VLOOKUP(P89,'P1'!$B:$AP,31,FALSE),"")</f>
        <v/>
      </c>
      <c r="Q91" s="526" t="str">
        <f>IFERROR(VLOOKUP(Q89,'P1'!$B:$AP,31,FALSE),"")</f>
        <v/>
      </c>
      <c r="R91" s="526" t="str">
        <f>IFERROR(VLOOKUP(R89,'P1'!$B:$AP,31,FALSE),"")</f>
        <v/>
      </c>
      <c r="S91" s="526" t="str">
        <f>IFERROR(VLOOKUP(S89,'P1'!$B:$AP,31,FALSE),"")</f>
        <v/>
      </c>
      <c r="T91" s="526" t="str">
        <f>IFERROR(VLOOKUP(T89,'P1'!$B:$AP,31,FALSE),"")</f>
        <v/>
      </c>
      <c r="U91" s="526" t="str">
        <f>IFERROR(VLOOKUP(U89,'P1'!$B:$AP,31,FALSE),"")</f>
        <v/>
      </c>
      <c r="V91" s="526" t="str">
        <f>IFERROR(VLOOKUP(V89,'P1'!$B:$AP,31,FALSE),"")</f>
        <v/>
      </c>
      <c r="W91" s="526" t="str">
        <f>IFERROR(VLOOKUP(W89,'P1'!$B:$AP,31,FALSE),"")</f>
        <v/>
      </c>
      <c r="X91" s="526" t="str">
        <f>IFERROR(VLOOKUP(X89,'P1'!$B:$AP,31,FALSE),"")</f>
        <v/>
      </c>
      <c r="Y91" s="526" t="str">
        <f>IFERROR(VLOOKUP(Y89,'P1'!$B:$AP,31,FALSE),"")</f>
        <v/>
      </c>
      <c r="Z91" s="526" t="str">
        <f>IFERROR(VLOOKUP(Z89,'P1'!$B:$AP,31,FALSE),"")</f>
        <v/>
      </c>
      <c r="AA91" s="526" t="str">
        <f>IFERROR(VLOOKUP(AA89,'P1'!$B:$AP,31,FALSE),"")</f>
        <v/>
      </c>
      <c r="AB91" s="526" t="str">
        <f>IFERROR(VLOOKUP(AB89,'P1'!$B:$AP,31,FALSE),"")</f>
        <v/>
      </c>
      <c r="AC91" s="526" t="str">
        <f>IFERROR(VLOOKUP(AC89,'P1'!$B:$AP,31,FALSE),"")</f>
        <v/>
      </c>
      <c r="AD91" s="526" t="str">
        <f>IFERROR(VLOOKUP(AD89,'P1'!$B:$AP,31,FALSE),"")</f>
        <v/>
      </c>
      <c r="AE91" s="526" t="str">
        <f>IFERROR(VLOOKUP(AE89,'P1'!$B:$AP,31,FALSE),"")</f>
        <v/>
      </c>
      <c r="AF91" s="526" t="str">
        <f>IFERROR(VLOOKUP(AF89,'P1'!$B:$AP,31,FALSE),"")</f>
        <v/>
      </c>
      <c r="AG91" s="526" t="str">
        <f>IFERROR(VLOOKUP(AG89,'P1'!$B:$AP,31,FALSE),"")</f>
        <v/>
      </c>
      <c r="AH91" s="526" t="str">
        <f>IFERROR(VLOOKUP(AH89,'P1'!$B:$AP,31,FALSE),"")</f>
        <v/>
      </c>
      <c r="AI91" s="526" t="str">
        <f>IFERROR(VLOOKUP(AI89,'P1'!$B:$AP,31,FALSE),"")</f>
        <v/>
      </c>
      <c r="AJ91" s="526" t="str">
        <f>IFERROR(VLOOKUP(AJ89,'P1'!$B:$AP,31,FALSE),"")</f>
        <v/>
      </c>
      <c r="AK91" s="526" t="str">
        <f>IFERROR(VLOOKUP(AK89,'P1'!$B:$AP,31,FALSE),"")</f>
        <v/>
      </c>
      <c r="AL91" s="526" t="str">
        <f>IFERROR(VLOOKUP(AL89,'P1'!$B:$AP,31,FALSE),"")</f>
        <v/>
      </c>
      <c r="AM91" s="526" t="str">
        <f>IFERROR(VLOOKUP(AM89,'P1'!$B:$AP,31,FALSE),"")</f>
        <v/>
      </c>
      <c r="AN91" s="687"/>
      <c r="AO91" s="659"/>
      <c r="AP91" s="664"/>
      <c r="AQ91" s="665"/>
      <c r="AR91" s="659"/>
      <c r="AS91" s="659"/>
      <c r="AT91" s="666"/>
      <c r="AU91" s="527"/>
      <c r="AV91" s="527"/>
      <c r="AX91" s="527"/>
      <c r="AY91" s="527"/>
    </row>
    <row r="92" spans="1:51" s="500" customFormat="1" ht="12" customHeight="1">
      <c r="A92" s="667">
        <v>24</v>
      </c>
      <c r="B92" s="670"/>
      <c r="C92" s="688"/>
      <c r="D92" s="676" t="s">
        <v>634</v>
      </c>
      <c r="E92" s="517"/>
      <c r="F92" s="679"/>
      <c r="G92" s="680"/>
      <c r="H92" s="518" t="s">
        <v>635</v>
      </c>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685">
        <f t="shared" ref="AN92" si="108">IF(LEFT($AN$1,6)="共同生活援助",SUM(I93:AM93),SUM(I93:AM94))</f>
        <v>0</v>
      </c>
      <c r="AO92" s="657">
        <f>IF($AN$3="４週",AN92/4,AN92/(DAY(EOMONTH($I$21,0))/7))</f>
        <v>0</v>
      </c>
      <c r="AP92" s="660"/>
      <c r="AQ92" s="661"/>
      <c r="AR92" s="657" t="str">
        <f t="shared" ref="AR92" si="109">IF($AN$3="４週",AU93,AV93)</f>
        <v/>
      </c>
      <c r="AS92" s="657"/>
      <c r="AT92" s="666" t="str">
        <f t="shared" ref="AT92" si="110">IF(AX93&lt;=1.1,"",IF(AY93&lt;=1.1,"",IF(F92="","","勤務時間"&amp;CHAR(10)&amp;"OVER")))</f>
        <v/>
      </c>
      <c r="AU92" s="520" t="s">
        <v>636</v>
      </c>
      <c r="AV92" s="520" t="s">
        <v>637</v>
      </c>
      <c r="AX92" s="520" t="s">
        <v>638</v>
      </c>
      <c r="AY92" s="520" t="s">
        <v>639</v>
      </c>
    </row>
    <row r="93" spans="1:51" s="500" customFormat="1" ht="12" customHeight="1">
      <c r="A93" s="668"/>
      <c r="B93" s="671"/>
      <c r="C93" s="689"/>
      <c r="D93" s="677"/>
      <c r="E93" s="521"/>
      <c r="F93" s="681"/>
      <c r="G93" s="682"/>
      <c r="H93" s="522" t="s">
        <v>640</v>
      </c>
      <c r="I93" s="526" t="str">
        <f>IFERROR(VLOOKUP(I92,'P1'!$B:$AP,41,FALSE),"")</f>
        <v/>
      </c>
      <c r="J93" s="528" t="str">
        <f>IFERROR(VLOOKUP(J92,'P1'!$B:$AP,41,FALSE),"")</f>
        <v/>
      </c>
      <c r="K93" s="526" t="str">
        <f>IFERROR(VLOOKUP(K92,'P1'!$B:$AP,41,FALSE),"")</f>
        <v/>
      </c>
      <c r="L93" s="526" t="str">
        <f>IFERROR(VLOOKUP(L92,'P1'!$B:$AP,41,FALSE),"")</f>
        <v/>
      </c>
      <c r="M93" s="526" t="str">
        <f>IFERROR(VLOOKUP(M92,'P1'!$B:$AP,41,FALSE),"")</f>
        <v/>
      </c>
      <c r="N93" s="526" t="str">
        <f>IFERROR(VLOOKUP(N92,'P1'!$B:$AP,41,FALSE),"")</f>
        <v/>
      </c>
      <c r="O93" s="526" t="str">
        <f>IFERROR(VLOOKUP(O92,'P1'!$B:$AP,41,FALSE),"")</f>
        <v/>
      </c>
      <c r="P93" s="526" t="str">
        <f>IFERROR(VLOOKUP(P92,'P1'!$B:$AP,41,FALSE),"")</f>
        <v/>
      </c>
      <c r="Q93" s="526" t="str">
        <f>IFERROR(VLOOKUP(Q92,'P1'!$B:$AP,41,FALSE),"")</f>
        <v/>
      </c>
      <c r="R93" s="526" t="str">
        <f>IFERROR(VLOOKUP(R92,'P1'!$B:$AP,41,FALSE),"")</f>
        <v/>
      </c>
      <c r="S93" s="526" t="str">
        <f>IFERROR(VLOOKUP(S92,'P1'!$B:$AP,41,FALSE),"")</f>
        <v/>
      </c>
      <c r="T93" s="526" t="str">
        <f>IFERROR(VLOOKUP(T92,'P1'!$B:$AP,41,FALSE),"")</f>
        <v/>
      </c>
      <c r="U93" s="526" t="str">
        <f>IFERROR(VLOOKUP(U92,'P1'!$B:$AP,41,FALSE),"")</f>
        <v/>
      </c>
      <c r="V93" s="526" t="str">
        <f>IFERROR(VLOOKUP(V92,'P1'!$B:$AP,41,FALSE),"")</f>
        <v/>
      </c>
      <c r="W93" s="526" t="str">
        <f>IFERROR(VLOOKUP(W92,'P1'!$B:$AP,41,FALSE),"")</f>
        <v/>
      </c>
      <c r="X93" s="526" t="str">
        <f>IFERROR(VLOOKUP(X92,'P1'!$B:$AP,41,FALSE),"")</f>
        <v/>
      </c>
      <c r="Y93" s="526" t="str">
        <f>IFERROR(VLOOKUP(Y92,'P1'!$B:$AP,41,FALSE),"")</f>
        <v/>
      </c>
      <c r="Z93" s="526" t="str">
        <f>IFERROR(VLOOKUP(Z92,'P1'!$B:$AP,41,FALSE),"")</f>
        <v/>
      </c>
      <c r="AA93" s="526" t="str">
        <f>IFERROR(VLOOKUP(AA92,'P1'!$B:$AP,41,FALSE),"")</f>
        <v/>
      </c>
      <c r="AB93" s="526" t="str">
        <f>IFERROR(VLOOKUP(AB92,'P1'!$B:$AP,41,FALSE),"")</f>
        <v/>
      </c>
      <c r="AC93" s="526" t="str">
        <f>IFERROR(VLOOKUP(AC92,'P1'!$B:$AP,41,FALSE),"")</f>
        <v/>
      </c>
      <c r="AD93" s="526" t="str">
        <f>IFERROR(VLOOKUP(AD92,'P1'!$B:$AP,41,FALSE),"")</f>
        <v/>
      </c>
      <c r="AE93" s="526" t="str">
        <f>IFERROR(VLOOKUP(AE92,'P1'!$B:$AP,41,FALSE),"")</f>
        <v/>
      </c>
      <c r="AF93" s="526" t="str">
        <f>IFERROR(VLOOKUP(AF92,'P1'!$B:$AP,41,FALSE),"")</f>
        <v/>
      </c>
      <c r="AG93" s="526" t="str">
        <f>IFERROR(VLOOKUP(AG92,'P1'!$B:$AP,41,FALSE),"")</f>
        <v/>
      </c>
      <c r="AH93" s="526" t="str">
        <f>IFERROR(VLOOKUP(AH92,'P1'!$B:$AP,41,FALSE),"")</f>
        <v/>
      </c>
      <c r="AI93" s="526" t="str">
        <f>IFERROR(VLOOKUP(AI92,'P1'!$B:$AP,41,FALSE),"")</f>
        <v/>
      </c>
      <c r="AJ93" s="526" t="str">
        <f>IFERROR(VLOOKUP(AJ92,'P1'!$B:$AP,41,FALSE),"")</f>
        <v/>
      </c>
      <c r="AK93" s="526" t="str">
        <f>IFERROR(VLOOKUP(AK92,'P1'!$B:$AP,41,FALSE),"")</f>
        <v/>
      </c>
      <c r="AL93" s="526" t="str">
        <f>IFERROR(VLOOKUP(AL92,'P1'!$B:$AP,41,FALSE),"")</f>
        <v/>
      </c>
      <c r="AM93" s="526" t="str">
        <f>IFERROR(VLOOKUP(AM92,'P1'!$B:$AP,41,FALSE),"")</f>
        <v/>
      </c>
      <c r="AN93" s="686"/>
      <c r="AO93" s="658"/>
      <c r="AP93" s="662"/>
      <c r="AQ93" s="663"/>
      <c r="AR93" s="658"/>
      <c r="AS93" s="658"/>
      <c r="AT93" s="666"/>
      <c r="AU93" s="524" t="str">
        <f t="shared" ref="AU93" si="111">IFERROR(IF($D92="□",($AO92/$AK$6),($AO92/$AK$8)),"")</f>
        <v/>
      </c>
      <c r="AV93" s="524" t="str">
        <f t="shared" ref="AV93" si="112">IFERROR(IF($D92="□",($AN92/$AO$6),($AN92/$AO$8)),"")</f>
        <v/>
      </c>
      <c r="AX93" s="524" t="str">
        <f>IFERROR(IF($D92="□",(VLOOKUP(F92,'[5]ますた君 '!$C:$E,3,FALSE)/($AK$6*4)),(VLOOKUP(F92,'[5]ますた君 '!$C:$E,3,FALSE)/($AK$8*4))),"")</f>
        <v/>
      </c>
      <c r="AY93" s="524" t="str">
        <f>IFERROR(IF($D92="□",(VLOOKUP(F92,'[5]ますた君 '!$C:$E,3,FALSE)/$AO$6),(VLOOKUP(F92,'[5]ますた君 '!$C:$E,3,FALSE)/$AO$8)),"")</f>
        <v/>
      </c>
    </row>
    <row r="94" spans="1:51" s="500" customFormat="1" ht="12" customHeight="1">
      <c r="A94" s="669"/>
      <c r="B94" s="672"/>
      <c r="C94" s="690"/>
      <c r="D94" s="678"/>
      <c r="E94" s="521"/>
      <c r="F94" s="683"/>
      <c r="G94" s="684"/>
      <c r="H94" s="525" t="s">
        <v>641</v>
      </c>
      <c r="I94" s="526" t="str">
        <f>IFERROR(VLOOKUP(I92,'P1'!$B:$AP,31,FALSE),"")</f>
        <v/>
      </c>
      <c r="J94" s="526" t="str">
        <f>IFERROR(VLOOKUP(J92,'P1'!$B:$AP,31,FALSE),"")</f>
        <v/>
      </c>
      <c r="K94" s="526" t="str">
        <f>IFERROR(VLOOKUP(K92,'P1'!$B:$AP,31,FALSE),"")</f>
        <v/>
      </c>
      <c r="L94" s="526" t="str">
        <f>IFERROR(VLOOKUP(L92,'P1'!$B:$AP,31,FALSE),"")</f>
        <v/>
      </c>
      <c r="M94" s="526" t="str">
        <f>IFERROR(VLOOKUP(M92,'P1'!$B:$AP,31,FALSE),"")</f>
        <v/>
      </c>
      <c r="N94" s="526" t="str">
        <f>IFERROR(VLOOKUP(N92,'P1'!$B:$AP,31,FALSE),"")</f>
        <v/>
      </c>
      <c r="O94" s="526" t="str">
        <f>IFERROR(VLOOKUP(O92,'P1'!$B:$AP,31,FALSE),"")</f>
        <v/>
      </c>
      <c r="P94" s="526" t="str">
        <f>IFERROR(VLOOKUP(P92,'P1'!$B:$AP,31,FALSE),"")</f>
        <v/>
      </c>
      <c r="Q94" s="526" t="str">
        <f>IFERROR(VLOOKUP(Q92,'P1'!$B:$AP,31,FALSE),"")</f>
        <v/>
      </c>
      <c r="R94" s="526" t="str">
        <f>IFERROR(VLOOKUP(R92,'P1'!$B:$AP,31,FALSE),"")</f>
        <v/>
      </c>
      <c r="S94" s="526" t="str">
        <f>IFERROR(VLOOKUP(S92,'P1'!$B:$AP,31,FALSE),"")</f>
        <v/>
      </c>
      <c r="T94" s="526" t="str">
        <f>IFERROR(VLOOKUP(T92,'P1'!$B:$AP,31,FALSE),"")</f>
        <v/>
      </c>
      <c r="U94" s="526" t="str">
        <f>IFERROR(VLOOKUP(U92,'P1'!$B:$AP,31,FALSE),"")</f>
        <v/>
      </c>
      <c r="V94" s="526" t="str">
        <f>IFERROR(VLOOKUP(V92,'P1'!$B:$AP,31,FALSE),"")</f>
        <v/>
      </c>
      <c r="W94" s="526" t="str">
        <f>IFERROR(VLOOKUP(W92,'P1'!$B:$AP,31,FALSE),"")</f>
        <v/>
      </c>
      <c r="X94" s="526" t="str">
        <f>IFERROR(VLOOKUP(X92,'P1'!$B:$AP,31,FALSE),"")</f>
        <v/>
      </c>
      <c r="Y94" s="526" t="str">
        <f>IFERROR(VLOOKUP(Y92,'P1'!$B:$AP,31,FALSE),"")</f>
        <v/>
      </c>
      <c r="Z94" s="526" t="str">
        <f>IFERROR(VLOOKUP(Z92,'P1'!$B:$AP,31,FALSE),"")</f>
        <v/>
      </c>
      <c r="AA94" s="526" t="str">
        <f>IFERROR(VLOOKUP(AA92,'P1'!$B:$AP,31,FALSE),"")</f>
        <v/>
      </c>
      <c r="AB94" s="526" t="str">
        <f>IFERROR(VLOOKUP(AB92,'P1'!$B:$AP,31,FALSE),"")</f>
        <v/>
      </c>
      <c r="AC94" s="526" t="str">
        <f>IFERROR(VLOOKUP(AC92,'P1'!$B:$AP,31,FALSE),"")</f>
        <v/>
      </c>
      <c r="AD94" s="526" t="str">
        <f>IFERROR(VLOOKUP(AD92,'P1'!$B:$AP,31,FALSE),"")</f>
        <v/>
      </c>
      <c r="AE94" s="526" t="str">
        <f>IFERROR(VLOOKUP(AE92,'P1'!$B:$AP,31,FALSE),"")</f>
        <v/>
      </c>
      <c r="AF94" s="526" t="str">
        <f>IFERROR(VLOOKUP(AF92,'P1'!$B:$AP,31,FALSE),"")</f>
        <v/>
      </c>
      <c r="AG94" s="526" t="str">
        <f>IFERROR(VLOOKUP(AG92,'P1'!$B:$AP,31,FALSE),"")</f>
        <v/>
      </c>
      <c r="AH94" s="526" t="str">
        <f>IFERROR(VLOOKUP(AH92,'P1'!$B:$AP,31,FALSE),"")</f>
        <v/>
      </c>
      <c r="AI94" s="526" t="str">
        <f>IFERROR(VLOOKUP(AI92,'P1'!$B:$AP,31,FALSE),"")</f>
        <v/>
      </c>
      <c r="AJ94" s="526" t="str">
        <f>IFERROR(VLOOKUP(AJ92,'P1'!$B:$AP,31,FALSE),"")</f>
        <v/>
      </c>
      <c r="AK94" s="526" t="str">
        <f>IFERROR(VLOOKUP(AK92,'P1'!$B:$AP,31,FALSE),"")</f>
        <v/>
      </c>
      <c r="AL94" s="526" t="str">
        <f>IFERROR(VLOOKUP(AL92,'P1'!$B:$AP,31,FALSE),"")</f>
        <v/>
      </c>
      <c r="AM94" s="526" t="str">
        <f>IFERROR(VLOOKUP(AM92,'P1'!$B:$AP,31,FALSE),"")</f>
        <v/>
      </c>
      <c r="AN94" s="687"/>
      <c r="AO94" s="659"/>
      <c r="AP94" s="664"/>
      <c r="AQ94" s="665"/>
      <c r="AR94" s="659"/>
      <c r="AS94" s="659"/>
      <c r="AT94" s="666"/>
      <c r="AU94" s="527"/>
      <c r="AV94" s="527"/>
      <c r="AX94" s="527"/>
      <c r="AY94" s="527"/>
    </row>
    <row r="95" spans="1:51" s="500" customFormat="1" ht="12" customHeight="1">
      <c r="A95" s="667">
        <v>25</v>
      </c>
      <c r="B95" s="670"/>
      <c r="C95" s="688"/>
      <c r="D95" s="676" t="s">
        <v>634</v>
      </c>
      <c r="E95" s="517"/>
      <c r="F95" s="679"/>
      <c r="G95" s="680"/>
      <c r="H95" s="518" t="s">
        <v>635</v>
      </c>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685">
        <f t="shared" ref="AN95" si="113">IF(LEFT($AN$1,6)="共同生活援助",SUM(I96:AM96),SUM(I96:AM97))</f>
        <v>0</v>
      </c>
      <c r="AO95" s="657">
        <f>IF($AN$3="４週",AN95/4,AN95/(DAY(EOMONTH($I$21,0))/7))</f>
        <v>0</v>
      </c>
      <c r="AP95" s="660"/>
      <c r="AQ95" s="661"/>
      <c r="AR95" s="657" t="str">
        <f t="shared" ref="AR95" si="114">IF($AN$3="４週",AU96,AV96)</f>
        <v/>
      </c>
      <c r="AS95" s="657"/>
      <c r="AT95" s="666" t="str">
        <f t="shared" ref="AT95" si="115">IF(AX96&lt;=1.1,"",IF(AY96&lt;=1.1,"",IF(F95="","","勤務時間"&amp;CHAR(10)&amp;"OVER")))</f>
        <v/>
      </c>
      <c r="AU95" s="520" t="s">
        <v>636</v>
      </c>
      <c r="AV95" s="520" t="s">
        <v>637</v>
      </c>
      <c r="AX95" s="520" t="s">
        <v>638</v>
      </c>
      <c r="AY95" s="520" t="s">
        <v>639</v>
      </c>
    </row>
    <row r="96" spans="1:51" s="500" customFormat="1" ht="12" customHeight="1">
      <c r="A96" s="668"/>
      <c r="B96" s="671"/>
      <c r="C96" s="689"/>
      <c r="D96" s="677"/>
      <c r="E96" s="521"/>
      <c r="F96" s="681"/>
      <c r="G96" s="682"/>
      <c r="H96" s="522" t="s">
        <v>640</v>
      </c>
      <c r="I96" s="526" t="str">
        <f>IFERROR(VLOOKUP(I95,'P1'!$B:$AP,41,FALSE),"")</f>
        <v/>
      </c>
      <c r="J96" s="526" t="str">
        <f>IFERROR(VLOOKUP(J95,'P1'!$B:$AP,41,FALSE),"")</f>
        <v/>
      </c>
      <c r="K96" s="526" t="str">
        <f>IFERROR(VLOOKUP(K95,'P1'!$B:$AP,41,FALSE),"")</f>
        <v/>
      </c>
      <c r="L96" s="526" t="str">
        <f>IFERROR(VLOOKUP(L95,'P1'!$B:$AP,41,FALSE),"")</f>
        <v/>
      </c>
      <c r="M96" s="526" t="str">
        <f>IFERROR(VLOOKUP(M95,'P1'!$B:$AP,41,FALSE),"")</f>
        <v/>
      </c>
      <c r="N96" s="526" t="str">
        <f>IFERROR(VLOOKUP(N95,'P1'!$B:$AP,41,FALSE),"")</f>
        <v/>
      </c>
      <c r="O96" s="526" t="str">
        <f>IFERROR(VLOOKUP(O95,'P1'!$B:$AP,41,FALSE),"")</f>
        <v/>
      </c>
      <c r="P96" s="526" t="str">
        <f>IFERROR(VLOOKUP(P95,'P1'!$B:$AP,41,FALSE),"")</f>
        <v/>
      </c>
      <c r="Q96" s="526" t="str">
        <f>IFERROR(VLOOKUP(Q95,'P1'!$B:$AP,41,FALSE),"")</f>
        <v/>
      </c>
      <c r="R96" s="526" t="str">
        <f>IFERROR(VLOOKUP(R95,'P1'!$B:$AP,41,FALSE),"")</f>
        <v/>
      </c>
      <c r="S96" s="526" t="str">
        <f>IFERROR(VLOOKUP(S95,'P1'!$B:$AP,41,FALSE),"")</f>
        <v/>
      </c>
      <c r="T96" s="526" t="str">
        <f>IFERROR(VLOOKUP(T95,'P1'!$B:$AP,41,FALSE),"")</f>
        <v/>
      </c>
      <c r="U96" s="526" t="str">
        <f>IFERROR(VLOOKUP(U95,'P1'!$B:$AP,41,FALSE),"")</f>
        <v/>
      </c>
      <c r="V96" s="526" t="str">
        <f>IFERROR(VLOOKUP(V95,'P1'!$B:$AP,41,FALSE),"")</f>
        <v/>
      </c>
      <c r="W96" s="526" t="str">
        <f>IFERROR(VLOOKUP(W95,'P1'!$B:$AP,41,FALSE),"")</f>
        <v/>
      </c>
      <c r="X96" s="526" t="str">
        <f>IFERROR(VLOOKUP(X95,'P1'!$B:$AP,41,FALSE),"")</f>
        <v/>
      </c>
      <c r="Y96" s="526" t="str">
        <f>IFERROR(VLOOKUP(Y95,'P1'!$B:$AP,41,FALSE),"")</f>
        <v/>
      </c>
      <c r="Z96" s="526" t="str">
        <f>IFERROR(VLOOKUP(Z95,'P1'!$B:$AP,41,FALSE),"")</f>
        <v/>
      </c>
      <c r="AA96" s="526" t="str">
        <f>IFERROR(VLOOKUP(AA95,'P1'!$B:$AP,41,FALSE),"")</f>
        <v/>
      </c>
      <c r="AB96" s="526" t="str">
        <f>IFERROR(VLOOKUP(AB95,'P1'!$B:$AP,41,FALSE),"")</f>
        <v/>
      </c>
      <c r="AC96" s="526" t="str">
        <f>IFERROR(VLOOKUP(AC95,'P1'!$B:$AP,41,FALSE),"")</f>
        <v/>
      </c>
      <c r="AD96" s="526" t="str">
        <f>IFERROR(VLOOKUP(AD95,'P1'!$B:$AP,41,FALSE),"")</f>
        <v/>
      </c>
      <c r="AE96" s="526" t="str">
        <f>IFERROR(VLOOKUP(AE95,'P1'!$B:$AP,41,FALSE),"")</f>
        <v/>
      </c>
      <c r="AF96" s="526" t="str">
        <f>IFERROR(VLOOKUP(AF95,'P1'!$B:$AP,41,FALSE),"")</f>
        <v/>
      </c>
      <c r="AG96" s="526" t="str">
        <f>IFERROR(VLOOKUP(AG95,'P1'!$B:$AP,41,FALSE),"")</f>
        <v/>
      </c>
      <c r="AH96" s="526" t="str">
        <f>IFERROR(VLOOKUP(AH95,'P1'!$B:$AP,41,FALSE),"")</f>
        <v/>
      </c>
      <c r="AI96" s="526" t="str">
        <f>IFERROR(VLOOKUP(AI95,'P1'!$B:$AP,41,FALSE),"")</f>
        <v/>
      </c>
      <c r="AJ96" s="526" t="str">
        <f>IFERROR(VLOOKUP(AJ95,'P1'!$B:$AP,41,FALSE),"")</f>
        <v/>
      </c>
      <c r="AK96" s="526" t="str">
        <f>IFERROR(VLOOKUP(AK95,'P1'!$B:$AP,41,FALSE),"")</f>
        <v/>
      </c>
      <c r="AL96" s="526" t="str">
        <f>IFERROR(VLOOKUP(AL95,'P1'!$B:$AP,41,FALSE),"")</f>
        <v/>
      </c>
      <c r="AM96" s="526" t="str">
        <f>IFERROR(VLOOKUP(AM95,'P1'!$B:$AP,41,FALSE),"")</f>
        <v/>
      </c>
      <c r="AN96" s="686"/>
      <c r="AO96" s="658"/>
      <c r="AP96" s="662"/>
      <c r="AQ96" s="663"/>
      <c r="AR96" s="658"/>
      <c r="AS96" s="658"/>
      <c r="AT96" s="666"/>
      <c r="AU96" s="524" t="str">
        <f t="shared" ref="AU96" si="116">IFERROR(IF($D95="□",($AO95/$AK$6),($AO95/$AK$8)),"")</f>
        <v/>
      </c>
      <c r="AV96" s="524" t="str">
        <f t="shared" ref="AV96" si="117">IFERROR(IF($D95="□",($AN95/$AO$6),($AN95/$AO$8)),"")</f>
        <v/>
      </c>
      <c r="AX96" s="524" t="str">
        <f>IFERROR(IF($D95="□",(VLOOKUP(F95,'[5]ますた君 '!$C:$E,3,FALSE)/($AK$6*4)),(VLOOKUP(F95,'[5]ますた君 '!$C:$E,3,FALSE)/($AK$8*4))),"")</f>
        <v/>
      </c>
      <c r="AY96" s="524" t="str">
        <f>IFERROR(IF($D95="□",(VLOOKUP(F95,'[5]ますた君 '!$C:$E,3,FALSE)/$AO$6),(VLOOKUP(F95,'[5]ますた君 '!$C:$E,3,FALSE)/$AO$8)),"")</f>
        <v/>
      </c>
    </row>
    <row r="97" spans="1:51" s="500" customFormat="1" ht="12" customHeight="1">
      <c r="A97" s="669"/>
      <c r="B97" s="672"/>
      <c r="C97" s="690"/>
      <c r="D97" s="678"/>
      <c r="E97" s="521"/>
      <c r="F97" s="683"/>
      <c r="G97" s="684"/>
      <c r="H97" s="525" t="s">
        <v>641</v>
      </c>
      <c r="I97" s="526" t="str">
        <f>IFERROR(VLOOKUP(I95,'P1'!$B:$AP,31,FALSE),"")</f>
        <v/>
      </c>
      <c r="J97" s="526" t="str">
        <f>IFERROR(VLOOKUP(J95,'P1'!$B:$AP,31,FALSE),"")</f>
        <v/>
      </c>
      <c r="K97" s="526" t="str">
        <f>IFERROR(VLOOKUP(K95,'P1'!$B:$AP,31,FALSE),"")</f>
        <v/>
      </c>
      <c r="L97" s="526" t="str">
        <f>IFERROR(VLOOKUP(L95,'P1'!$B:$AP,31,FALSE),"")</f>
        <v/>
      </c>
      <c r="M97" s="526" t="str">
        <f>IFERROR(VLOOKUP(M95,'P1'!$B:$AP,31,FALSE),"")</f>
        <v/>
      </c>
      <c r="N97" s="526" t="str">
        <f>IFERROR(VLOOKUP(N95,'P1'!$B:$AP,31,FALSE),"")</f>
        <v/>
      </c>
      <c r="O97" s="526" t="str">
        <f>IFERROR(VLOOKUP(O95,'P1'!$B:$AP,31,FALSE),"")</f>
        <v/>
      </c>
      <c r="P97" s="526" t="str">
        <f>IFERROR(VLOOKUP(P95,'P1'!$B:$AP,31,FALSE),"")</f>
        <v/>
      </c>
      <c r="Q97" s="526" t="str">
        <f>IFERROR(VLOOKUP(Q95,'P1'!$B:$AP,31,FALSE),"")</f>
        <v/>
      </c>
      <c r="R97" s="526" t="str">
        <f>IFERROR(VLOOKUP(R95,'P1'!$B:$AP,31,FALSE),"")</f>
        <v/>
      </c>
      <c r="S97" s="526" t="str">
        <f>IFERROR(VLOOKUP(S95,'P1'!$B:$AP,31,FALSE),"")</f>
        <v/>
      </c>
      <c r="T97" s="526" t="str">
        <f>IFERROR(VLOOKUP(T95,'P1'!$B:$AP,31,FALSE),"")</f>
        <v/>
      </c>
      <c r="U97" s="526" t="str">
        <f>IFERROR(VLOOKUP(U95,'P1'!$B:$AP,31,FALSE),"")</f>
        <v/>
      </c>
      <c r="V97" s="526" t="str">
        <f>IFERROR(VLOOKUP(V95,'P1'!$B:$AP,31,FALSE),"")</f>
        <v/>
      </c>
      <c r="W97" s="526" t="str">
        <f>IFERROR(VLOOKUP(W95,'P1'!$B:$AP,31,FALSE),"")</f>
        <v/>
      </c>
      <c r="X97" s="526" t="str">
        <f>IFERROR(VLOOKUP(X95,'P1'!$B:$AP,31,FALSE),"")</f>
        <v/>
      </c>
      <c r="Y97" s="526" t="str">
        <f>IFERROR(VLOOKUP(Y95,'P1'!$B:$AP,31,FALSE),"")</f>
        <v/>
      </c>
      <c r="Z97" s="526" t="str">
        <f>IFERROR(VLOOKUP(Z95,'P1'!$B:$AP,31,FALSE),"")</f>
        <v/>
      </c>
      <c r="AA97" s="526" t="str">
        <f>IFERROR(VLOOKUP(AA95,'P1'!$B:$AP,31,FALSE),"")</f>
        <v/>
      </c>
      <c r="AB97" s="526" t="str">
        <f>IFERROR(VLOOKUP(AB95,'P1'!$B:$AP,31,FALSE),"")</f>
        <v/>
      </c>
      <c r="AC97" s="526" t="str">
        <f>IFERROR(VLOOKUP(AC95,'P1'!$B:$AP,31,FALSE),"")</f>
        <v/>
      </c>
      <c r="AD97" s="526" t="str">
        <f>IFERROR(VLOOKUP(AD95,'P1'!$B:$AP,31,FALSE),"")</f>
        <v/>
      </c>
      <c r="AE97" s="526" t="str">
        <f>IFERROR(VLOOKUP(AE95,'P1'!$B:$AP,31,FALSE),"")</f>
        <v/>
      </c>
      <c r="AF97" s="526" t="str">
        <f>IFERROR(VLOOKUP(AF95,'P1'!$B:$AP,31,FALSE),"")</f>
        <v/>
      </c>
      <c r="AG97" s="526" t="str">
        <f>IFERROR(VLOOKUP(AG95,'P1'!$B:$AP,31,FALSE),"")</f>
        <v/>
      </c>
      <c r="AH97" s="526" t="str">
        <f>IFERROR(VLOOKUP(AH95,'P1'!$B:$AP,31,FALSE),"")</f>
        <v/>
      </c>
      <c r="AI97" s="526" t="str">
        <f>IFERROR(VLOOKUP(AI95,'P1'!$B:$AP,31,FALSE),"")</f>
        <v/>
      </c>
      <c r="AJ97" s="526" t="str">
        <f>IFERROR(VLOOKUP(AJ95,'P1'!$B:$AP,31,FALSE),"")</f>
        <v/>
      </c>
      <c r="AK97" s="526" t="str">
        <f>IFERROR(VLOOKUP(AK95,'P1'!$B:$AP,31,FALSE),"")</f>
        <v/>
      </c>
      <c r="AL97" s="526" t="str">
        <f>IFERROR(VLOOKUP(AL95,'P1'!$B:$AP,31,FALSE),"")</f>
        <v/>
      </c>
      <c r="AM97" s="526" t="str">
        <f>IFERROR(VLOOKUP(AM95,'P1'!$B:$AP,31,FALSE),"")</f>
        <v/>
      </c>
      <c r="AN97" s="687"/>
      <c r="AO97" s="659"/>
      <c r="AP97" s="664"/>
      <c r="AQ97" s="665"/>
      <c r="AR97" s="659"/>
      <c r="AS97" s="659"/>
      <c r="AT97" s="666"/>
      <c r="AU97" s="527"/>
      <c r="AV97" s="527"/>
      <c r="AX97" s="527"/>
      <c r="AY97" s="527"/>
    </row>
    <row r="98" spans="1:51" s="500" customFormat="1" ht="12" customHeight="1">
      <c r="A98" s="667">
        <v>26</v>
      </c>
      <c r="B98" s="670"/>
      <c r="C98" s="688"/>
      <c r="D98" s="676" t="s">
        <v>634</v>
      </c>
      <c r="E98" s="517"/>
      <c r="F98" s="679"/>
      <c r="G98" s="680"/>
      <c r="H98" s="518" t="s">
        <v>635</v>
      </c>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685">
        <f t="shared" ref="AN98" si="118">IF(LEFT($AN$1,6)="共同生活援助",SUM(I99:AM99),SUM(I99:AM100))</f>
        <v>0</v>
      </c>
      <c r="AO98" s="657">
        <f>IF($AN$3="４週",AN98/4,AN98/(DAY(EOMONTH($I$21,0))/7))</f>
        <v>0</v>
      </c>
      <c r="AP98" s="660"/>
      <c r="AQ98" s="661"/>
      <c r="AR98" s="657" t="str">
        <f t="shared" ref="AR98" si="119">IF($AN$3="４週",AU99,AV99)</f>
        <v/>
      </c>
      <c r="AS98" s="657"/>
      <c r="AT98" s="666" t="str">
        <f t="shared" ref="AT98" si="120">IF(AX99&lt;=1.1,"",IF(AY99&lt;=1.1,"",IF(F98="","","勤務時間"&amp;CHAR(10)&amp;"OVER")))</f>
        <v/>
      </c>
      <c r="AU98" s="520" t="s">
        <v>636</v>
      </c>
      <c r="AV98" s="520" t="s">
        <v>637</v>
      </c>
      <c r="AX98" s="520" t="s">
        <v>638</v>
      </c>
      <c r="AY98" s="520" t="s">
        <v>639</v>
      </c>
    </row>
    <row r="99" spans="1:51" s="500" customFormat="1" ht="12" customHeight="1">
      <c r="A99" s="668"/>
      <c r="B99" s="671"/>
      <c r="C99" s="689"/>
      <c r="D99" s="677"/>
      <c r="E99" s="521"/>
      <c r="F99" s="681"/>
      <c r="G99" s="682"/>
      <c r="H99" s="522" t="s">
        <v>640</v>
      </c>
      <c r="I99" s="526" t="str">
        <f>IFERROR(VLOOKUP(I98,'P1'!$B:$AP,41,FALSE),"")</f>
        <v/>
      </c>
      <c r="J99" s="526" t="str">
        <f>IFERROR(VLOOKUP(J98,'P1'!$B:$AP,41,FALSE),"")</f>
        <v/>
      </c>
      <c r="K99" s="526" t="str">
        <f>IFERROR(VLOOKUP(K98,'P1'!$B:$AP,41,FALSE),"")</f>
        <v/>
      </c>
      <c r="L99" s="526" t="str">
        <f>IFERROR(VLOOKUP(L98,'P1'!$B:$AP,41,FALSE),"")</f>
        <v/>
      </c>
      <c r="M99" s="526" t="str">
        <f>IFERROR(VLOOKUP(M98,'P1'!$B:$AP,41,FALSE),"")</f>
        <v/>
      </c>
      <c r="N99" s="526" t="str">
        <f>IFERROR(VLOOKUP(N98,'P1'!$B:$AP,41,FALSE),"")</f>
        <v/>
      </c>
      <c r="O99" s="526" t="str">
        <f>IFERROR(VLOOKUP(O98,'P1'!$B:$AP,41,FALSE),"")</f>
        <v/>
      </c>
      <c r="P99" s="526" t="str">
        <f>IFERROR(VLOOKUP(P98,'P1'!$B:$AP,41,FALSE),"")</f>
        <v/>
      </c>
      <c r="Q99" s="526" t="str">
        <f>IFERROR(VLOOKUP(Q98,'P1'!$B:$AP,41,FALSE),"")</f>
        <v/>
      </c>
      <c r="R99" s="526" t="str">
        <f>IFERROR(VLOOKUP(R98,'P1'!$B:$AP,41,FALSE),"")</f>
        <v/>
      </c>
      <c r="S99" s="526" t="str">
        <f>IFERROR(VLOOKUP(S98,'P1'!$B:$AP,41,FALSE),"")</f>
        <v/>
      </c>
      <c r="T99" s="526" t="str">
        <f>IFERROR(VLOOKUP(T98,'P1'!$B:$AP,41,FALSE),"")</f>
        <v/>
      </c>
      <c r="U99" s="526" t="str">
        <f>IFERROR(VLOOKUP(U98,'P1'!$B:$AP,41,FALSE),"")</f>
        <v/>
      </c>
      <c r="V99" s="526" t="str">
        <f>IFERROR(VLOOKUP(V98,'P1'!$B:$AP,41,FALSE),"")</f>
        <v/>
      </c>
      <c r="W99" s="526" t="str">
        <f>IFERROR(VLOOKUP(W98,'P1'!$B:$AP,41,FALSE),"")</f>
        <v/>
      </c>
      <c r="X99" s="526" t="str">
        <f>IFERROR(VLOOKUP(X98,'P1'!$B:$AP,41,FALSE),"")</f>
        <v/>
      </c>
      <c r="Y99" s="526" t="str">
        <f>IFERROR(VLOOKUP(Y98,'P1'!$B:$AP,41,FALSE),"")</f>
        <v/>
      </c>
      <c r="Z99" s="526" t="str">
        <f>IFERROR(VLOOKUP(Z98,'P1'!$B:$AP,41,FALSE),"")</f>
        <v/>
      </c>
      <c r="AA99" s="526" t="str">
        <f>IFERROR(VLOOKUP(AA98,'P1'!$B:$AP,41,FALSE),"")</f>
        <v/>
      </c>
      <c r="AB99" s="526" t="str">
        <f>IFERROR(VLOOKUP(AB98,'P1'!$B:$AP,41,FALSE),"")</f>
        <v/>
      </c>
      <c r="AC99" s="526" t="str">
        <f>IFERROR(VLOOKUP(AC98,'P1'!$B:$AP,41,FALSE),"")</f>
        <v/>
      </c>
      <c r="AD99" s="526" t="str">
        <f>IFERROR(VLOOKUP(AD98,'P1'!$B:$AP,41,FALSE),"")</f>
        <v/>
      </c>
      <c r="AE99" s="526" t="str">
        <f>IFERROR(VLOOKUP(AE98,'P1'!$B:$AP,41,FALSE),"")</f>
        <v/>
      </c>
      <c r="AF99" s="526" t="str">
        <f>IFERROR(VLOOKUP(AF98,'P1'!$B:$AP,41,FALSE),"")</f>
        <v/>
      </c>
      <c r="AG99" s="526" t="str">
        <f>IFERROR(VLOOKUP(AG98,'P1'!$B:$AP,41,FALSE),"")</f>
        <v/>
      </c>
      <c r="AH99" s="526" t="str">
        <f>IFERROR(VLOOKUP(AH98,'P1'!$B:$AP,41,FALSE),"")</f>
        <v/>
      </c>
      <c r="AI99" s="526" t="str">
        <f>IFERROR(VLOOKUP(AI98,'P1'!$B:$AP,41,FALSE),"")</f>
        <v/>
      </c>
      <c r="AJ99" s="526" t="str">
        <f>IFERROR(VLOOKUP(AJ98,'P1'!$B:$AP,41,FALSE),"")</f>
        <v/>
      </c>
      <c r="AK99" s="526" t="str">
        <f>IFERROR(VLOOKUP(AK98,'P1'!$B:$AP,41,FALSE),"")</f>
        <v/>
      </c>
      <c r="AL99" s="526" t="str">
        <f>IFERROR(VLOOKUP(AL98,'P1'!$B:$AP,41,FALSE),"")</f>
        <v/>
      </c>
      <c r="AM99" s="526" t="str">
        <f>IFERROR(VLOOKUP(AM98,'P1'!$B:$AP,41,FALSE),"")</f>
        <v/>
      </c>
      <c r="AN99" s="686"/>
      <c r="AO99" s="658"/>
      <c r="AP99" s="662"/>
      <c r="AQ99" s="663"/>
      <c r="AR99" s="658"/>
      <c r="AS99" s="658"/>
      <c r="AT99" s="666"/>
      <c r="AU99" s="524" t="str">
        <f t="shared" ref="AU99" si="121">IFERROR(IF($D98="□",($AO98/$AK$6),($AO98/$AK$8)),"")</f>
        <v/>
      </c>
      <c r="AV99" s="524" t="str">
        <f t="shared" ref="AV99" si="122">IFERROR(IF($D98="□",($AN98/$AO$6),($AN98/$AO$8)),"")</f>
        <v/>
      </c>
      <c r="AX99" s="524" t="str">
        <f>IFERROR(IF($D98="□",(VLOOKUP(F98,'[5]ますた君 '!$C:$E,3,FALSE)/($AK$6*4)),(VLOOKUP(F98,'[5]ますた君 '!$C:$E,3,FALSE)/($AK$8*4))),"")</f>
        <v/>
      </c>
      <c r="AY99" s="524" t="str">
        <f>IFERROR(IF($D98="□",(VLOOKUP(F98,'[5]ますた君 '!$C:$E,3,FALSE)/$AO$6),(VLOOKUP(F98,'[5]ますた君 '!$C:$E,3,FALSE)/$AO$8)),"")</f>
        <v/>
      </c>
    </row>
    <row r="100" spans="1:51" s="500" customFormat="1" ht="12" customHeight="1">
      <c r="A100" s="669"/>
      <c r="B100" s="672"/>
      <c r="C100" s="690"/>
      <c r="D100" s="678"/>
      <c r="E100" s="521"/>
      <c r="F100" s="683"/>
      <c r="G100" s="684"/>
      <c r="H100" s="525" t="s">
        <v>641</v>
      </c>
      <c r="I100" s="526" t="str">
        <f>IFERROR(VLOOKUP(I98,'P1'!$B:$AP,31,FALSE),"")</f>
        <v/>
      </c>
      <c r="J100" s="526" t="str">
        <f>IFERROR(VLOOKUP(J98,'P1'!$B:$AP,31,FALSE),"")</f>
        <v/>
      </c>
      <c r="K100" s="526" t="str">
        <f>IFERROR(VLOOKUP(K98,'P1'!$B:$AP,31,FALSE),"")</f>
        <v/>
      </c>
      <c r="L100" s="526" t="str">
        <f>IFERROR(VLOOKUP(L98,'P1'!$B:$AP,31,FALSE),"")</f>
        <v/>
      </c>
      <c r="M100" s="526" t="str">
        <f>IFERROR(VLOOKUP(M98,'P1'!$B:$AP,31,FALSE),"")</f>
        <v/>
      </c>
      <c r="N100" s="526" t="str">
        <f>IFERROR(VLOOKUP(N98,'P1'!$B:$AP,31,FALSE),"")</f>
        <v/>
      </c>
      <c r="O100" s="526" t="str">
        <f>IFERROR(VLOOKUP(O98,'P1'!$B:$AP,31,FALSE),"")</f>
        <v/>
      </c>
      <c r="P100" s="526" t="str">
        <f>IFERROR(VLOOKUP(P98,'P1'!$B:$AP,31,FALSE),"")</f>
        <v/>
      </c>
      <c r="Q100" s="526" t="str">
        <f>IFERROR(VLOOKUP(Q98,'P1'!$B:$AP,31,FALSE),"")</f>
        <v/>
      </c>
      <c r="R100" s="526" t="str">
        <f>IFERROR(VLOOKUP(R98,'P1'!$B:$AP,31,FALSE),"")</f>
        <v/>
      </c>
      <c r="S100" s="526" t="str">
        <f>IFERROR(VLOOKUP(S98,'P1'!$B:$AP,31,FALSE),"")</f>
        <v/>
      </c>
      <c r="T100" s="526" t="str">
        <f>IFERROR(VLOOKUP(T98,'P1'!$B:$AP,31,FALSE),"")</f>
        <v/>
      </c>
      <c r="U100" s="526" t="str">
        <f>IFERROR(VLOOKUP(U98,'P1'!$B:$AP,31,FALSE),"")</f>
        <v/>
      </c>
      <c r="V100" s="526" t="str">
        <f>IFERROR(VLOOKUP(V98,'P1'!$B:$AP,31,FALSE),"")</f>
        <v/>
      </c>
      <c r="W100" s="526" t="str">
        <f>IFERROR(VLOOKUP(W98,'P1'!$B:$AP,31,FALSE),"")</f>
        <v/>
      </c>
      <c r="X100" s="526" t="str">
        <f>IFERROR(VLOOKUP(X98,'P1'!$B:$AP,31,FALSE),"")</f>
        <v/>
      </c>
      <c r="Y100" s="526" t="str">
        <f>IFERROR(VLOOKUP(Y98,'P1'!$B:$AP,31,FALSE),"")</f>
        <v/>
      </c>
      <c r="Z100" s="526" t="str">
        <f>IFERROR(VLOOKUP(Z98,'P1'!$B:$AP,31,FALSE),"")</f>
        <v/>
      </c>
      <c r="AA100" s="526" t="str">
        <f>IFERROR(VLOOKUP(AA98,'P1'!$B:$AP,31,FALSE),"")</f>
        <v/>
      </c>
      <c r="AB100" s="526" t="str">
        <f>IFERROR(VLOOKUP(AB98,'P1'!$B:$AP,31,FALSE),"")</f>
        <v/>
      </c>
      <c r="AC100" s="526" t="str">
        <f>IFERROR(VLOOKUP(AC98,'P1'!$B:$AP,31,FALSE),"")</f>
        <v/>
      </c>
      <c r="AD100" s="526" t="str">
        <f>IFERROR(VLOOKUP(AD98,'P1'!$B:$AP,31,FALSE),"")</f>
        <v/>
      </c>
      <c r="AE100" s="526" t="str">
        <f>IFERROR(VLOOKUP(AE98,'P1'!$B:$AP,31,FALSE),"")</f>
        <v/>
      </c>
      <c r="AF100" s="526" t="str">
        <f>IFERROR(VLOOKUP(AF98,'P1'!$B:$AP,31,FALSE),"")</f>
        <v/>
      </c>
      <c r="AG100" s="526" t="str">
        <f>IFERROR(VLOOKUP(AG98,'P1'!$B:$AP,31,FALSE),"")</f>
        <v/>
      </c>
      <c r="AH100" s="526" t="str">
        <f>IFERROR(VLOOKUP(AH98,'P1'!$B:$AP,31,FALSE),"")</f>
        <v/>
      </c>
      <c r="AI100" s="526" t="str">
        <f>IFERROR(VLOOKUP(AI98,'P1'!$B:$AP,31,FALSE),"")</f>
        <v/>
      </c>
      <c r="AJ100" s="526" t="str">
        <f>IFERROR(VLOOKUP(AJ98,'P1'!$B:$AP,31,FALSE),"")</f>
        <v/>
      </c>
      <c r="AK100" s="526" t="str">
        <f>IFERROR(VLOOKUP(AK98,'P1'!$B:$AP,31,FALSE),"")</f>
        <v/>
      </c>
      <c r="AL100" s="526" t="str">
        <f>IFERROR(VLOOKUP(AL98,'P1'!$B:$AP,31,FALSE),"")</f>
        <v/>
      </c>
      <c r="AM100" s="526" t="str">
        <f>IFERROR(VLOOKUP(AM98,'P1'!$B:$AP,31,FALSE),"")</f>
        <v/>
      </c>
      <c r="AN100" s="687"/>
      <c r="AO100" s="659"/>
      <c r="AP100" s="664"/>
      <c r="AQ100" s="665"/>
      <c r="AR100" s="659"/>
      <c r="AS100" s="659"/>
      <c r="AT100" s="666"/>
      <c r="AU100" s="527"/>
      <c r="AV100" s="527"/>
      <c r="AX100" s="527"/>
      <c r="AY100" s="527"/>
    </row>
    <row r="101" spans="1:51" s="500" customFormat="1" ht="12" customHeight="1">
      <c r="A101" s="667">
        <v>27</v>
      </c>
      <c r="B101" s="670"/>
      <c r="C101" s="688"/>
      <c r="D101" s="676" t="s">
        <v>634</v>
      </c>
      <c r="E101" s="517"/>
      <c r="F101" s="679"/>
      <c r="G101" s="680"/>
      <c r="H101" s="518" t="s">
        <v>635</v>
      </c>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685">
        <f t="shared" ref="AN101" si="123">IF(LEFT($AN$1,6)="共同生活援助",SUM(I102:AM102),SUM(I102:AM103))</f>
        <v>0</v>
      </c>
      <c r="AO101" s="657">
        <f>IF($AN$3="４週",AN101/4,AN101/(DAY(EOMONTH($I$21,0))/7))</f>
        <v>0</v>
      </c>
      <c r="AP101" s="660"/>
      <c r="AQ101" s="661"/>
      <c r="AR101" s="657" t="str">
        <f t="shared" ref="AR101" si="124">IF($AN$3="４週",AU102,AV102)</f>
        <v/>
      </c>
      <c r="AS101" s="657"/>
      <c r="AT101" s="666" t="str">
        <f t="shared" ref="AT101" si="125">IF(AX102&lt;=1.1,"",IF(AY102&lt;=1.1,"",IF(F101="","","勤務時間"&amp;CHAR(10)&amp;"OVER")))</f>
        <v/>
      </c>
      <c r="AU101" s="520" t="s">
        <v>636</v>
      </c>
      <c r="AV101" s="520" t="s">
        <v>637</v>
      </c>
      <c r="AX101" s="520" t="s">
        <v>638</v>
      </c>
      <c r="AY101" s="520" t="s">
        <v>639</v>
      </c>
    </row>
    <row r="102" spans="1:51" s="500" customFormat="1" ht="12" customHeight="1">
      <c r="A102" s="668"/>
      <c r="B102" s="671"/>
      <c r="C102" s="689"/>
      <c r="D102" s="677"/>
      <c r="E102" s="521"/>
      <c r="F102" s="681"/>
      <c r="G102" s="682"/>
      <c r="H102" s="522" t="s">
        <v>640</v>
      </c>
      <c r="I102" s="526" t="str">
        <f>IFERROR(VLOOKUP(I101,'P1'!$B:$AP,41,FALSE),"")</f>
        <v/>
      </c>
      <c r="J102" s="526" t="str">
        <f>IFERROR(VLOOKUP(J101,'P1'!$B:$AP,41,FALSE),"")</f>
        <v/>
      </c>
      <c r="K102" s="526" t="str">
        <f>IFERROR(VLOOKUP(K101,'P1'!$B:$AP,41,FALSE),"")</f>
        <v/>
      </c>
      <c r="L102" s="526" t="str">
        <f>IFERROR(VLOOKUP(L101,'P1'!$B:$AP,41,FALSE),"")</f>
        <v/>
      </c>
      <c r="M102" s="526" t="str">
        <f>IFERROR(VLOOKUP(M101,'P1'!$B:$AP,41,FALSE),"")</f>
        <v/>
      </c>
      <c r="N102" s="526" t="str">
        <f>IFERROR(VLOOKUP(N101,'P1'!$B:$AP,41,FALSE),"")</f>
        <v/>
      </c>
      <c r="O102" s="526" t="str">
        <f>IFERROR(VLOOKUP(O101,'P1'!$B:$AP,41,FALSE),"")</f>
        <v/>
      </c>
      <c r="P102" s="526" t="str">
        <f>IFERROR(VLOOKUP(P101,'P1'!$B:$AP,41,FALSE),"")</f>
        <v/>
      </c>
      <c r="Q102" s="526" t="str">
        <f>IFERROR(VLOOKUP(Q101,'P1'!$B:$AP,41,FALSE),"")</f>
        <v/>
      </c>
      <c r="R102" s="526" t="str">
        <f>IFERROR(VLOOKUP(R101,'P1'!$B:$AP,41,FALSE),"")</f>
        <v/>
      </c>
      <c r="S102" s="526" t="str">
        <f>IFERROR(VLOOKUP(S101,'P1'!$B:$AP,41,FALSE),"")</f>
        <v/>
      </c>
      <c r="T102" s="526" t="str">
        <f>IFERROR(VLOOKUP(T101,'P1'!$B:$AP,41,FALSE),"")</f>
        <v/>
      </c>
      <c r="U102" s="526" t="str">
        <f>IFERROR(VLOOKUP(U101,'P1'!$B:$AP,41,FALSE),"")</f>
        <v/>
      </c>
      <c r="V102" s="526" t="str">
        <f>IFERROR(VLOOKUP(V101,'P1'!$B:$AP,41,FALSE),"")</f>
        <v/>
      </c>
      <c r="W102" s="526" t="str">
        <f>IFERROR(VLOOKUP(W101,'P1'!$B:$AP,41,FALSE),"")</f>
        <v/>
      </c>
      <c r="X102" s="526" t="str">
        <f>IFERROR(VLOOKUP(X101,'P1'!$B:$AP,41,FALSE),"")</f>
        <v/>
      </c>
      <c r="Y102" s="526" t="str">
        <f>IFERROR(VLOOKUP(Y101,'P1'!$B:$AP,41,FALSE),"")</f>
        <v/>
      </c>
      <c r="Z102" s="526" t="str">
        <f>IFERROR(VLOOKUP(Z101,'P1'!$B:$AP,41,FALSE),"")</f>
        <v/>
      </c>
      <c r="AA102" s="526" t="str">
        <f>IFERROR(VLOOKUP(AA101,'P1'!$B:$AP,41,FALSE),"")</f>
        <v/>
      </c>
      <c r="AB102" s="526" t="str">
        <f>IFERROR(VLOOKUP(AB101,'P1'!$B:$AP,41,FALSE),"")</f>
        <v/>
      </c>
      <c r="AC102" s="526" t="str">
        <f>IFERROR(VLOOKUP(AC101,'P1'!$B:$AP,41,FALSE),"")</f>
        <v/>
      </c>
      <c r="AD102" s="526" t="str">
        <f>IFERROR(VLOOKUP(AD101,'P1'!$B:$AP,41,FALSE),"")</f>
        <v/>
      </c>
      <c r="AE102" s="526" t="str">
        <f>IFERROR(VLOOKUP(AE101,'P1'!$B:$AP,41,FALSE),"")</f>
        <v/>
      </c>
      <c r="AF102" s="526" t="str">
        <f>IFERROR(VLOOKUP(AF101,'P1'!$B:$AP,41,FALSE),"")</f>
        <v/>
      </c>
      <c r="AG102" s="526" t="str">
        <f>IFERROR(VLOOKUP(AG101,'P1'!$B:$AP,41,FALSE),"")</f>
        <v/>
      </c>
      <c r="AH102" s="526" t="str">
        <f>IFERROR(VLOOKUP(AH101,'P1'!$B:$AP,41,FALSE),"")</f>
        <v/>
      </c>
      <c r="AI102" s="526" t="str">
        <f>IFERROR(VLOOKUP(AI101,'P1'!$B:$AP,41,FALSE),"")</f>
        <v/>
      </c>
      <c r="AJ102" s="526" t="str">
        <f>IFERROR(VLOOKUP(AJ101,'P1'!$B:$AP,41,FALSE),"")</f>
        <v/>
      </c>
      <c r="AK102" s="526" t="str">
        <f>IFERROR(VLOOKUP(AK101,'P1'!$B:$AP,41,FALSE),"")</f>
        <v/>
      </c>
      <c r="AL102" s="526" t="str">
        <f>IFERROR(VLOOKUP(AL101,'P1'!$B:$AP,41,FALSE),"")</f>
        <v/>
      </c>
      <c r="AM102" s="526" t="str">
        <f>IFERROR(VLOOKUP(AM101,'P1'!$B:$AP,41,FALSE),"")</f>
        <v/>
      </c>
      <c r="AN102" s="686"/>
      <c r="AO102" s="658"/>
      <c r="AP102" s="662"/>
      <c r="AQ102" s="663"/>
      <c r="AR102" s="658"/>
      <c r="AS102" s="658"/>
      <c r="AT102" s="666"/>
      <c r="AU102" s="524" t="str">
        <f t="shared" ref="AU102" si="126">IFERROR(IF($D101="□",($AO101/$AK$6),($AO101/$AK$8)),"")</f>
        <v/>
      </c>
      <c r="AV102" s="524" t="str">
        <f t="shared" ref="AV102" si="127">IFERROR(IF($D101="□",($AN101/$AO$6),($AN101/$AO$8)),"")</f>
        <v/>
      </c>
      <c r="AX102" s="524" t="str">
        <f>IFERROR(IF($D101="□",(VLOOKUP(F101,'[5]ますた君 '!$C:$E,3,FALSE)/($AK$6*4)),(VLOOKUP(F101,'[5]ますた君 '!$C:$E,3,FALSE)/($AK$8*4))),"")</f>
        <v/>
      </c>
      <c r="AY102" s="524" t="str">
        <f>IFERROR(IF($D101="□",(VLOOKUP(F101,'[5]ますた君 '!$C:$E,3,FALSE)/$AO$6),(VLOOKUP(F101,'[5]ますた君 '!$C:$E,3,FALSE)/$AO$8)),"")</f>
        <v/>
      </c>
    </row>
    <row r="103" spans="1:51" s="500" customFormat="1" ht="12" customHeight="1">
      <c r="A103" s="669"/>
      <c r="B103" s="672"/>
      <c r="C103" s="690"/>
      <c r="D103" s="678"/>
      <c r="E103" s="521"/>
      <c r="F103" s="683"/>
      <c r="G103" s="684"/>
      <c r="H103" s="525" t="s">
        <v>641</v>
      </c>
      <c r="I103" s="526" t="str">
        <f>IFERROR(VLOOKUP(I101,'P1'!$B:$AP,31,FALSE),"")</f>
        <v/>
      </c>
      <c r="J103" s="526" t="str">
        <f>IFERROR(VLOOKUP(J101,'P1'!$B:$AP,31,FALSE),"")</f>
        <v/>
      </c>
      <c r="K103" s="526" t="str">
        <f>IFERROR(VLOOKUP(K101,'P1'!$B:$AP,31,FALSE),"")</f>
        <v/>
      </c>
      <c r="L103" s="526" t="str">
        <f>IFERROR(VLOOKUP(L101,'P1'!$B:$AP,31,FALSE),"")</f>
        <v/>
      </c>
      <c r="M103" s="526" t="str">
        <f>IFERROR(VLOOKUP(M101,'P1'!$B:$AP,31,FALSE),"")</f>
        <v/>
      </c>
      <c r="N103" s="526" t="str">
        <f>IFERROR(VLOOKUP(N101,'P1'!$B:$AP,31,FALSE),"")</f>
        <v/>
      </c>
      <c r="O103" s="526" t="str">
        <f>IFERROR(VLOOKUP(O101,'P1'!$B:$AP,31,FALSE),"")</f>
        <v/>
      </c>
      <c r="P103" s="526" t="str">
        <f>IFERROR(VLOOKUP(P101,'P1'!$B:$AP,31,FALSE),"")</f>
        <v/>
      </c>
      <c r="Q103" s="526" t="str">
        <f>IFERROR(VLOOKUP(Q101,'P1'!$B:$AP,31,FALSE),"")</f>
        <v/>
      </c>
      <c r="R103" s="526" t="str">
        <f>IFERROR(VLOOKUP(R101,'P1'!$B:$AP,31,FALSE),"")</f>
        <v/>
      </c>
      <c r="S103" s="526" t="str">
        <f>IFERROR(VLOOKUP(S101,'P1'!$B:$AP,31,FALSE),"")</f>
        <v/>
      </c>
      <c r="T103" s="526" t="str">
        <f>IFERROR(VLOOKUP(T101,'P1'!$B:$AP,31,FALSE),"")</f>
        <v/>
      </c>
      <c r="U103" s="526" t="str">
        <f>IFERROR(VLOOKUP(U101,'P1'!$B:$AP,31,FALSE),"")</f>
        <v/>
      </c>
      <c r="V103" s="526" t="str">
        <f>IFERROR(VLOOKUP(V101,'P1'!$B:$AP,31,FALSE),"")</f>
        <v/>
      </c>
      <c r="W103" s="526" t="str">
        <f>IFERROR(VLOOKUP(W101,'P1'!$B:$AP,31,FALSE),"")</f>
        <v/>
      </c>
      <c r="X103" s="526" t="str">
        <f>IFERROR(VLOOKUP(X101,'P1'!$B:$AP,31,FALSE),"")</f>
        <v/>
      </c>
      <c r="Y103" s="526" t="str">
        <f>IFERROR(VLOOKUP(Y101,'P1'!$B:$AP,31,FALSE),"")</f>
        <v/>
      </c>
      <c r="Z103" s="526" t="str">
        <f>IFERROR(VLOOKUP(Z101,'P1'!$B:$AP,31,FALSE),"")</f>
        <v/>
      </c>
      <c r="AA103" s="526" t="str">
        <f>IFERROR(VLOOKUP(AA101,'P1'!$B:$AP,31,FALSE),"")</f>
        <v/>
      </c>
      <c r="AB103" s="526" t="str">
        <f>IFERROR(VLOOKUP(AB101,'P1'!$B:$AP,31,FALSE),"")</f>
        <v/>
      </c>
      <c r="AC103" s="526" t="str">
        <f>IFERROR(VLOOKUP(AC101,'P1'!$B:$AP,31,FALSE),"")</f>
        <v/>
      </c>
      <c r="AD103" s="526" t="str">
        <f>IFERROR(VLOOKUP(AD101,'P1'!$B:$AP,31,FALSE),"")</f>
        <v/>
      </c>
      <c r="AE103" s="526" t="str">
        <f>IFERROR(VLOOKUP(AE101,'P1'!$B:$AP,31,FALSE),"")</f>
        <v/>
      </c>
      <c r="AF103" s="526" t="str">
        <f>IFERROR(VLOOKUP(AF101,'P1'!$B:$AP,31,FALSE),"")</f>
        <v/>
      </c>
      <c r="AG103" s="526" t="str">
        <f>IFERROR(VLOOKUP(AG101,'P1'!$B:$AP,31,FALSE),"")</f>
        <v/>
      </c>
      <c r="AH103" s="526" t="str">
        <f>IFERROR(VLOOKUP(AH101,'P1'!$B:$AP,31,FALSE),"")</f>
        <v/>
      </c>
      <c r="AI103" s="526" t="str">
        <f>IFERROR(VLOOKUP(AI101,'P1'!$B:$AP,31,FALSE),"")</f>
        <v/>
      </c>
      <c r="AJ103" s="526" t="str">
        <f>IFERROR(VLOOKUP(AJ101,'P1'!$B:$AP,31,FALSE),"")</f>
        <v/>
      </c>
      <c r="AK103" s="526" t="str">
        <f>IFERROR(VLOOKUP(AK101,'P1'!$B:$AP,31,FALSE),"")</f>
        <v/>
      </c>
      <c r="AL103" s="526" t="str">
        <f>IFERROR(VLOOKUP(AL101,'P1'!$B:$AP,31,FALSE),"")</f>
        <v/>
      </c>
      <c r="AM103" s="526" t="str">
        <f>IFERROR(VLOOKUP(AM101,'P1'!$B:$AP,31,FALSE),"")</f>
        <v/>
      </c>
      <c r="AN103" s="687"/>
      <c r="AO103" s="659"/>
      <c r="AP103" s="664"/>
      <c r="AQ103" s="665"/>
      <c r="AR103" s="659"/>
      <c r="AS103" s="659"/>
      <c r="AT103" s="666"/>
      <c r="AU103" s="527"/>
      <c r="AV103" s="527"/>
      <c r="AX103" s="527"/>
      <c r="AY103" s="527"/>
    </row>
    <row r="104" spans="1:51" s="500" customFormat="1" ht="12" customHeight="1">
      <c r="A104" s="667">
        <v>28</v>
      </c>
      <c r="B104" s="670"/>
      <c r="C104" s="688"/>
      <c r="D104" s="676" t="s">
        <v>634</v>
      </c>
      <c r="E104" s="517"/>
      <c r="F104" s="679"/>
      <c r="G104" s="680"/>
      <c r="H104" s="518" t="s">
        <v>635</v>
      </c>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685">
        <f t="shared" ref="AN104" si="128">IF(LEFT($AN$1,6)="共同生活援助",SUM(I105:AM105),SUM(I105:AM106))</f>
        <v>0</v>
      </c>
      <c r="AO104" s="657">
        <f>IF($AN$3="４週",AN104/4,AN104/(DAY(EOMONTH($I$21,0))/7))</f>
        <v>0</v>
      </c>
      <c r="AP104" s="660"/>
      <c r="AQ104" s="661"/>
      <c r="AR104" s="657" t="str">
        <f t="shared" ref="AR104" si="129">IF($AN$3="４週",AU105,AV105)</f>
        <v/>
      </c>
      <c r="AS104" s="657"/>
      <c r="AT104" s="666" t="str">
        <f t="shared" ref="AT104" si="130">IF(AX105&lt;=1.1,"",IF(AY105&lt;=1.1,"",IF(F104="","","勤務時間"&amp;CHAR(10)&amp;"OVER")))</f>
        <v/>
      </c>
      <c r="AU104" s="520" t="s">
        <v>636</v>
      </c>
      <c r="AV104" s="520" t="s">
        <v>637</v>
      </c>
      <c r="AX104" s="520" t="s">
        <v>638</v>
      </c>
      <c r="AY104" s="520" t="s">
        <v>639</v>
      </c>
    </row>
    <row r="105" spans="1:51" s="500" customFormat="1" ht="12" customHeight="1">
      <c r="A105" s="668"/>
      <c r="B105" s="671"/>
      <c r="C105" s="689"/>
      <c r="D105" s="677"/>
      <c r="E105" s="521"/>
      <c r="F105" s="681"/>
      <c r="G105" s="682"/>
      <c r="H105" s="522" t="s">
        <v>640</v>
      </c>
      <c r="I105" s="526" t="str">
        <f>IFERROR(VLOOKUP(I104,'P1'!$B:$AP,41,FALSE),"")</f>
        <v/>
      </c>
      <c r="J105" s="526" t="str">
        <f>IFERROR(VLOOKUP(J104,'P1'!$B:$AP,41,FALSE),"")</f>
        <v/>
      </c>
      <c r="K105" s="526" t="str">
        <f>IFERROR(VLOOKUP(K104,'P1'!$B:$AP,41,FALSE),"")</f>
        <v/>
      </c>
      <c r="L105" s="526" t="str">
        <f>IFERROR(VLOOKUP(L104,'P1'!$B:$AP,41,FALSE),"")</f>
        <v/>
      </c>
      <c r="M105" s="526" t="str">
        <f>IFERROR(VLOOKUP(M104,'P1'!$B:$AP,41,FALSE),"")</f>
        <v/>
      </c>
      <c r="N105" s="526" t="str">
        <f>IFERROR(VLOOKUP(N104,'P1'!$B:$AP,41,FALSE),"")</f>
        <v/>
      </c>
      <c r="O105" s="526" t="str">
        <f>IFERROR(VLOOKUP(O104,'P1'!$B:$AP,41,FALSE),"")</f>
        <v/>
      </c>
      <c r="P105" s="526" t="str">
        <f>IFERROR(VLOOKUP(P104,'P1'!$B:$AP,41,FALSE),"")</f>
        <v/>
      </c>
      <c r="Q105" s="526" t="str">
        <f>IFERROR(VLOOKUP(Q104,'P1'!$B:$AP,41,FALSE),"")</f>
        <v/>
      </c>
      <c r="R105" s="526" t="str">
        <f>IFERROR(VLOOKUP(R104,'P1'!$B:$AP,41,FALSE),"")</f>
        <v/>
      </c>
      <c r="S105" s="526" t="str">
        <f>IFERROR(VLOOKUP(S104,'P1'!$B:$AP,41,FALSE),"")</f>
        <v/>
      </c>
      <c r="T105" s="526" t="str">
        <f>IFERROR(VLOOKUP(T104,'P1'!$B:$AP,41,FALSE),"")</f>
        <v/>
      </c>
      <c r="U105" s="526" t="str">
        <f>IFERROR(VLOOKUP(U104,'P1'!$B:$AP,41,FALSE),"")</f>
        <v/>
      </c>
      <c r="V105" s="526" t="str">
        <f>IFERROR(VLOOKUP(V104,'P1'!$B:$AP,41,FALSE),"")</f>
        <v/>
      </c>
      <c r="W105" s="526" t="str">
        <f>IFERROR(VLOOKUP(W104,'P1'!$B:$AP,41,FALSE),"")</f>
        <v/>
      </c>
      <c r="X105" s="526" t="str">
        <f>IFERROR(VLOOKUP(X104,'P1'!$B:$AP,41,FALSE),"")</f>
        <v/>
      </c>
      <c r="Y105" s="526" t="str">
        <f>IFERROR(VLOOKUP(Y104,'P1'!$B:$AP,41,FALSE),"")</f>
        <v/>
      </c>
      <c r="Z105" s="526" t="str">
        <f>IFERROR(VLOOKUP(Z104,'P1'!$B:$AP,41,FALSE),"")</f>
        <v/>
      </c>
      <c r="AA105" s="526" t="str">
        <f>IFERROR(VLOOKUP(AA104,'P1'!$B:$AP,41,FALSE),"")</f>
        <v/>
      </c>
      <c r="AB105" s="526" t="str">
        <f>IFERROR(VLOOKUP(AB104,'P1'!$B:$AP,41,FALSE),"")</f>
        <v/>
      </c>
      <c r="AC105" s="526" t="str">
        <f>IFERROR(VLOOKUP(AC104,'P1'!$B:$AP,41,FALSE),"")</f>
        <v/>
      </c>
      <c r="AD105" s="526" t="str">
        <f>IFERROR(VLOOKUP(AD104,'P1'!$B:$AP,41,FALSE),"")</f>
        <v/>
      </c>
      <c r="AE105" s="526" t="str">
        <f>IFERROR(VLOOKUP(AE104,'P1'!$B:$AP,41,FALSE),"")</f>
        <v/>
      </c>
      <c r="AF105" s="526" t="str">
        <f>IFERROR(VLOOKUP(AF104,'P1'!$B:$AP,41,FALSE),"")</f>
        <v/>
      </c>
      <c r="AG105" s="526" t="str">
        <f>IFERROR(VLOOKUP(AG104,'P1'!$B:$AP,41,FALSE),"")</f>
        <v/>
      </c>
      <c r="AH105" s="526" t="str">
        <f>IFERROR(VLOOKUP(AH104,'P1'!$B:$AP,41,FALSE),"")</f>
        <v/>
      </c>
      <c r="AI105" s="526" t="str">
        <f>IFERROR(VLOOKUP(AI104,'P1'!$B:$AP,41,FALSE),"")</f>
        <v/>
      </c>
      <c r="AJ105" s="526" t="str">
        <f>IFERROR(VLOOKUP(AJ104,'P1'!$B:$AP,41,FALSE),"")</f>
        <v/>
      </c>
      <c r="AK105" s="526" t="str">
        <f>IFERROR(VLOOKUP(AK104,'P1'!$B:$AP,41,FALSE),"")</f>
        <v/>
      </c>
      <c r="AL105" s="526" t="str">
        <f>IFERROR(VLOOKUP(AL104,'P1'!$B:$AP,41,FALSE),"")</f>
        <v/>
      </c>
      <c r="AM105" s="526" t="str">
        <f>IFERROR(VLOOKUP(AM104,'P1'!$B:$AP,41,FALSE),"")</f>
        <v/>
      </c>
      <c r="AN105" s="686"/>
      <c r="AO105" s="658"/>
      <c r="AP105" s="662"/>
      <c r="AQ105" s="663"/>
      <c r="AR105" s="658"/>
      <c r="AS105" s="658"/>
      <c r="AT105" s="666"/>
      <c r="AU105" s="524" t="str">
        <f t="shared" ref="AU105" si="131">IFERROR(IF($D104="□",($AO104/$AK$6),($AO104/$AK$8)),"")</f>
        <v/>
      </c>
      <c r="AV105" s="524" t="str">
        <f t="shared" ref="AV105" si="132">IFERROR(IF($D104="□",($AN104/$AO$6),($AN104/$AO$8)),"")</f>
        <v/>
      </c>
      <c r="AX105" s="524" t="str">
        <f>IFERROR(IF($D104="□",(VLOOKUP(F104,'[5]ますた君 '!$C:$E,3,FALSE)/($AK$6*4)),(VLOOKUP(F104,'[5]ますた君 '!$C:$E,3,FALSE)/($AK$8*4))),"")</f>
        <v/>
      </c>
      <c r="AY105" s="524" t="str">
        <f>IFERROR(IF($D104="□",(VLOOKUP(F104,'[5]ますた君 '!$C:$E,3,FALSE)/$AO$6),(VLOOKUP(F104,'[5]ますた君 '!$C:$E,3,FALSE)/$AO$8)),"")</f>
        <v/>
      </c>
    </row>
    <row r="106" spans="1:51" s="500" customFormat="1" ht="12" customHeight="1">
      <c r="A106" s="669"/>
      <c r="B106" s="672"/>
      <c r="C106" s="690"/>
      <c r="D106" s="678"/>
      <c r="E106" s="521"/>
      <c r="F106" s="683"/>
      <c r="G106" s="684"/>
      <c r="H106" s="525" t="s">
        <v>641</v>
      </c>
      <c r="I106" s="526" t="str">
        <f>IFERROR(VLOOKUP(I104,'P1'!$B:$AP,31,FALSE),"")</f>
        <v/>
      </c>
      <c r="J106" s="526" t="str">
        <f>IFERROR(VLOOKUP(J104,'P1'!$B:$AP,31,FALSE),"")</f>
        <v/>
      </c>
      <c r="K106" s="526" t="str">
        <f>IFERROR(VLOOKUP(K104,'P1'!$B:$AP,31,FALSE),"")</f>
        <v/>
      </c>
      <c r="L106" s="526" t="str">
        <f>IFERROR(VLOOKUP(L104,'P1'!$B:$AP,31,FALSE),"")</f>
        <v/>
      </c>
      <c r="M106" s="526" t="str">
        <f>IFERROR(VLOOKUP(M104,'P1'!$B:$AP,31,FALSE),"")</f>
        <v/>
      </c>
      <c r="N106" s="526" t="str">
        <f>IFERROR(VLOOKUP(N104,'P1'!$B:$AP,31,FALSE),"")</f>
        <v/>
      </c>
      <c r="O106" s="526" t="str">
        <f>IFERROR(VLOOKUP(O104,'P1'!$B:$AP,31,FALSE),"")</f>
        <v/>
      </c>
      <c r="P106" s="526" t="str">
        <f>IFERROR(VLOOKUP(P104,'P1'!$B:$AP,31,FALSE),"")</f>
        <v/>
      </c>
      <c r="Q106" s="526" t="str">
        <f>IFERROR(VLOOKUP(Q104,'P1'!$B:$AP,31,FALSE),"")</f>
        <v/>
      </c>
      <c r="R106" s="526" t="str">
        <f>IFERROR(VLOOKUP(R104,'P1'!$B:$AP,31,FALSE),"")</f>
        <v/>
      </c>
      <c r="S106" s="526" t="str">
        <f>IFERROR(VLOOKUP(S104,'P1'!$B:$AP,31,FALSE),"")</f>
        <v/>
      </c>
      <c r="T106" s="526" t="str">
        <f>IFERROR(VLOOKUP(T104,'P1'!$B:$AP,31,FALSE),"")</f>
        <v/>
      </c>
      <c r="U106" s="526" t="str">
        <f>IFERROR(VLOOKUP(U104,'P1'!$B:$AP,31,FALSE),"")</f>
        <v/>
      </c>
      <c r="V106" s="526" t="str">
        <f>IFERROR(VLOOKUP(V104,'P1'!$B:$AP,31,FALSE),"")</f>
        <v/>
      </c>
      <c r="W106" s="526" t="str">
        <f>IFERROR(VLOOKUP(W104,'P1'!$B:$AP,31,FALSE),"")</f>
        <v/>
      </c>
      <c r="X106" s="526" t="str">
        <f>IFERROR(VLOOKUP(X104,'P1'!$B:$AP,31,FALSE),"")</f>
        <v/>
      </c>
      <c r="Y106" s="526" t="str">
        <f>IFERROR(VLOOKUP(Y104,'P1'!$B:$AP,31,FALSE),"")</f>
        <v/>
      </c>
      <c r="Z106" s="526" t="str">
        <f>IFERROR(VLOOKUP(Z104,'P1'!$B:$AP,31,FALSE),"")</f>
        <v/>
      </c>
      <c r="AA106" s="526" t="str">
        <f>IFERROR(VLOOKUP(AA104,'P1'!$B:$AP,31,FALSE),"")</f>
        <v/>
      </c>
      <c r="AB106" s="526" t="str">
        <f>IFERROR(VLOOKUP(AB104,'P1'!$B:$AP,31,FALSE),"")</f>
        <v/>
      </c>
      <c r="AC106" s="526" t="str">
        <f>IFERROR(VLOOKUP(AC104,'P1'!$B:$AP,31,FALSE),"")</f>
        <v/>
      </c>
      <c r="AD106" s="526" t="str">
        <f>IFERROR(VLOOKUP(AD104,'P1'!$B:$AP,31,FALSE),"")</f>
        <v/>
      </c>
      <c r="AE106" s="526" t="str">
        <f>IFERROR(VLOOKUP(AE104,'P1'!$B:$AP,31,FALSE),"")</f>
        <v/>
      </c>
      <c r="AF106" s="526" t="str">
        <f>IFERROR(VLOOKUP(AF104,'P1'!$B:$AP,31,FALSE),"")</f>
        <v/>
      </c>
      <c r="AG106" s="526" t="str">
        <f>IFERROR(VLOOKUP(AG104,'P1'!$B:$AP,31,FALSE),"")</f>
        <v/>
      </c>
      <c r="AH106" s="526" t="str">
        <f>IFERROR(VLOOKUP(AH104,'P1'!$B:$AP,31,FALSE),"")</f>
        <v/>
      </c>
      <c r="AI106" s="526" t="str">
        <f>IFERROR(VLOOKUP(AI104,'P1'!$B:$AP,31,FALSE),"")</f>
        <v/>
      </c>
      <c r="AJ106" s="526" t="str">
        <f>IFERROR(VLOOKUP(AJ104,'P1'!$B:$AP,31,FALSE),"")</f>
        <v/>
      </c>
      <c r="AK106" s="526" t="str">
        <f>IFERROR(VLOOKUP(AK104,'P1'!$B:$AP,31,FALSE),"")</f>
        <v/>
      </c>
      <c r="AL106" s="526" t="str">
        <f>IFERROR(VLOOKUP(AL104,'P1'!$B:$AP,31,FALSE),"")</f>
        <v/>
      </c>
      <c r="AM106" s="526" t="str">
        <f>IFERROR(VLOOKUP(AM104,'P1'!$B:$AP,31,FALSE),"")</f>
        <v/>
      </c>
      <c r="AN106" s="687"/>
      <c r="AO106" s="659"/>
      <c r="AP106" s="664"/>
      <c r="AQ106" s="665"/>
      <c r="AR106" s="659"/>
      <c r="AS106" s="659"/>
      <c r="AT106" s="666"/>
      <c r="AU106" s="527"/>
      <c r="AV106" s="527"/>
      <c r="AX106" s="527"/>
      <c r="AY106" s="527"/>
    </row>
    <row r="107" spans="1:51" s="500" customFormat="1" ht="12" customHeight="1">
      <c r="A107" s="667">
        <v>29</v>
      </c>
      <c r="B107" s="670"/>
      <c r="C107" s="688"/>
      <c r="D107" s="676" t="s">
        <v>634</v>
      </c>
      <c r="E107" s="517"/>
      <c r="F107" s="679"/>
      <c r="G107" s="680"/>
      <c r="H107" s="518" t="s">
        <v>635</v>
      </c>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685">
        <f t="shared" ref="AN107" si="133">IF(LEFT($AN$1,6)="共同生活援助",SUM(I108:AM108),SUM(I108:AM109))</f>
        <v>0</v>
      </c>
      <c r="AO107" s="657">
        <f>IF($AN$3="４週",AN107/4,AN107/(DAY(EOMONTH($I$21,0))/7))</f>
        <v>0</v>
      </c>
      <c r="AP107" s="660"/>
      <c r="AQ107" s="661"/>
      <c r="AR107" s="657" t="str">
        <f t="shared" ref="AR107" si="134">IF($AN$3="４週",AU108,AV108)</f>
        <v/>
      </c>
      <c r="AS107" s="657"/>
      <c r="AT107" s="666" t="str">
        <f t="shared" ref="AT107" si="135">IF(AX108&lt;=1.1,"",IF(AY108&lt;=1.1,"",IF(F107="","","勤務時間"&amp;CHAR(10)&amp;"OVER")))</f>
        <v/>
      </c>
      <c r="AU107" s="520" t="s">
        <v>636</v>
      </c>
      <c r="AV107" s="520" t="s">
        <v>637</v>
      </c>
      <c r="AX107" s="520" t="s">
        <v>638</v>
      </c>
      <c r="AY107" s="520" t="s">
        <v>639</v>
      </c>
    </row>
    <row r="108" spans="1:51" s="500" customFormat="1" ht="12" customHeight="1">
      <c r="A108" s="668"/>
      <c r="B108" s="671"/>
      <c r="C108" s="689"/>
      <c r="D108" s="677"/>
      <c r="E108" s="521"/>
      <c r="F108" s="681"/>
      <c r="G108" s="682"/>
      <c r="H108" s="522" t="s">
        <v>640</v>
      </c>
      <c r="I108" s="526" t="str">
        <f>IFERROR(VLOOKUP(I107,'P1'!$B:$AP,41,FALSE),"")</f>
        <v/>
      </c>
      <c r="J108" s="526" t="str">
        <f>IFERROR(VLOOKUP(J107,'P1'!$B:$AP,41,FALSE),"")</f>
        <v/>
      </c>
      <c r="K108" s="526" t="str">
        <f>IFERROR(VLOOKUP(K107,'P1'!$B:$AP,41,FALSE),"")</f>
        <v/>
      </c>
      <c r="L108" s="526" t="str">
        <f>IFERROR(VLOOKUP(L107,'P1'!$B:$AP,41,FALSE),"")</f>
        <v/>
      </c>
      <c r="M108" s="526" t="str">
        <f>IFERROR(VLOOKUP(M107,'P1'!$B:$AP,41,FALSE),"")</f>
        <v/>
      </c>
      <c r="N108" s="526" t="str">
        <f>IFERROR(VLOOKUP(N107,'P1'!$B:$AP,41,FALSE),"")</f>
        <v/>
      </c>
      <c r="O108" s="526" t="str">
        <f>IFERROR(VLOOKUP(O107,'P1'!$B:$AP,41,FALSE),"")</f>
        <v/>
      </c>
      <c r="P108" s="526" t="str">
        <f>IFERROR(VLOOKUP(P107,'P1'!$B:$AP,41,FALSE),"")</f>
        <v/>
      </c>
      <c r="Q108" s="526" t="str">
        <f>IFERROR(VLOOKUP(Q107,'P1'!$B:$AP,41,FALSE),"")</f>
        <v/>
      </c>
      <c r="R108" s="526" t="str">
        <f>IFERROR(VLOOKUP(R107,'P1'!$B:$AP,41,FALSE),"")</f>
        <v/>
      </c>
      <c r="S108" s="526" t="str">
        <f>IFERROR(VLOOKUP(S107,'P1'!$B:$AP,41,FALSE),"")</f>
        <v/>
      </c>
      <c r="T108" s="526" t="str">
        <f>IFERROR(VLOOKUP(T107,'P1'!$B:$AP,41,FALSE),"")</f>
        <v/>
      </c>
      <c r="U108" s="526" t="str">
        <f>IFERROR(VLOOKUP(U107,'P1'!$B:$AP,41,FALSE),"")</f>
        <v/>
      </c>
      <c r="V108" s="526" t="str">
        <f>IFERROR(VLOOKUP(V107,'P1'!$B:$AP,41,FALSE),"")</f>
        <v/>
      </c>
      <c r="W108" s="526" t="str">
        <f>IFERROR(VLOOKUP(W107,'P1'!$B:$AP,41,FALSE),"")</f>
        <v/>
      </c>
      <c r="X108" s="526" t="str">
        <f>IFERROR(VLOOKUP(X107,'P1'!$B:$AP,41,FALSE),"")</f>
        <v/>
      </c>
      <c r="Y108" s="526" t="str">
        <f>IFERROR(VLOOKUP(Y107,'P1'!$B:$AP,41,FALSE),"")</f>
        <v/>
      </c>
      <c r="Z108" s="526" t="str">
        <f>IFERROR(VLOOKUP(Z107,'P1'!$B:$AP,41,FALSE),"")</f>
        <v/>
      </c>
      <c r="AA108" s="526" t="str">
        <f>IFERROR(VLOOKUP(AA107,'P1'!$B:$AP,41,FALSE),"")</f>
        <v/>
      </c>
      <c r="AB108" s="526" t="str">
        <f>IFERROR(VLOOKUP(AB107,'P1'!$B:$AP,41,FALSE),"")</f>
        <v/>
      </c>
      <c r="AC108" s="526" t="str">
        <f>IFERROR(VLOOKUP(AC107,'P1'!$B:$AP,41,FALSE),"")</f>
        <v/>
      </c>
      <c r="AD108" s="526" t="str">
        <f>IFERROR(VLOOKUP(AD107,'P1'!$B:$AP,41,FALSE),"")</f>
        <v/>
      </c>
      <c r="AE108" s="526" t="str">
        <f>IFERROR(VLOOKUP(AE107,'P1'!$B:$AP,41,FALSE),"")</f>
        <v/>
      </c>
      <c r="AF108" s="526" t="str">
        <f>IFERROR(VLOOKUP(AF107,'P1'!$B:$AP,41,FALSE),"")</f>
        <v/>
      </c>
      <c r="AG108" s="526" t="str">
        <f>IFERROR(VLOOKUP(AG107,'P1'!$B:$AP,41,FALSE),"")</f>
        <v/>
      </c>
      <c r="AH108" s="526" t="str">
        <f>IFERROR(VLOOKUP(AH107,'P1'!$B:$AP,41,FALSE),"")</f>
        <v/>
      </c>
      <c r="AI108" s="526" t="str">
        <f>IFERROR(VLOOKUP(AI107,'P1'!$B:$AP,41,FALSE),"")</f>
        <v/>
      </c>
      <c r="AJ108" s="526" t="str">
        <f>IFERROR(VLOOKUP(AJ107,'P1'!$B:$AP,41,FALSE),"")</f>
        <v/>
      </c>
      <c r="AK108" s="526" t="str">
        <f>IFERROR(VLOOKUP(AK107,'P1'!$B:$AP,41,FALSE),"")</f>
        <v/>
      </c>
      <c r="AL108" s="526" t="str">
        <f>IFERROR(VLOOKUP(AL107,'P1'!$B:$AP,41,FALSE),"")</f>
        <v/>
      </c>
      <c r="AM108" s="526" t="str">
        <f>IFERROR(VLOOKUP(AM107,'P1'!$B:$AP,41,FALSE),"")</f>
        <v/>
      </c>
      <c r="AN108" s="686"/>
      <c r="AO108" s="658"/>
      <c r="AP108" s="662"/>
      <c r="AQ108" s="663"/>
      <c r="AR108" s="658"/>
      <c r="AS108" s="658"/>
      <c r="AT108" s="666"/>
      <c r="AU108" s="524" t="str">
        <f t="shared" ref="AU108" si="136">IFERROR(IF($D107="□",($AO107/$AK$6),($AO107/$AK$8)),"")</f>
        <v/>
      </c>
      <c r="AV108" s="524" t="str">
        <f t="shared" ref="AV108" si="137">IFERROR(IF($D107="□",($AN107/$AO$6),($AN107/$AO$8)),"")</f>
        <v/>
      </c>
      <c r="AX108" s="524" t="str">
        <f>IFERROR(IF($D107="□",(VLOOKUP(F107,'[5]ますた君 '!$C:$E,3,FALSE)/($AK$6*4)),(VLOOKUP(F107,'[5]ますた君 '!$C:$E,3,FALSE)/($AK$8*4))),"")</f>
        <v/>
      </c>
      <c r="AY108" s="524" t="str">
        <f>IFERROR(IF($D107="□",(VLOOKUP(F107,'[5]ますた君 '!$C:$E,3,FALSE)/$AO$6),(VLOOKUP(F107,'[5]ますた君 '!$C:$E,3,FALSE)/$AO$8)),"")</f>
        <v/>
      </c>
    </row>
    <row r="109" spans="1:51" s="500" customFormat="1" ht="12" customHeight="1">
      <c r="A109" s="669"/>
      <c r="B109" s="672"/>
      <c r="C109" s="690"/>
      <c r="D109" s="678"/>
      <c r="E109" s="521"/>
      <c r="F109" s="683"/>
      <c r="G109" s="684"/>
      <c r="H109" s="525" t="s">
        <v>641</v>
      </c>
      <c r="I109" s="526" t="str">
        <f>IFERROR(VLOOKUP(I107,'P1'!$B:$AP,31,FALSE),"")</f>
        <v/>
      </c>
      <c r="J109" s="526" t="str">
        <f>IFERROR(VLOOKUP(J107,'P1'!$B:$AP,31,FALSE),"")</f>
        <v/>
      </c>
      <c r="K109" s="526" t="str">
        <f>IFERROR(VLOOKUP(K107,'P1'!$B:$AP,31,FALSE),"")</f>
        <v/>
      </c>
      <c r="L109" s="526" t="str">
        <f>IFERROR(VLOOKUP(L107,'P1'!$B:$AP,31,FALSE),"")</f>
        <v/>
      </c>
      <c r="M109" s="526" t="str">
        <f>IFERROR(VLOOKUP(M107,'P1'!$B:$AP,31,FALSE),"")</f>
        <v/>
      </c>
      <c r="N109" s="526" t="str">
        <f>IFERROR(VLOOKUP(N107,'P1'!$B:$AP,31,FALSE),"")</f>
        <v/>
      </c>
      <c r="O109" s="526" t="str">
        <f>IFERROR(VLOOKUP(O107,'P1'!$B:$AP,31,FALSE),"")</f>
        <v/>
      </c>
      <c r="P109" s="526" t="str">
        <f>IFERROR(VLOOKUP(P107,'P1'!$B:$AP,31,FALSE),"")</f>
        <v/>
      </c>
      <c r="Q109" s="526" t="str">
        <f>IFERROR(VLOOKUP(Q107,'P1'!$B:$AP,31,FALSE),"")</f>
        <v/>
      </c>
      <c r="R109" s="526" t="str">
        <f>IFERROR(VLOOKUP(R107,'P1'!$B:$AP,31,FALSE),"")</f>
        <v/>
      </c>
      <c r="S109" s="526" t="str">
        <f>IFERROR(VLOOKUP(S107,'P1'!$B:$AP,31,FALSE),"")</f>
        <v/>
      </c>
      <c r="T109" s="526" t="str">
        <f>IFERROR(VLOOKUP(T107,'P1'!$B:$AP,31,FALSE),"")</f>
        <v/>
      </c>
      <c r="U109" s="526" t="str">
        <f>IFERROR(VLOOKUP(U107,'P1'!$B:$AP,31,FALSE),"")</f>
        <v/>
      </c>
      <c r="V109" s="526" t="str">
        <f>IFERROR(VLOOKUP(V107,'P1'!$B:$AP,31,FALSE),"")</f>
        <v/>
      </c>
      <c r="W109" s="526" t="str">
        <f>IFERROR(VLOOKUP(W107,'P1'!$B:$AP,31,FALSE),"")</f>
        <v/>
      </c>
      <c r="X109" s="526" t="str">
        <f>IFERROR(VLOOKUP(X107,'P1'!$B:$AP,31,FALSE),"")</f>
        <v/>
      </c>
      <c r="Y109" s="526" t="str">
        <f>IFERROR(VLOOKUP(Y107,'P1'!$B:$AP,31,FALSE),"")</f>
        <v/>
      </c>
      <c r="Z109" s="526" t="str">
        <f>IFERROR(VLOOKUP(Z107,'P1'!$B:$AP,31,FALSE),"")</f>
        <v/>
      </c>
      <c r="AA109" s="526" t="str">
        <f>IFERROR(VLOOKUP(AA107,'P1'!$B:$AP,31,FALSE),"")</f>
        <v/>
      </c>
      <c r="AB109" s="526" t="str">
        <f>IFERROR(VLOOKUP(AB107,'P1'!$B:$AP,31,FALSE),"")</f>
        <v/>
      </c>
      <c r="AC109" s="526" t="str">
        <f>IFERROR(VLOOKUP(AC107,'P1'!$B:$AP,31,FALSE),"")</f>
        <v/>
      </c>
      <c r="AD109" s="526" t="str">
        <f>IFERROR(VLOOKUP(AD107,'P1'!$B:$AP,31,FALSE),"")</f>
        <v/>
      </c>
      <c r="AE109" s="526" t="str">
        <f>IFERROR(VLOOKUP(AE107,'P1'!$B:$AP,31,FALSE),"")</f>
        <v/>
      </c>
      <c r="AF109" s="526" t="str">
        <f>IFERROR(VLOOKUP(AF107,'P1'!$B:$AP,31,FALSE),"")</f>
        <v/>
      </c>
      <c r="AG109" s="526" t="str">
        <f>IFERROR(VLOOKUP(AG107,'P1'!$B:$AP,31,FALSE),"")</f>
        <v/>
      </c>
      <c r="AH109" s="526" t="str">
        <f>IFERROR(VLOOKUP(AH107,'P1'!$B:$AP,31,FALSE),"")</f>
        <v/>
      </c>
      <c r="AI109" s="526" t="str">
        <f>IFERROR(VLOOKUP(AI107,'P1'!$B:$AP,31,FALSE),"")</f>
        <v/>
      </c>
      <c r="AJ109" s="526" t="str">
        <f>IFERROR(VLOOKUP(AJ107,'P1'!$B:$AP,31,FALSE),"")</f>
        <v/>
      </c>
      <c r="AK109" s="526" t="str">
        <f>IFERROR(VLOOKUP(AK107,'P1'!$B:$AP,31,FALSE),"")</f>
        <v/>
      </c>
      <c r="AL109" s="526" t="str">
        <f>IFERROR(VLOOKUP(AL107,'P1'!$B:$AP,31,FALSE),"")</f>
        <v/>
      </c>
      <c r="AM109" s="526" t="str">
        <f>IFERROR(VLOOKUP(AM107,'P1'!$B:$AP,31,FALSE),"")</f>
        <v/>
      </c>
      <c r="AN109" s="687"/>
      <c r="AO109" s="659"/>
      <c r="AP109" s="664"/>
      <c r="AQ109" s="665"/>
      <c r="AR109" s="659"/>
      <c r="AS109" s="659"/>
      <c r="AT109" s="666"/>
      <c r="AU109" s="527"/>
      <c r="AV109" s="527"/>
      <c r="AX109" s="527"/>
      <c r="AY109" s="527"/>
    </row>
    <row r="110" spans="1:51" s="500" customFormat="1" ht="12" customHeight="1">
      <c r="A110" s="667">
        <v>30</v>
      </c>
      <c r="B110" s="670"/>
      <c r="C110" s="688"/>
      <c r="D110" s="676" t="s">
        <v>634</v>
      </c>
      <c r="E110" s="517"/>
      <c r="F110" s="679"/>
      <c r="G110" s="680"/>
      <c r="H110" s="518" t="s">
        <v>635</v>
      </c>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685">
        <f t="shared" ref="AN110" si="138">IF(LEFT($AN$1,6)="共同生活援助",SUM(I111:AM111),SUM(I111:AM112))</f>
        <v>0</v>
      </c>
      <c r="AO110" s="657">
        <f>IF($AN$3="４週",AN110/4,AN110/(DAY(EOMONTH($I$21,0))/7))</f>
        <v>0</v>
      </c>
      <c r="AP110" s="660"/>
      <c r="AQ110" s="661"/>
      <c r="AR110" s="657" t="str">
        <f t="shared" ref="AR110" si="139">IF($AN$3="４週",AU111,AV111)</f>
        <v/>
      </c>
      <c r="AS110" s="657"/>
      <c r="AT110" s="666" t="str">
        <f t="shared" ref="AT110" si="140">IF(AX111&lt;=1.1,"",IF(AY111&lt;=1.1,"",IF(F110="","","勤務時間"&amp;CHAR(10)&amp;"OVER")))</f>
        <v/>
      </c>
      <c r="AU110" s="520" t="s">
        <v>636</v>
      </c>
      <c r="AV110" s="520" t="s">
        <v>637</v>
      </c>
      <c r="AX110" s="520" t="s">
        <v>638</v>
      </c>
      <c r="AY110" s="520" t="s">
        <v>639</v>
      </c>
    </row>
    <row r="111" spans="1:51" s="500" customFormat="1" ht="12" customHeight="1">
      <c r="A111" s="668"/>
      <c r="B111" s="671"/>
      <c r="C111" s="689"/>
      <c r="D111" s="677"/>
      <c r="E111" s="521"/>
      <c r="F111" s="681"/>
      <c r="G111" s="682"/>
      <c r="H111" s="522" t="s">
        <v>640</v>
      </c>
      <c r="I111" s="526" t="str">
        <f>IFERROR(VLOOKUP(I110,'P1'!$B:$AP,41,FALSE),"")</f>
        <v/>
      </c>
      <c r="J111" s="526" t="str">
        <f>IFERROR(VLOOKUP(J110,'P1'!$B:$AP,41,FALSE),"")</f>
        <v/>
      </c>
      <c r="K111" s="526" t="str">
        <f>IFERROR(VLOOKUP(K110,'P1'!$B:$AP,41,FALSE),"")</f>
        <v/>
      </c>
      <c r="L111" s="526" t="str">
        <f>IFERROR(VLOOKUP(L110,'P1'!$B:$AP,41,FALSE),"")</f>
        <v/>
      </c>
      <c r="M111" s="526" t="str">
        <f>IFERROR(VLOOKUP(M110,'P1'!$B:$AP,41,FALSE),"")</f>
        <v/>
      </c>
      <c r="N111" s="526" t="str">
        <f>IFERROR(VLOOKUP(N110,'P1'!$B:$AP,41,FALSE),"")</f>
        <v/>
      </c>
      <c r="O111" s="526" t="str">
        <f>IFERROR(VLOOKUP(O110,'P1'!$B:$AP,41,FALSE),"")</f>
        <v/>
      </c>
      <c r="P111" s="526" t="str">
        <f>IFERROR(VLOOKUP(P110,'P1'!$B:$AP,41,FALSE),"")</f>
        <v/>
      </c>
      <c r="Q111" s="526" t="str">
        <f>IFERROR(VLOOKUP(Q110,'P1'!$B:$AP,41,FALSE),"")</f>
        <v/>
      </c>
      <c r="R111" s="526" t="str">
        <f>IFERROR(VLOOKUP(R110,'P1'!$B:$AP,41,FALSE),"")</f>
        <v/>
      </c>
      <c r="S111" s="526" t="str">
        <f>IFERROR(VLOOKUP(S110,'P1'!$B:$AP,41,FALSE),"")</f>
        <v/>
      </c>
      <c r="T111" s="526" t="str">
        <f>IFERROR(VLOOKUP(T110,'P1'!$B:$AP,41,FALSE),"")</f>
        <v/>
      </c>
      <c r="U111" s="526" t="str">
        <f>IFERROR(VLOOKUP(U110,'P1'!$B:$AP,41,FALSE),"")</f>
        <v/>
      </c>
      <c r="V111" s="526" t="str">
        <f>IFERROR(VLOOKUP(V110,'P1'!$B:$AP,41,FALSE),"")</f>
        <v/>
      </c>
      <c r="W111" s="526" t="str">
        <f>IFERROR(VLOOKUP(W110,'P1'!$B:$AP,41,FALSE),"")</f>
        <v/>
      </c>
      <c r="X111" s="526" t="str">
        <f>IFERROR(VLOOKUP(X110,'P1'!$B:$AP,41,FALSE),"")</f>
        <v/>
      </c>
      <c r="Y111" s="526" t="str">
        <f>IFERROR(VLOOKUP(Y110,'P1'!$B:$AP,41,FALSE),"")</f>
        <v/>
      </c>
      <c r="Z111" s="526" t="str">
        <f>IFERROR(VLOOKUP(Z110,'P1'!$B:$AP,41,FALSE),"")</f>
        <v/>
      </c>
      <c r="AA111" s="526" t="str">
        <f>IFERROR(VLOOKUP(AA110,'P1'!$B:$AP,41,FALSE),"")</f>
        <v/>
      </c>
      <c r="AB111" s="526" t="str">
        <f>IFERROR(VLOOKUP(AB110,'P1'!$B:$AP,41,FALSE),"")</f>
        <v/>
      </c>
      <c r="AC111" s="526" t="str">
        <f>IFERROR(VLOOKUP(AC110,'P1'!$B:$AP,41,FALSE),"")</f>
        <v/>
      </c>
      <c r="AD111" s="526" t="str">
        <f>IFERROR(VLOOKUP(AD110,'P1'!$B:$AP,41,FALSE),"")</f>
        <v/>
      </c>
      <c r="AE111" s="526" t="str">
        <f>IFERROR(VLOOKUP(AE110,'P1'!$B:$AP,41,FALSE),"")</f>
        <v/>
      </c>
      <c r="AF111" s="526" t="str">
        <f>IFERROR(VLOOKUP(AF110,'P1'!$B:$AP,41,FALSE),"")</f>
        <v/>
      </c>
      <c r="AG111" s="526" t="str">
        <f>IFERROR(VLOOKUP(AG110,'P1'!$B:$AP,41,FALSE),"")</f>
        <v/>
      </c>
      <c r="AH111" s="526" t="str">
        <f>IFERROR(VLOOKUP(AH110,'P1'!$B:$AP,41,FALSE),"")</f>
        <v/>
      </c>
      <c r="AI111" s="526" t="str">
        <f>IFERROR(VLOOKUP(AI110,'P1'!$B:$AP,41,FALSE),"")</f>
        <v/>
      </c>
      <c r="AJ111" s="526" t="str">
        <f>IFERROR(VLOOKUP(AJ110,'P1'!$B:$AP,41,FALSE),"")</f>
        <v/>
      </c>
      <c r="AK111" s="526" t="str">
        <f>IFERROR(VLOOKUP(AK110,'P1'!$B:$AP,41,FALSE),"")</f>
        <v/>
      </c>
      <c r="AL111" s="526" t="str">
        <f>IFERROR(VLOOKUP(AL110,'P1'!$B:$AP,41,FALSE),"")</f>
        <v/>
      </c>
      <c r="AM111" s="526" t="str">
        <f>IFERROR(VLOOKUP(AM110,'P1'!$B:$AP,41,FALSE),"")</f>
        <v/>
      </c>
      <c r="AN111" s="686"/>
      <c r="AO111" s="658"/>
      <c r="AP111" s="662"/>
      <c r="AQ111" s="663"/>
      <c r="AR111" s="658"/>
      <c r="AS111" s="658"/>
      <c r="AT111" s="666"/>
      <c r="AU111" s="524" t="str">
        <f t="shared" ref="AU111" si="141">IFERROR(IF($D110="□",($AO110/$AK$6),($AO110/$AK$8)),"")</f>
        <v/>
      </c>
      <c r="AV111" s="524" t="str">
        <f t="shared" ref="AV111" si="142">IFERROR(IF($D110="□",($AN110/$AO$6),($AN110/$AO$8)),"")</f>
        <v/>
      </c>
      <c r="AX111" s="524" t="str">
        <f>IFERROR(IF($D110="□",(VLOOKUP(F110,'[5]ますた君 '!$C:$E,3,FALSE)/($AK$6*4)),(VLOOKUP(F110,'[5]ますた君 '!$C:$E,3,FALSE)/($AK$8*4))),"")</f>
        <v/>
      </c>
      <c r="AY111" s="524" t="str">
        <f>IFERROR(IF($D110="□",(VLOOKUP(F110,'[5]ますた君 '!$C:$E,3,FALSE)/$AO$6),(VLOOKUP(F110,'[5]ますた君 '!$C:$E,3,FALSE)/$AO$8)),"")</f>
        <v/>
      </c>
    </row>
    <row r="112" spans="1:51" s="500" customFormat="1" ht="12" customHeight="1">
      <c r="A112" s="669"/>
      <c r="B112" s="672"/>
      <c r="C112" s="690"/>
      <c r="D112" s="678"/>
      <c r="E112" s="521"/>
      <c r="F112" s="683"/>
      <c r="G112" s="684"/>
      <c r="H112" s="525" t="s">
        <v>641</v>
      </c>
      <c r="I112" s="526" t="str">
        <f>IFERROR(VLOOKUP(I110,'P1'!$B:$AP,31,FALSE),"")</f>
        <v/>
      </c>
      <c r="J112" s="526" t="str">
        <f>IFERROR(VLOOKUP(J110,'P1'!$B:$AP,31,FALSE),"")</f>
        <v/>
      </c>
      <c r="K112" s="526" t="str">
        <f>IFERROR(VLOOKUP(K110,'P1'!$B:$AP,31,FALSE),"")</f>
        <v/>
      </c>
      <c r="L112" s="526" t="str">
        <f>IFERROR(VLOOKUP(L110,'P1'!$B:$AP,31,FALSE),"")</f>
        <v/>
      </c>
      <c r="M112" s="526" t="str">
        <f>IFERROR(VLOOKUP(M110,'P1'!$B:$AP,31,FALSE),"")</f>
        <v/>
      </c>
      <c r="N112" s="526" t="str">
        <f>IFERROR(VLOOKUP(N110,'P1'!$B:$AP,31,FALSE),"")</f>
        <v/>
      </c>
      <c r="O112" s="526" t="str">
        <f>IFERROR(VLOOKUP(O110,'P1'!$B:$AP,31,FALSE),"")</f>
        <v/>
      </c>
      <c r="P112" s="526" t="str">
        <f>IFERROR(VLOOKUP(P110,'P1'!$B:$AP,31,FALSE),"")</f>
        <v/>
      </c>
      <c r="Q112" s="526" t="str">
        <f>IFERROR(VLOOKUP(Q110,'P1'!$B:$AP,31,FALSE),"")</f>
        <v/>
      </c>
      <c r="R112" s="526" t="str">
        <f>IFERROR(VLOOKUP(R110,'P1'!$B:$AP,31,FALSE),"")</f>
        <v/>
      </c>
      <c r="S112" s="526" t="str">
        <f>IFERROR(VLOOKUP(S110,'P1'!$B:$AP,31,FALSE),"")</f>
        <v/>
      </c>
      <c r="T112" s="526" t="str">
        <f>IFERROR(VLOOKUP(T110,'P1'!$B:$AP,31,FALSE),"")</f>
        <v/>
      </c>
      <c r="U112" s="526" t="str">
        <f>IFERROR(VLOOKUP(U110,'P1'!$B:$AP,31,FALSE),"")</f>
        <v/>
      </c>
      <c r="V112" s="526" t="str">
        <f>IFERROR(VLOOKUP(V110,'P1'!$B:$AP,31,FALSE),"")</f>
        <v/>
      </c>
      <c r="W112" s="526" t="str">
        <f>IFERROR(VLOOKUP(W110,'P1'!$B:$AP,31,FALSE),"")</f>
        <v/>
      </c>
      <c r="X112" s="526" t="str">
        <f>IFERROR(VLOOKUP(X110,'P1'!$B:$AP,31,FALSE),"")</f>
        <v/>
      </c>
      <c r="Y112" s="526" t="str">
        <f>IFERROR(VLOOKUP(Y110,'P1'!$B:$AP,31,FALSE),"")</f>
        <v/>
      </c>
      <c r="Z112" s="526" t="str">
        <f>IFERROR(VLOOKUP(Z110,'P1'!$B:$AP,31,FALSE),"")</f>
        <v/>
      </c>
      <c r="AA112" s="526" t="str">
        <f>IFERROR(VLOOKUP(AA110,'P1'!$B:$AP,31,FALSE),"")</f>
        <v/>
      </c>
      <c r="AB112" s="526" t="str">
        <f>IFERROR(VLOOKUP(AB110,'P1'!$B:$AP,31,FALSE),"")</f>
        <v/>
      </c>
      <c r="AC112" s="526" t="str">
        <f>IFERROR(VLOOKUP(AC110,'P1'!$B:$AP,31,FALSE),"")</f>
        <v/>
      </c>
      <c r="AD112" s="526" t="str">
        <f>IFERROR(VLOOKUP(AD110,'P1'!$B:$AP,31,FALSE),"")</f>
        <v/>
      </c>
      <c r="AE112" s="526" t="str">
        <f>IFERROR(VLOOKUP(AE110,'P1'!$B:$AP,31,FALSE),"")</f>
        <v/>
      </c>
      <c r="AF112" s="526" t="str">
        <f>IFERROR(VLOOKUP(AF110,'P1'!$B:$AP,31,FALSE),"")</f>
        <v/>
      </c>
      <c r="AG112" s="526" t="str">
        <f>IFERROR(VLOOKUP(AG110,'P1'!$B:$AP,31,FALSE),"")</f>
        <v/>
      </c>
      <c r="AH112" s="526" t="str">
        <f>IFERROR(VLOOKUP(AH110,'P1'!$B:$AP,31,FALSE),"")</f>
        <v/>
      </c>
      <c r="AI112" s="526" t="str">
        <f>IFERROR(VLOOKUP(AI110,'P1'!$B:$AP,31,FALSE),"")</f>
        <v/>
      </c>
      <c r="AJ112" s="526" t="str">
        <f>IFERROR(VLOOKUP(AJ110,'P1'!$B:$AP,31,FALSE),"")</f>
        <v/>
      </c>
      <c r="AK112" s="526" t="str">
        <f>IFERROR(VLOOKUP(AK110,'P1'!$B:$AP,31,FALSE),"")</f>
        <v/>
      </c>
      <c r="AL112" s="526" t="str">
        <f>IFERROR(VLOOKUP(AL110,'P1'!$B:$AP,31,FALSE),"")</f>
        <v/>
      </c>
      <c r="AM112" s="526" t="str">
        <f>IFERROR(VLOOKUP(AM110,'P1'!$B:$AP,31,FALSE),"")</f>
        <v/>
      </c>
      <c r="AN112" s="687"/>
      <c r="AO112" s="659"/>
      <c r="AP112" s="664"/>
      <c r="AQ112" s="665"/>
      <c r="AR112" s="659"/>
      <c r="AS112" s="659"/>
      <c r="AT112" s="666"/>
      <c r="AU112" s="527"/>
      <c r="AV112" s="527"/>
      <c r="AX112" s="527"/>
      <c r="AY112" s="527"/>
    </row>
    <row r="113" spans="1:51" s="500" customFormat="1" ht="12" customHeight="1">
      <c r="A113" s="667">
        <v>31</v>
      </c>
      <c r="B113" s="670"/>
      <c r="C113" s="688"/>
      <c r="D113" s="676" t="s">
        <v>634</v>
      </c>
      <c r="E113" s="517"/>
      <c r="F113" s="679"/>
      <c r="G113" s="680"/>
      <c r="H113" s="518" t="s">
        <v>635</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685">
        <f t="shared" ref="AN113" si="143">IF(LEFT($AN$1,6)="共同生活援助",SUM(I114:AM114),SUM(I114:AM115))</f>
        <v>0</v>
      </c>
      <c r="AO113" s="657">
        <f>IF($AN$3="４週",AN113/4,AN113/(DAY(EOMONTH($I$21,0))/7))</f>
        <v>0</v>
      </c>
      <c r="AP113" s="660"/>
      <c r="AQ113" s="661"/>
      <c r="AR113" s="657" t="str">
        <f t="shared" ref="AR113" si="144">IF($AN$3="４週",AU114,AV114)</f>
        <v/>
      </c>
      <c r="AS113" s="657"/>
      <c r="AT113" s="666" t="str">
        <f t="shared" ref="AT113" si="145">IF(AX114&lt;=1.1,"",IF(AY114&lt;=1.1,"",IF(F113="","","勤務時間"&amp;CHAR(10)&amp;"OVER")))</f>
        <v/>
      </c>
      <c r="AU113" s="520" t="s">
        <v>636</v>
      </c>
      <c r="AV113" s="520" t="s">
        <v>637</v>
      </c>
      <c r="AX113" s="520" t="s">
        <v>638</v>
      </c>
      <c r="AY113" s="520" t="s">
        <v>639</v>
      </c>
    </row>
    <row r="114" spans="1:51" s="500" customFormat="1" ht="12" customHeight="1">
      <c r="A114" s="668"/>
      <c r="B114" s="671"/>
      <c r="C114" s="689"/>
      <c r="D114" s="677"/>
      <c r="E114" s="521"/>
      <c r="F114" s="681"/>
      <c r="G114" s="682"/>
      <c r="H114" s="522" t="s">
        <v>640</v>
      </c>
      <c r="I114" s="526" t="str">
        <f>IFERROR(VLOOKUP(I113,'P1'!$B:$AP,41,FALSE),"")</f>
        <v/>
      </c>
      <c r="J114" s="526" t="str">
        <f>IFERROR(VLOOKUP(J113,'P1'!$B:$AP,41,FALSE),"")</f>
        <v/>
      </c>
      <c r="K114" s="526" t="str">
        <f>IFERROR(VLOOKUP(K113,'P1'!$B:$AP,41,FALSE),"")</f>
        <v/>
      </c>
      <c r="L114" s="526" t="str">
        <f>IFERROR(VLOOKUP(L113,'P1'!$B:$AP,41,FALSE),"")</f>
        <v/>
      </c>
      <c r="M114" s="526" t="str">
        <f>IFERROR(VLOOKUP(M113,'P1'!$B:$AP,41,FALSE),"")</f>
        <v/>
      </c>
      <c r="N114" s="526" t="str">
        <f>IFERROR(VLOOKUP(N113,'P1'!$B:$AP,41,FALSE),"")</f>
        <v/>
      </c>
      <c r="O114" s="526" t="str">
        <f>IFERROR(VLOOKUP(O113,'P1'!$B:$AP,41,FALSE),"")</f>
        <v/>
      </c>
      <c r="P114" s="526" t="str">
        <f>IFERROR(VLOOKUP(P113,'P1'!$B:$AP,41,FALSE),"")</f>
        <v/>
      </c>
      <c r="Q114" s="526" t="str">
        <f>IFERROR(VLOOKUP(Q113,'P1'!$B:$AP,41,FALSE),"")</f>
        <v/>
      </c>
      <c r="R114" s="526" t="str">
        <f>IFERROR(VLOOKUP(R113,'P1'!$B:$AP,41,FALSE),"")</f>
        <v/>
      </c>
      <c r="S114" s="526" t="str">
        <f>IFERROR(VLOOKUP(S113,'P1'!$B:$AP,41,FALSE),"")</f>
        <v/>
      </c>
      <c r="T114" s="526" t="str">
        <f>IFERROR(VLOOKUP(T113,'P1'!$B:$AP,41,FALSE),"")</f>
        <v/>
      </c>
      <c r="U114" s="526" t="str">
        <f>IFERROR(VLOOKUP(U113,'P1'!$B:$AP,41,FALSE),"")</f>
        <v/>
      </c>
      <c r="V114" s="526" t="str">
        <f>IFERROR(VLOOKUP(V113,'P1'!$B:$AP,41,FALSE),"")</f>
        <v/>
      </c>
      <c r="W114" s="526" t="str">
        <f>IFERROR(VLOOKUP(W113,'P1'!$B:$AP,41,FALSE),"")</f>
        <v/>
      </c>
      <c r="X114" s="526" t="str">
        <f>IFERROR(VLOOKUP(X113,'P1'!$B:$AP,41,FALSE),"")</f>
        <v/>
      </c>
      <c r="Y114" s="526" t="str">
        <f>IFERROR(VLOOKUP(Y113,'P1'!$B:$AP,41,FALSE),"")</f>
        <v/>
      </c>
      <c r="Z114" s="526" t="str">
        <f>IFERROR(VLOOKUP(Z113,'P1'!$B:$AP,41,FALSE),"")</f>
        <v/>
      </c>
      <c r="AA114" s="526" t="str">
        <f>IFERROR(VLOOKUP(AA113,'P1'!$B:$AP,41,FALSE),"")</f>
        <v/>
      </c>
      <c r="AB114" s="526" t="str">
        <f>IFERROR(VLOOKUP(AB113,'P1'!$B:$AP,41,FALSE),"")</f>
        <v/>
      </c>
      <c r="AC114" s="526" t="str">
        <f>IFERROR(VLOOKUP(AC113,'P1'!$B:$AP,41,FALSE),"")</f>
        <v/>
      </c>
      <c r="AD114" s="526" t="str">
        <f>IFERROR(VLOOKUP(AD113,'P1'!$B:$AP,41,FALSE),"")</f>
        <v/>
      </c>
      <c r="AE114" s="526" t="str">
        <f>IFERROR(VLOOKUP(AE113,'P1'!$B:$AP,41,FALSE),"")</f>
        <v/>
      </c>
      <c r="AF114" s="526" t="str">
        <f>IFERROR(VLOOKUP(AF113,'P1'!$B:$AP,41,FALSE),"")</f>
        <v/>
      </c>
      <c r="AG114" s="526" t="str">
        <f>IFERROR(VLOOKUP(AG113,'P1'!$B:$AP,41,FALSE),"")</f>
        <v/>
      </c>
      <c r="AH114" s="526" t="str">
        <f>IFERROR(VLOOKUP(AH113,'P1'!$B:$AP,41,FALSE),"")</f>
        <v/>
      </c>
      <c r="AI114" s="526" t="str">
        <f>IFERROR(VLOOKUP(AI113,'P1'!$B:$AP,41,FALSE),"")</f>
        <v/>
      </c>
      <c r="AJ114" s="526" t="str">
        <f>IFERROR(VLOOKUP(AJ113,'P1'!$B:$AP,41,FALSE),"")</f>
        <v/>
      </c>
      <c r="AK114" s="526" t="str">
        <f>IFERROR(VLOOKUP(AK113,'P1'!$B:$AP,41,FALSE),"")</f>
        <v/>
      </c>
      <c r="AL114" s="526" t="str">
        <f>IFERROR(VLOOKUP(AL113,'P1'!$B:$AP,41,FALSE),"")</f>
        <v/>
      </c>
      <c r="AM114" s="526" t="str">
        <f>IFERROR(VLOOKUP(AM113,'P1'!$B:$AP,41,FALSE),"")</f>
        <v/>
      </c>
      <c r="AN114" s="686"/>
      <c r="AO114" s="658"/>
      <c r="AP114" s="662"/>
      <c r="AQ114" s="663"/>
      <c r="AR114" s="658"/>
      <c r="AS114" s="658"/>
      <c r="AT114" s="666"/>
      <c r="AU114" s="524" t="str">
        <f t="shared" ref="AU114" si="146">IFERROR(IF($D113="□",($AO113/$AK$6),($AO113/$AK$8)),"")</f>
        <v/>
      </c>
      <c r="AV114" s="524" t="str">
        <f t="shared" ref="AV114" si="147">IFERROR(IF($D113="□",($AN113/$AO$6),($AN113/$AO$8)),"")</f>
        <v/>
      </c>
      <c r="AX114" s="524" t="str">
        <f>IFERROR(IF($D113="□",(VLOOKUP(F113,'[5]ますた君 '!$C:$E,3,FALSE)/($AK$6*4)),(VLOOKUP(F113,'[5]ますた君 '!$C:$E,3,FALSE)/($AK$8*4))),"")</f>
        <v/>
      </c>
      <c r="AY114" s="524" t="str">
        <f>IFERROR(IF($D113="□",(VLOOKUP(F113,'[5]ますた君 '!$C:$E,3,FALSE)/$AO$6),(VLOOKUP(F113,'[5]ますた君 '!$C:$E,3,FALSE)/$AO$8)),"")</f>
        <v/>
      </c>
    </row>
    <row r="115" spans="1:51" s="500" customFormat="1" ht="12" customHeight="1">
      <c r="A115" s="669"/>
      <c r="B115" s="672"/>
      <c r="C115" s="690"/>
      <c r="D115" s="678"/>
      <c r="E115" s="521"/>
      <c r="F115" s="683"/>
      <c r="G115" s="684"/>
      <c r="H115" s="525" t="s">
        <v>641</v>
      </c>
      <c r="I115" s="526" t="str">
        <f>IFERROR(VLOOKUP(I113,'P1'!$B:$AP,31,FALSE),"")</f>
        <v/>
      </c>
      <c r="J115" s="526" t="str">
        <f>IFERROR(VLOOKUP(J113,'P1'!$B:$AP,31,FALSE),"")</f>
        <v/>
      </c>
      <c r="K115" s="526" t="str">
        <f>IFERROR(VLOOKUP(K113,'P1'!$B:$AP,31,FALSE),"")</f>
        <v/>
      </c>
      <c r="L115" s="526" t="str">
        <f>IFERROR(VLOOKUP(L113,'P1'!$B:$AP,31,FALSE),"")</f>
        <v/>
      </c>
      <c r="M115" s="526" t="str">
        <f>IFERROR(VLOOKUP(M113,'P1'!$B:$AP,31,FALSE),"")</f>
        <v/>
      </c>
      <c r="N115" s="526" t="str">
        <f>IFERROR(VLOOKUP(N113,'P1'!$B:$AP,31,FALSE),"")</f>
        <v/>
      </c>
      <c r="O115" s="526" t="str">
        <f>IFERROR(VLOOKUP(O113,'P1'!$B:$AP,31,FALSE),"")</f>
        <v/>
      </c>
      <c r="P115" s="526" t="str">
        <f>IFERROR(VLOOKUP(P113,'P1'!$B:$AP,31,FALSE),"")</f>
        <v/>
      </c>
      <c r="Q115" s="526" t="str">
        <f>IFERROR(VLOOKUP(Q113,'P1'!$B:$AP,31,FALSE),"")</f>
        <v/>
      </c>
      <c r="R115" s="526" t="str">
        <f>IFERROR(VLOOKUP(R113,'P1'!$B:$AP,31,FALSE),"")</f>
        <v/>
      </c>
      <c r="S115" s="526" t="str">
        <f>IFERROR(VLOOKUP(S113,'P1'!$B:$AP,31,FALSE),"")</f>
        <v/>
      </c>
      <c r="T115" s="526" t="str">
        <f>IFERROR(VLOOKUP(T113,'P1'!$B:$AP,31,FALSE),"")</f>
        <v/>
      </c>
      <c r="U115" s="526" t="str">
        <f>IFERROR(VLOOKUP(U113,'P1'!$B:$AP,31,FALSE),"")</f>
        <v/>
      </c>
      <c r="V115" s="526" t="str">
        <f>IFERROR(VLOOKUP(V113,'P1'!$B:$AP,31,FALSE),"")</f>
        <v/>
      </c>
      <c r="W115" s="526" t="str">
        <f>IFERROR(VLOOKUP(W113,'P1'!$B:$AP,31,FALSE),"")</f>
        <v/>
      </c>
      <c r="X115" s="526" t="str">
        <f>IFERROR(VLOOKUP(X113,'P1'!$B:$AP,31,FALSE),"")</f>
        <v/>
      </c>
      <c r="Y115" s="526" t="str">
        <f>IFERROR(VLOOKUP(Y113,'P1'!$B:$AP,31,FALSE),"")</f>
        <v/>
      </c>
      <c r="Z115" s="526" t="str">
        <f>IFERROR(VLOOKUP(Z113,'P1'!$B:$AP,31,FALSE),"")</f>
        <v/>
      </c>
      <c r="AA115" s="526" t="str">
        <f>IFERROR(VLOOKUP(AA113,'P1'!$B:$AP,31,FALSE),"")</f>
        <v/>
      </c>
      <c r="AB115" s="526" t="str">
        <f>IFERROR(VLOOKUP(AB113,'P1'!$B:$AP,31,FALSE),"")</f>
        <v/>
      </c>
      <c r="AC115" s="526" t="str">
        <f>IFERROR(VLOOKUP(AC113,'P1'!$B:$AP,31,FALSE),"")</f>
        <v/>
      </c>
      <c r="AD115" s="526" t="str">
        <f>IFERROR(VLOOKUP(AD113,'P1'!$B:$AP,31,FALSE),"")</f>
        <v/>
      </c>
      <c r="AE115" s="526" t="str">
        <f>IFERROR(VLOOKUP(AE113,'P1'!$B:$AP,31,FALSE),"")</f>
        <v/>
      </c>
      <c r="AF115" s="526" t="str">
        <f>IFERROR(VLOOKUP(AF113,'P1'!$B:$AP,31,FALSE),"")</f>
        <v/>
      </c>
      <c r="AG115" s="526" t="str">
        <f>IFERROR(VLOOKUP(AG113,'P1'!$B:$AP,31,FALSE),"")</f>
        <v/>
      </c>
      <c r="AH115" s="526" t="str">
        <f>IFERROR(VLOOKUP(AH113,'P1'!$B:$AP,31,FALSE),"")</f>
        <v/>
      </c>
      <c r="AI115" s="526" t="str">
        <f>IFERROR(VLOOKUP(AI113,'P1'!$B:$AP,31,FALSE),"")</f>
        <v/>
      </c>
      <c r="AJ115" s="526" t="str">
        <f>IFERROR(VLOOKUP(AJ113,'P1'!$B:$AP,31,FALSE),"")</f>
        <v/>
      </c>
      <c r="AK115" s="526" t="str">
        <f>IFERROR(VLOOKUP(AK113,'P1'!$B:$AP,31,FALSE),"")</f>
        <v/>
      </c>
      <c r="AL115" s="526" t="str">
        <f>IFERROR(VLOOKUP(AL113,'P1'!$B:$AP,31,FALSE),"")</f>
        <v/>
      </c>
      <c r="AM115" s="526" t="str">
        <f>IFERROR(VLOOKUP(AM113,'P1'!$B:$AP,31,FALSE),"")</f>
        <v/>
      </c>
      <c r="AN115" s="687"/>
      <c r="AO115" s="659"/>
      <c r="AP115" s="664"/>
      <c r="AQ115" s="665"/>
      <c r="AR115" s="659"/>
      <c r="AS115" s="659"/>
      <c r="AT115" s="666"/>
      <c r="AU115" s="527"/>
      <c r="AV115" s="527"/>
      <c r="AX115" s="527"/>
      <c r="AY115" s="527"/>
    </row>
    <row r="116" spans="1:51" s="500" customFormat="1" ht="12" customHeight="1">
      <c r="A116" s="667">
        <v>32</v>
      </c>
      <c r="B116" s="670"/>
      <c r="C116" s="688"/>
      <c r="D116" s="676" t="s">
        <v>634</v>
      </c>
      <c r="E116" s="517"/>
      <c r="F116" s="679"/>
      <c r="G116" s="680"/>
      <c r="H116" s="518" t="s">
        <v>635</v>
      </c>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685">
        <f t="shared" ref="AN116" si="148">IF(LEFT($AN$1,6)="共同生活援助",SUM(I117:AM117),SUM(I117:AM118))</f>
        <v>0</v>
      </c>
      <c r="AO116" s="657">
        <f>IF($AN$3="４週",AN116/4,AN116/(DAY(EOMONTH($I$21,0))/7))</f>
        <v>0</v>
      </c>
      <c r="AP116" s="660"/>
      <c r="AQ116" s="661"/>
      <c r="AR116" s="657" t="str">
        <f t="shared" ref="AR116" si="149">IF($AN$3="４週",AU117,AV117)</f>
        <v/>
      </c>
      <c r="AS116" s="657"/>
      <c r="AT116" s="666" t="str">
        <f t="shared" ref="AT116" si="150">IF(AX117&lt;=1.1,"",IF(AY117&lt;=1.1,"",IF(F116="","","勤務時間"&amp;CHAR(10)&amp;"OVER")))</f>
        <v/>
      </c>
      <c r="AU116" s="520" t="s">
        <v>636</v>
      </c>
      <c r="AV116" s="520" t="s">
        <v>637</v>
      </c>
      <c r="AX116" s="520" t="s">
        <v>638</v>
      </c>
      <c r="AY116" s="520" t="s">
        <v>639</v>
      </c>
    </row>
    <row r="117" spans="1:51" s="500" customFormat="1" ht="12" customHeight="1">
      <c r="A117" s="668"/>
      <c r="B117" s="671"/>
      <c r="C117" s="689"/>
      <c r="D117" s="677"/>
      <c r="E117" s="521"/>
      <c r="F117" s="681"/>
      <c r="G117" s="682"/>
      <c r="H117" s="522" t="s">
        <v>640</v>
      </c>
      <c r="I117" s="526" t="str">
        <f>IFERROR(VLOOKUP(I116,'P1'!$B:$AP,41,FALSE),"")</f>
        <v/>
      </c>
      <c r="J117" s="526" t="str">
        <f>IFERROR(VLOOKUP(J116,'P1'!$B:$AP,41,FALSE),"")</f>
        <v/>
      </c>
      <c r="K117" s="526" t="str">
        <f>IFERROR(VLOOKUP(K116,'P1'!$B:$AP,41,FALSE),"")</f>
        <v/>
      </c>
      <c r="L117" s="526" t="str">
        <f>IFERROR(VLOOKUP(L116,'P1'!$B:$AP,41,FALSE),"")</f>
        <v/>
      </c>
      <c r="M117" s="526" t="str">
        <f>IFERROR(VLOOKUP(M116,'P1'!$B:$AP,41,FALSE),"")</f>
        <v/>
      </c>
      <c r="N117" s="526" t="str">
        <f>IFERROR(VLOOKUP(N116,'P1'!$B:$AP,41,FALSE),"")</f>
        <v/>
      </c>
      <c r="O117" s="526" t="str">
        <f>IFERROR(VLOOKUP(O116,'P1'!$B:$AP,41,FALSE),"")</f>
        <v/>
      </c>
      <c r="P117" s="526" t="str">
        <f>IFERROR(VLOOKUP(P116,'P1'!$B:$AP,41,FALSE),"")</f>
        <v/>
      </c>
      <c r="Q117" s="526" t="str">
        <f>IFERROR(VLOOKUP(Q116,'P1'!$B:$AP,41,FALSE),"")</f>
        <v/>
      </c>
      <c r="R117" s="526" t="str">
        <f>IFERROR(VLOOKUP(R116,'P1'!$B:$AP,41,FALSE),"")</f>
        <v/>
      </c>
      <c r="S117" s="526" t="str">
        <f>IFERROR(VLOOKUP(S116,'P1'!$B:$AP,41,FALSE),"")</f>
        <v/>
      </c>
      <c r="T117" s="526" t="str">
        <f>IFERROR(VLOOKUP(T116,'P1'!$B:$AP,41,FALSE),"")</f>
        <v/>
      </c>
      <c r="U117" s="526" t="str">
        <f>IFERROR(VLOOKUP(U116,'P1'!$B:$AP,41,FALSE),"")</f>
        <v/>
      </c>
      <c r="V117" s="526" t="str">
        <f>IFERROR(VLOOKUP(V116,'P1'!$B:$AP,41,FALSE),"")</f>
        <v/>
      </c>
      <c r="W117" s="526" t="str">
        <f>IFERROR(VLOOKUP(W116,'P1'!$B:$AP,41,FALSE),"")</f>
        <v/>
      </c>
      <c r="X117" s="526" t="str">
        <f>IFERROR(VLOOKUP(X116,'P1'!$B:$AP,41,FALSE),"")</f>
        <v/>
      </c>
      <c r="Y117" s="526" t="str">
        <f>IFERROR(VLOOKUP(Y116,'P1'!$B:$AP,41,FALSE),"")</f>
        <v/>
      </c>
      <c r="Z117" s="526" t="str">
        <f>IFERROR(VLOOKUP(Z116,'P1'!$B:$AP,41,FALSE),"")</f>
        <v/>
      </c>
      <c r="AA117" s="526" t="str">
        <f>IFERROR(VLOOKUP(AA116,'P1'!$B:$AP,41,FALSE),"")</f>
        <v/>
      </c>
      <c r="AB117" s="526" t="str">
        <f>IFERROR(VLOOKUP(AB116,'P1'!$B:$AP,41,FALSE),"")</f>
        <v/>
      </c>
      <c r="AC117" s="526" t="str">
        <f>IFERROR(VLOOKUP(AC116,'P1'!$B:$AP,41,FALSE),"")</f>
        <v/>
      </c>
      <c r="AD117" s="526" t="str">
        <f>IFERROR(VLOOKUP(AD116,'P1'!$B:$AP,41,FALSE),"")</f>
        <v/>
      </c>
      <c r="AE117" s="526" t="str">
        <f>IFERROR(VLOOKUP(AE116,'P1'!$B:$AP,41,FALSE),"")</f>
        <v/>
      </c>
      <c r="AF117" s="526" t="str">
        <f>IFERROR(VLOOKUP(AF116,'P1'!$B:$AP,41,FALSE),"")</f>
        <v/>
      </c>
      <c r="AG117" s="526" t="str">
        <f>IFERROR(VLOOKUP(AG116,'P1'!$B:$AP,41,FALSE),"")</f>
        <v/>
      </c>
      <c r="AH117" s="526" t="str">
        <f>IFERROR(VLOOKUP(AH116,'P1'!$B:$AP,41,FALSE),"")</f>
        <v/>
      </c>
      <c r="AI117" s="526" t="str">
        <f>IFERROR(VLOOKUP(AI116,'P1'!$B:$AP,41,FALSE),"")</f>
        <v/>
      </c>
      <c r="AJ117" s="526" t="str">
        <f>IFERROR(VLOOKUP(AJ116,'P1'!$B:$AP,41,FALSE),"")</f>
        <v/>
      </c>
      <c r="AK117" s="526" t="str">
        <f>IFERROR(VLOOKUP(AK116,'P1'!$B:$AP,41,FALSE),"")</f>
        <v/>
      </c>
      <c r="AL117" s="526" t="str">
        <f>IFERROR(VLOOKUP(AL116,'P1'!$B:$AP,41,FALSE),"")</f>
        <v/>
      </c>
      <c r="AM117" s="526" t="str">
        <f>IFERROR(VLOOKUP(AM116,'P1'!$B:$AP,41,FALSE),"")</f>
        <v/>
      </c>
      <c r="AN117" s="686"/>
      <c r="AO117" s="658"/>
      <c r="AP117" s="662"/>
      <c r="AQ117" s="663"/>
      <c r="AR117" s="658"/>
      <c r="AS117" s="658"/>
      <c r="AT117" s="666"/>
      <c r="AU117" s="524" t="str">
        <f t="shared" ref="AU117" si="151">IFERROR(IF($D116="□",($AO116/$AK$6),($AO116/$AK$8)),"")</f>
        <v/>
      </c>
      <c r="AV117" s="524" t="str">
        <f t="shared" ref="AV117" si="152">IFERROR(IF($D116="□",($AN116/$AO$6),($AN116/$AO$8)),"")</f>
        <v/>
      </c>
      <c r="AX117" s="524" t="str">
        <f>IFERROR(IF($D116="□",(VLOOKUP(F116,'[5]ますた君 '!$C:$E,3,FALSE)/($AK$6*4)),(VLOOKUP(F116,'[5]ますた君 '!$C:$E,3,FALSE)/($AK$8*4))),"")</f>
        <v/>
      </c>
      <c r="AY117" s="524" t="str">
        <f>IFERROR(IF($D116="□",(VLOOKUP(F116,'[5]ますた君 '!$C:$E,3,FALSE)/$AO$6),(VLOOKUP(F116,'[5]ますた君 '!$C:$E,3,FALSE)/$AO$8)),"")</f>
        <v/>
      </c>
    </row>
    <row r="118" spans="1:51" s="500" customFormat="1" ht="12" customHeight="1">
      <c r="A118" s="669"/>
      <c r="B118" s="672"/>
      <c r="C118" s="690"/>
      <c r="D118" s="678"/>
      <c r="E118" s="521"/>
      <c r="F118" s="683"/>
      <c r="G118" s="684"/>
      <c r="H118" s="525" t="s">
        <v>641</v>
      </c>
      <c r="I118" s="526" t="str">
        <f>IFERROR(VLOOKUP(I116,'P1'!$B:$AP,31,FALSE),"")</f>
        <v/>
      </c>
      <c r="J118" s="526" t="str">
        <f>IFERROR(VLOOKUP(J116,'P1'!$B:$AP,31,FALSE),"")</f>
        <v/>
      </c>
      <c r="K118" s="526" t="str">
        <f>IFERROR(VLOOKUP(K116,'P1'!$B:$AP,31,FALSE),"")</f>
        <v/>
      </c>
      <c r="L118" s="526" t="str">
        <f>IFERROR(VLOOKUP(L116,'P1'!$B:$AP,31,FALSE),"")</f>
        <v/>
      </c>
      <c r="M118" s="526" t="str">
        <f>IFERROR(VLOOKUP(M116,'P1'!$B:$AP,31,FALSE),"")</f>
        <v/>
      </c>
      <c r="N118" s="526" t="str">
        <f>IFERROR(VLOOKUP(N116,'P1'!$B:$AP,31,FALSE),"")</f>
        <v/>
      </c>
      <c r="O118" s="526" t="str">
        <f>IFERROR(VLOOKUP(O116,'P1'!$B:$AP,31,FALSE),"")</f>
        <v/>
      </c>
      <c r="P118" s="526" t="str">
        <f>IFERROR(VLOOKUP(P116,'P1'!$B:$AP,31,FALSE),"")</f>
        <v/>
      </c>
      <c r="Q118" s="526" t="str">
        <f>IFERROR(VLOOKUP(Q116,'P1'!$B:$AP,31,FALSE),"")</f>
        <v/>
      </c>
      <c r="R118" s="526" t="str">
        <f>IFERROR(VLOOKUP(R116,'P1'!$B:$AP,31,FALSE),"")</f>
        <v/>
      </c>
      <c r="S118" s="526" t="str">
        <f>IFERROR(VLOOKUP(S116,'P1'!$B:$AP,31,FALSE),"")</f>
        <v/>
      </c>
      <c r="T118" s="526" t="str">
        <f>IFERROR(VLOOKUP(T116,'P1'!$B:$AP,31,FALSE),"")</f>
        <v/>
      </c>
      <c r="U118" s="526" t="str">
        <f>IFERROR(VLOOKUP(U116,'P1'!$B:$AP,31,FALSE),"")</f>
        <v/>
      </c>
      <c r="V118" s="526" t="str">
        <f>IFERROR(VLOOKUP(V116,'P1'!$B:$AP,31,FALSE),"")</f>
        <v/>
      </c>
      <c r="W118" s="526" t="str">
        <f>IFERROR(VLOOKUP(W116,'P1'!$B:$AP,31,FALSE),"")</f>
        <v/>
      </c>
      <c r="X118" s="526" t="str">
        <f>IFERROR(VLOOKUP(X116,'P1'!$B:$AP,31,FALSE),"")</f>
        <v/>
      </c>
      <c r="Y118" s="526" t="str">
        <f>IFERROR(VLOOKUP(Y116,'P1'!$B:$AP,31,FALSE),"")</f>
        <v/>
      </c>
      <c r="Z118" s="526" t="str">
        <f>IFERROR(VLOOKUP(Z116,'P1'!$B:$AP,31,FALSE),"")</f>
        <v/>
      </c>
      <c r="AA118" s="526" t="str">
        <f>IFERROR(VLOOKUP(AA116,'P1'!$B:$AP,31,FALSE),"")</f>
        <v/>
      </c>
      <c r="AB118" s="526" t="str">
        <f>IFERROR(VLOOKUP(AB116,'P1'!$B:$AP,31,FALSE),"")</f>
        <v/>
      </c>
      <c r="AC118" s="526" t="str">
        <f>IFERROR(VLOOKUP(AC116,'P1'!$B:$AP,31,FALSE),"")</f>
        <v/>
      </c>
      <c r="AD118" s="526" t="str">
        <f>IFERROR(VLOOKUP(AD116,'P1'!$B:$AP,31,FALSE),"")</f>
        <v/>
      </c>
      <c r="AE118" s="526" t="str">
        <f>IFERROR(VLOOKUP(AE116,'P1'!$B:$AP,31,FALSE),"")</f>
        <v/>
      </c>
      <c r="AF118" s="526" t="str">
        <f>IFERROR(VLOOKUP(AF116,'P1'!$B:$AP,31,FALSE),"")</f>
        <v/>
      </c>
      <c r="AG118" s="526" t="str">
        <f>IFERROR(VLOOKUP(AG116,'P1'!$B:$AP,31,FALSE),"")</f>
        <v/>
      </c>
      <c r="AH118" s="526" t="str">
        <f>IFERROR(VLOOKUP(AH116,'P1'!$B:$AP,31,FALSE),"")</f>
        <v/>
      </c>
      <c r="AI118" s="526" t="str">
        <f>IFERROR(VLOOKUP(AI116,'P1'!$B:$AP,31,FALSE),"")</f>
        <v/>
      </c>
      <c r="AJ118" s="526" t="str">
        <f>IFERROR(VLOOKUP(AJ116,'P1'!$B:$AP,31,FALSE),"")</f>
        <v/>
      </c>
      <c r="AK118" s="526" t="str">
        <f>IFERROR(VLOOKUP(AK116,'P1'!$B:$AP,31,FALSE),"")</f>
        <v/>
      </c>
      <c r="AL118" s="526" t="str">
        <f>IFERROR(VLOOKUP(AL116,'P1'!$B:$AP,31,FALSE),"")</f>
        <v/>
      </c>
      <c r="AM118" s="526" t="str">
        <f>IFERROR(VLOOKUP(AM116,'P1'!$B:$AP,31,FALSE),"")</f>
        <v/>
      </c>
      <c r="AN118" s="687"/>
      <c r="AO118" s="659"/>
      <c r="AP118" s="664"/>
      <c r="AQ118" s="665"/>
      <c r="AR118" s="659"/>
      <c r="AS118" s="659"/>
      <c r="AT118" s="666"/>
      <c r="AU118" s="527"/>
      <c r="AV118" s="527"/>
      <c r="AX118" s="527"/>
      <c r="AY118" s="527"/>
    </row>
    <row r="119" spans="1:51" s="500" customFormat="1" ht="12" customHeight="1">
      <c r="A119" s="667">
        <v>33</v>
      </c>
      <c r="B119" s="670"/>
      <c r="C119" s="688"/>
      <c r="D119" s="676" t="s">
        <v>634</v>
      </c>
      <c r="E119" s="517"/>
      <c r="F119" s="679"/>
      <c r="G119" s="680"/>
      <c r="H119" s="518" t="s">
        <v>635</v>
      </c>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685">
        <f t="shared" ref="AN119" si="153">IF(LEFT($AN$1,6)="共同生活援助",SUM(I120:AM120),SUM(I120:AM121))</f>
        <v>0</v>
      </c>
      <c r="AO119" s="657">
        <f>IF($AN$3="４週",AN119/4,AN119/(DAY(EOMONTH($I$21,0))/7))</f>
        <v>0</v>
      </c>
      <c r="AP119" s="660"/>
      <c r="AQ119" s="661"/>
      <c r="AR119" s="657" t="str">
        <f t="shared" ref="AR119" si="154">IF($AN$3="４週",AU120,AV120)</f>
        <v/>
      </c>
      <c r="AS119" s="657"/>
      <c r="AT119" s="666" t="str">
        <f t="shared" ref="AT119" si="155">IF(AX120&lt;=1.1,"",IF(AY120&lt;=1.1,"",IF(F119="","","勤務時間"&amp;CHAR(10)&amp;"OVER")))</f>
        <v/>
      </c>
      <c r="AU119" s="520" t="s">
        <v>636</v>
      </c>
      <c r="AV119" s="520" t="s">
        <v>637</v>
      </c>
      <c r="AX119" s="520" t="s">
        <v>638</v>
      </c>
      <c r="AY119" s="520" t="s">
        <v>639</v>
      </c>
    </row>
    <row r="120" spans="1:51" s="500" customFormat="1" ht="12" customHeight="1">
      <c r="A120" s="668"/>
      <c r="B120" s="671"/>
      <c r="C120" s="689"/>
      <c r="D120" s="677"/>
      <c r="E120" s="521"/>
      <c r="F120" s="681"/>
      <c r="G120" s="682"/>
      <c r="H120" s="522" t="s">
        <v>640</v>
      </c>
      <c r="I120" s="526" t="str">
        <f>IFERROR(VLOOKUP(I119,'P1'!$B:$AP,41,FALSE),"")</f>
        <v/>
      </c>
      <c r="J120" s="526" t="str">
        <f>IFERROR(VLOOKUP(J119,'P1'!$B:$AP,41,FALSE),"")</f>
        <v/>
      </c>
      <c r="K120" s="526" t="str">
        <f>IFERROR(VLOOKUP(K119,'P1'!$B:$AP,41,FALSE),"")</f>
        <v/>
      </c>
      <c r="L120" s="526" t="str">
        <f>IFERROR(VLOOKUP(L119,'P1'!$B:$AP,41,FALSE),"")</f>
        <v/>
      </c>
      <c r="M120" s="526" t="str">
        <f>IFERROR(VLOOKUP(M119,'P1'!$B:$AP,41,FALSE),"")</f>
        <v/>
      </c>
      <c r="N120" s="526" t="str">
        <f>IFERROR(VLOOKUP(N119,'P1'!$B:$AP,41,FALSE),"")</f>
        <v/>
      </c>
      <c r="O120" s="526" t="str">
        <f>IFERROR(VLOOKUP(O119,'P1'!$B:$AP,41,FALSE),"")</f>
        <v/>
      </c>
      <c r="P120" s="526" t="str">
        <f>IFERROR(VLOOKUP(P119,'P1'!$B:$AP,41,FALSE),"")</f>
        <v/>
      </c>
      <c r="Q120" s="526" t="str">
        <f>IFERROR(VLOOKUP(Q119,'P1'!$B:$AP,41,FALSE),"")</f>
        <v/>
      </c>
      <c r="R120" s="526" t="str">
        <f>IFERROR(VLOOKUP(R119,'P1'!$B:$AP,41,FALSE),"")</f>
        <v/>
      </c>
      <c r="S120" s="526" t="str">
        <f>IFERROR(VLOOKUP(S119,'P1'!$B:$AP,41,FALSE),"")</f>
        <v/>
      </c>
      <c r="T120" s="526" t="str">
        <f>IFERROR(VLOOKUP(T119,'P1'!$B:$AP,41,FALSE),"")</f>
        <v/>
      </c>
      <c r="U120" s="526" t="str">
        <f>IFERROR(VLOOKUP(U119,'P1'!$B:$AP,41,FALSE),"")</f>
        <v/>
      </c>
      <c r="V120" s="526" t="str">
        <f>IFERROR(VLOOKUP(V119,'P1'!$B:$AP,41,FALSE),"")</f>
        <v/>
      </c>
      <c r="W120" s="526" t="str">
        <f>IFERROR(VLOOKUP(W119,'P1'!$B:$AP,41,FALSE),"")</f>
        <v/>
      </c>
      <c r="X120" s="526" t="str">
        <f>IFERROR(VLOOKUP(X119,'P1'!$B:$AP,41,FALSE),"")</f>
        <v/>
      </c>
      <c r="Y120" s="526" t="str">
        <f>IFERROR(VLOOKUP(Y119,'P1'!$B:$AP,41,FALSE),"")</f>
        <v/>
      </c>
      <c r="Z120" s="526" t="str">
        <f>IFERROR(VLOOKUP(Z119,'P1'!$B:$AP,41,FALSE),"")</f>
        <v/>
      </c>
      <c r="AA120" s="526" t="str">
        <f>IFERROR(VLOOKUP(AA119,'P1'!$B:$AP,41,FALSE),"")</f>
        <v/>
      </c>
      <c r="AB120" s="526" t="str">
        <f>IFERROR(VLOOKUP(AB119,'P1'!$B:$AP,41,FALSE),"")</f>
        <v/>
      </c>
      <c r="AC120" s="526" t="str">
        <f>IFERROR(VLOOKUP(AC119,'P1'!$B:$AP,41,FALSE),"")</f>
        <v/>
      </c>
      <c r="AD120" s="526" t="str">
        <f>IFERROR(VLOOKUP(AD119,'P1'!$B:$AP,41,FALSE),"")</f>
        <v/>
      </c>
      <c r="AE120" s="526" t="str">
        <f>IFERROR(VLOOKUP(AE119,'P1'!$B:$AP,41,FALSE),"")</f>
        <v/>
      </c>
      <c r="AF120" s="526" t="str">
        <f>IFERROR(VLOOKUP(AF119,'P1'!$B:$AP,41,FALSE),"")</f>
        <v/>
      </c>
      <c r="AG120" s="526" t="str">
        <f>IFERROR(VLOOKUP(AG119,'P1'!$B:$AP,41,FALSE),"")</f>
        <v/>
      </c>
      <c r="AH120" s="526" t="str">
        <f>IFERROR(VLOOKUP(AH119,'P1'!$B:$AP,41,FALSE),"")</f>
        <v/>
      </c>
      <c r="AI120" s="526" t="str">
        <f>IFERROR(VLOOKUP(AI119,'P1'!$B:$AP,41,FALSE),"")</f>
        <v/>
      </c>
      <c r="AJ120" s="526" t="str">
        <f>IFERROR(VLOOKUP(AJ119,'P1'!$B:$AP,41,FALSE),"")</f>
        <v/>
      </c>
      <c r="AK120" s="526" t="str">
        <f>IFERROR(VLOOKUP(AK119,'P1'!$B:$AP,41,FALSE),"")</f>
        <v/>
      </c>
      <c r="AL120" s="526" t="str">
        <f>IFERROR(VLOOKUP(AL119,'P1'!$B:$AP,41,FALSE),"")</f>
        <v/>
      </c>
      <c r="AM120" s="526" t="str">
        <f>IFERROR(VLOOKUP(AM119,'P1'!$B:$AP,41,FALSE),"")</f>
        <v/>
      </c>
      <c r="AN120" s="686"/>
      <c r="AO120" s="658"/>
      <c r="AP120" s="662"/>
      <c r="AQ120" s="663"/>
      <c r="AR120" s="658"/>
      <c r="AS120" s="658"/>
      <c r="AT120" s="666"/>
      <c r="AU120" s="524" t="str">
        <f t="shared" ref="AU120" si="156">IFERROR(IF($D119="□",($AO119/$AK$6),($AO119/$AK$8)),"")</f>
        <v/>
      </c>
      <c r="AV120" s="524" t="str">
        <f t="shared" ref="AV120" si="157">IFERROR(IF($D119="□",($AN119/$AO$6),($AN119/$AO$8)),"")</f>
        <v/>
      </c>
      <c r="AX120" s="524" t="str">
        <f>IFERROR(IF($D119="□",(VLOOKUP(F119,'[5]ますた君 '!$C:$E,3,FALSE)/($AK$6*4)),(VLOOKUP(F119,'[5]ますた君 '!$C:$E,3,FALSE)/($AK$8*4))),"")</f>
        <v/>
      </c>
      <c r="AY120" s="524" t="str">
        <f>IFERROR(IF($D119="□",(VLOOKUP(F119,'[5]ますた君 '!$C:$E,3,FALSE)/$AO$6),(VLOOKUP(F119,'[5]ますた君 '!$C:$E,3,FALSE)/$AO$8)),"")</f>
        <v/>
      </c>
    </row>
    <row r="121" spans="1:51" s="500" customFormat="1" ht="12" customHeight="1">
      <c r="A121" s="669"/>
      <c r="B121" s="672"/>
      <c r="C121" s="690"/>
      <c r="D121" s="678"/>
      <c r="E121" s="521"/>
      <c r="F121" s="683"/>
      <c r="G121" s="684"/>
      <c r="H121" s="525" t="s">
        <v>641</v>
      </c>
      <c r="I121" s="526" t="str">
        <f>IFERROR(VLOOKUP(I119,'P1'!$B:$AP,31,FALSE),"")</f>
        <v/>
      </c>
      <c r="J121" s="526" t="str">
        <f>IFERROR(VLOOKUP(J119,'P1'!$B:$AP,31,FALSE),"")</f>
        <v/>
      </c>
      <c r="K121" s="526" t="str">
        <f>IFERROR(VLOOKUP(K119,'P1'!$B:$AP,31,FALSE),"")</f>
        <v/>
      </c>
      <c r="L121" s="526" t="str">
        <f>IFERROR(VLOOKUP(L119,'P1'!$B:$AP,31,FALSE),"")</f>
        <v/>
      </c>
      <c r="M121" s="526" t="str">
        <f>IFERROR(VLOOKUP(M119,'P1'!$B:$AP,31,FALSE),"")</f>
        <v/>
      </c>
      <c r="N121" s="526" t="str">
        <f>IFERROR(VLOOKUP(N119,'P1'!$B:$AP,31,FALSE),"")</f>
        <v/>
      </c>
      <c r="O121" s="526" t="str">
        <f>IFERROR(VLOOKUP(O119,'P1'!$B:$AP,31,FALSE),"")</f>
        <v/>
      </c>
      <c r="P121" s="526" t="str">
        <f>IFERROR(VLOOKUP(P119,'P1'!$B:$AP,31,FALSE),"")</f>
        <v/>
      </c>
      <c r="Q121" s="526" t="str">
        <f>IFERROR(VLOOKUP(Q119,'P1'!$B:$AP,31,FALSE),"")</f>
        <v/>
      </c>
      <c r="R121" s="526" t="str">
        <f>IFERROR(VLOOKUP(R119,'P1'!$B:$AP,31,FALSE),"")</f>
        <v/>
      </c>
      <c r="S121" s="526" t="str">
        <f>IFERROR(VLOOKUP(S119,'P1'!$B:$AP,31,FALSE),"")</f>
        <v/>
      </c>
      <c r="T121" s="526" t="str">
        <f>IFERROR(VLOOKUP(T119,'P1'!$B:$AP,31,FALSE),"")</f>
        <v/>
      </c>
      <c r="U121" s="526" t="str">
        <f>IFERROR(VLOOKUP(U119,'P1'!$B:$AP,31,FALSE),"")</f>
        <v/>
      </c>
      <c r="V121" s="526" t="str">
        <f>IFERROR(VLOOKUP(V119,'P1'!$B:$AP,31,FALSE),"")</f>
        <v/>
      </c>
      <c r="W121" s="526" t="str">
        <f>IFERROR(VLOOKUP(W119,'P1'!$B:$AP,31,FALSE),"")</f>
        <v/>
      </c>
      <c r="X121" s="526" t="str">
        <f>IFERROR(VLOOKUP(X119,'P1'!$B:$AP,31,FALSE),"")</f>
        <v/>
      </c>
      <c r="Y121" s="526" t="str">
        <f>IFERROR(VLOOKUP(Y119,'P1'!$B:$AP,31,FALSE),"")</f>
        <v/>
      </c>
      <c r="Z121" s="526" t="str">
        <f>IFERROR(VLOOKUP(Z119,'P1'!$B:$AP,31,FALSE),"")</f>
        <v/>
      </c>
      <c r="AA121" s="526" t="str">
        <f>IFERROR(VLOOKUP(AA119,'P1'!$B:$AP,31,FALSE),"")</f>
        <v/>
      </c>
      <c r="AB121" s="526" t="str">
        <f>IFERROR(VLOOKUP(AB119,'P1'!$B:$AP,31,FALSE),"")</f>
        <v/>
      </c>
      <c r="AC121" s="526" t="str">
        <f>IFERROR(VLOOKUP(AC119,'P1'!$B:$AP,31,FALSE),"")</f>
        <v/>
      </c>
      <c r="AD121" s="526" t="str">
        <f>IFERROR(VLOOKUP(AD119,'P1'!$B:$AP,31,FALSE),"")</f>
        <v/>
      </c>
      <c r="AE121" s="526" t="str">
        <f>IFERROR(VLOOKUP(AE119,'P1'!$B:$AP,31,FALSE),"")</f>
        <v/>
      </c>
      <c r="AF121" s="526" t="str">
        <f>IFERROR(VLOOKUP(AF119,'P1'!$B:$AP,31,FALSE),"")</f>
        <v/>
      </c>
      <c r="AG121" s="526" t="str">
        <f>IFERROR(VLOOKUP(AG119,'P1'!$B:$AP,31,FALSE),"")</f>
        <v/>
      </c>
      <c r="AH121" s="526" t="str">
        <f>IFERROR(VLOOKUP(AH119,'P1'!$B:$AP,31,FALSE),"")</f>
        <v/>
      </c>
      <c r="AI121" s="526" t="str">
        <f>IFERROR(VLOOKUP(AI119,'P1'!$B:$AP,31,FALSE),"")</f>
        <v/>
      </c>
      <c r="AJ121" s="526" t="str">
        <f>IFERROR(VLOOKUP(AJ119,'P1'!$B:$AP,31,FALSE),"")</f>
        <v/>
      </c>
      <c r="AK121" s="526" t="str">
        <f>IFERROR(VLOOKUP(AK119,'P1'!$B:$AP,31,FALSE),"")</f>
        <v/>
      </c>
      <c r="AL121" s="526" t="str">
        <f>IFERROR(VLOOKUP(AL119,'P1'!$B:$AP,31,FALSE),"")</f>
        <v/>
      </c>
      <c r="AM121" s="526" t="str">
        <f>IFERROR(VLOOKUP(AM119,'P1'!$B:$AP,31,FALSE),"")</f>
        <v/>
      </c>
      <c r="AN121" s="687"/>
      <c r="AO121" s="659"/>
      <c r="AP121" s="664"/>
      <c r="AQ121" s="665"/>
      <c r="AR121" s="659"/>
      <c r="AS121" s="659"/>
      <c r="AT121" s="666"/>
      <c r="AU121" s="527"/>
      <c r="AV121" s="527"/>
      <c r="AX121" s="527"/>
      <c r="AY121" s="527"/>
    </row>
    <row r="122" spans="1:51" s="500" customFormat="1" ht="12" customHeight="1">
      <c r="A122" s="667">
        <v>34</v>
      </c>
      <c r="B122" s="670"/>
      <c r="C122" s="688"/>
      <c r="D122" s="676" t="s">
        <v>634</v>
      </c>
      <c r="E122" s="517"/>
      <c r="F122" s="679"/>
      <c r="G122" s="680"/>
      <c r="H122" s="518" t="s">
        <v>635</v>
      </c>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685">
        <f t="shared" ref="AN122" si="158">IF(LEFT($AN$1,6)="共同生活援助",SUM(I123:AM123),SUM(I123:AM124))</f>
        <v>0</v>
      </c>
      <c r="AO122" s="657">
        <f>IF($AN$3="４週",AN122/4,AN122/(DAY(EOMONTH($I$21,0))/7))</f>
        <v>0</v>
      </c>
      <c r="AP122" s="660"/>
      <c r="AQ122" s="661"/>
      <c r="AR122" s="657" t="str">
        <f t="shared" ref="AR122" si="159">IF($AN$3="４週",AU123,AV123)</f>
        <v/>
      </c>
      <c r="AS122" s="657"/>
      <c r="AT122" s="666" t="str">
        <f t="shared" ref="AT122" si="160">IF(AX123&lt;=1.1,"",IF(AY123&lt;=1.1,"",IF(F122="","","勤務時間"&amp;CHAR(10)&amp;"OVER")))</f>
        <v/>
      </c>
      <c r="AU122" s="520" t="s">
        <v>636</v>
      </c>
      <c r="AV122" s="520" t="s">
        <v>637</v>
      </c>
      <c r="AX122" s="520" t="s">
        <v>638</v>
      </c>
      <c r="AY122" s="520" t="s">
        <v>639</v>
      </c>
    </row>
    <row r="123" spans="1:51" s="500" customFormat="1" ht="12" customHeight="1">
      <c r="A123" s="668"/>
      <c r="B123" s="671"/>
      <c r="C123" s="689"/>
      <c r="D123" s="677"/>
      <c r="E123" s="521"/>
      <c r="F123" s="681"/>
      <c r="G123" s="682"/>
      <c r="H123" s="522" t="s">
        <v>640</v>
      </c>
      <c r="I123" s="526" t="str">
        <f>IFERROR(VLOOKUP(I122,'P1'!$B:$AP,41,FALSE),"")</f>
        <v/>
      </c>
      <c r="J123" s="526" t="str">
        <f>IFERROR(VLOOKUP(J122,'P1'!$B:$AP,41,FALSE),"")</f>
        <v/>
      </c>
      <c r="K123" s="526" t="str">
        <f>IFERROR(VLOOKUP(K122,'P1'!$B:$AP,41,FALSE),"")</f>
        <v/>
      </c>
      <c r="L123" s="526" t="str">
        <f>IFERROR(VLOOKUP(L122,'P1'!$B:$AP,41,FALSE),"")</f>
        <v/>
      </c>
      <c r="M123" s="526" t="str">
        <f>IFERROR(VLOOKUP(M122,'P1'!$B:$AP,41,FALSE),"")</f>
        <v/>
      </c>
      <c r="N123" s="526" t="str">
        <f>IFERROR(VLOOKUP(N122,'P1'!$B:$AP,41,FALSE),"")</f>
        <v/>
      </c>
      <c r="O123" s="526" t="str">
        <f>IFERROR(VLOOKUP(O122,'P1'!$B:$AP,41,FALSE),"")</f>
        <v/>
      </c>
      <c r="P123" s="526" t="str">
        <f>IFERROR(VLOOKUP(P122,'P1'!$B:$AP,41,FALSE),"")</f>
        <v/>
      </c>
      <c r="Q123" s="526" t="str">
        <f>IFERROR(VLOOKUP(Q122,'P1'!$B:$AP,41,FALSE),"")</f>
        <v/>
      </c>
      <c r="R123" s="526" t="str">
        <f>IFERROR(VLOOKUP(R122,'P1'!$B:$AP,41,FALSE),"")</f>
        <v/>
      </c>
      <c r="S123" s="526" t="str">
        <f>IFERROR(VLOOKUP(S122,'P1'!$B:$AP,41,FALSE),"")</f>
        <v/>
      </c>
      <c r="T123" s="526" t="str">
        <f>IFERROR(VLOOKUP(T122,'P1'!$B:$AP,41,FALSE),"")</f>
        <v/>
      </c>
      <c r="U123" s="526" t="str">
        <f>IFERROR(VLOOKUP(U122,'P1'!$B:$AP,41,FALSE),"")</f>
        <v/>
      </c>
      <c r="V123" s="526" t="str">
        <f>IFERROR(VLOOKUP(V122,'P1'!$B:$AP,41,FALSE),"")</f>
        <v/>
      </c>
      <c r="W123" s="526" t="str">
        <f>IFERROR(VLOOKUP(W122,'P1'!$B:$AP,41,FALSE),"")</f>
        <v/>
      </c>
      <c r="X123" s="526" t="str">
        <f>IFERROR(VLOOKUP(X122,'P1'!$B:$AP,41,FALSE),"")</f>
        <v/>
      </c>
      <c r="Y123" s="526" t="str">
        <f>IFERROR(VLOOKUP(Y122,'P1'!$B:$AP,41,FALSE),"")</f>
        <v/>
      </c>
      <c r="Z123" s="526" t="str">
        <f>IFERROR(VLOOKUP(Z122,'P1'!$B:$AP,41,FALSE),"")</f>
        <v/>
      </c>
      <c r="AA123" s="526" t="str">
        <f>IFERROR(VLOOKUP(AA122,'P1'!$B:$AP,41,FALSE),"")</f>
        <v/>
      </c>
      <c r="AB123" s="526" t="str">
        <f>IFERROR(VLOOKUP(AB122,'P1'!$B:$AP,41,FALSE),"")</f>
        <v/>
      </c>
      <c r="AC123" s="526" t="str">
        <f>IFERROR(VLOOKUP(AC122,'P1'!$B:$AP,41,FALSE),"")</f>
        <v/>
      </c>
      <c r="AD123" s="526" t="str">
        <f>IFERROR(VLOOKUP(AD122,'P1'!$B:$AP,41,FALSE),"")</f>
        <v/>
      </c>
      <c r="AE123" s="526" t="str">
        <f>IFERROR(VLOOKUP(AE122,'P1'!$B:$AP,41,FALSE),"")</f>
        <v/>
      </c>
      <c r="AF123" s="526" t="str">
        <f>IFERROR(VLOOKUP(AF122,'P1'!$B:$AP,41,FALSE),"")</f>
        <v/>
      </c>
      <c r="AG123" s="526" t="str">
        <f>IFERROR(VLOOKUP(AG122,'P1'!$B:$AP,41,FALSE),"")</f>
        <v/>
      </c>
      <c r="AH123" s="526" t="str">
        <f>IFERROR(VLOOKUP(AH122,'P1'!$B:$AP,41,FALSE),"")</f>
        <v/>
      </c>
      <c r="AI123" s="526" t="str">
        <f>IFERROR(VLOOKUP(AI122,'P1'!$B:$AP,41,FALSE),"")</f>
        <v/>
      </c>
      <c r="AJ123" s="526" t="str">
        <f>IFERROR(VLOOKUP(AJ122,'P1'!$B:$AP,41,FALSE),"")</f>
        <v/>
      </c>
      <c r="AK123" s="526" t="str">
        <f>IFERROR(VLOOKUP(AK122,'P1'!$B:$AP,41,FALSE),"")</f>
        <v/>
      </c>
      <c r="AL123" s="526" t="str">
        <f>IFERROR(VLOOKUP(AL122,'P1'!$B:$AP,41,FALSE),"")</f>
        <v/>
      </c>
      <c r="AM123" s="526" t="str">
        <f>IFERROR(VLOOKUP(AM122,'P1'!$B:$AP,41,FALSE),"")</f>
        <v/>
      </c>
      <c r="AN123" s="686"/>
      <c r="AO123" s="658"/>
      <c r="AP123" s="662"/>
      <c r="AQ123" s="663"/>
      <c r="AR123" s="658"/>
      <c r="AS123" s="658"/>
      <c r="AT123" s="666"/>
      <c r="AU123" s="524" t="str">
        <f t="shared" ref="AU123" si="161">IFERROR(IF($D122="□",($AO122/$AK$6),($AO122/$AK$8)),"")</f>
        <v/>
      </c>
      <c r="AV123" s="524" t="str">
        <f t="shared" ref="AV123" si="162">IFERROR(IF($D122="□",($AN122/$AO$6),($AN122/$AO$8)),"")</f>
        <v/>
      </c>
      <c r="AX123" s="524" t="str">
        <f>IFERROR(IF($D122="□",(VLOOKUP(F122,'[5]ますた君 '!$C:$E,3,FALSE)/($AK$6*4)),(VLOOKUP(F122,'[5]ますた君 '!$C:$E,3,FALSE)/($AK$8*4))),"")</f>
        <v/>
      </c>
      <c r="AY123" s="524" t="str">
        <f>IFERROR(IF($D122="□",(VLOOKUP(F122,'[5]ますた君 '!$C:$E,3,FALSE)/$AO$6),(VLOOKUP(F122,'[5]ますた君 '!$C:$E,3,FALSE)/$AO$8)),"")</f>
        <v/>
      </c>
    </row>
    <row r="124" spans="1:51" s="500" customFormat="1" ht="12" customHeight="1">
      <c r="A124" s="669"/>
      <c r="B124" s="672"/>
      <c r="C124" s="690"/>
      <c r="D124" s="678"/>
      <c r="E124" s="521"/>
      <c r="F124" s="683"/>
      <c r="G124" s="684"/>
      <c r="H124" s="525" t="s">
        <v>641</v>
      </c>
      <c r="I124" s="528" t="str">
        <f>IFERROR(VLOOKUP(I122,'P1'!$B:$AP,31,FALSE),"")</f>
        <v/>
      </c>
      <c r="J124" s="526" t="str">
        <f>IFERROR(VLOOKUP(J122,'P1'!$B:$AP,31,FALSE),"")</f>
        <v/>
      </c>
      <c r="K124" s="526" t="str">
        <f>IFERROR(VLOOKUP(K122,'P1'!$B:$AP,31,FALSE),"")</f>
        <v/>
      </c>
      <c r="L124" s="526" t="str">
        <f>IFERROR(VLOOKUP(L122,'P1'!$B:$AP,31,FALSE),"")</f>
        <v/>
      </c>
      <c r="M124" s="526" t="str">
        <f>IFERROR(VLOOKUP(M122,'P1'!$B:$AP,31,FALSE),"")</f>
        <v/>
      </c>
      <c r="N124" s="526" t="str">
        <f>IFERROR(VLOOKUP(N122,'P1'!$B:$AP,31,FALSE),"")</f>
        <v/>
      </c>
      <c r="O124" s="526" t="str">
        <f>IFERROR(VLOOKUP(O122,'P1'!$B:$AP,31,FALSE),"")</f>
        <v/>
      </c>
      <c r="P124" s="526" t="str">
        <f>IFERROR(VLOOKUP(P122,'P1'!$B:$AP,31,FALSE),"")</f>
        <v/>
      </c>
      <c r="Q124" s="526" t="str">
        <f>IFERROR(VLOOKUP(Q122,'P1'!$B:$AP,31,FALSE),"")</f>
        <v/>
      </c>
      <c r="R124" s="526" t="str">
        <f>IFERROR(VLOOKUP(R122,'P1'!$B:$AP,31,FALSE),"")</f>
        <v/>
      </c>
      <c r="S124" s="526" t="str">
        <f>IFERROR(VLOOKUP(S122,'P1'!$B:$AP,31,FALSE),"")</f>
        <v/>
      </c>
      <c r="T124" s="526" t="str">
        <f>IFERROR(VLOOKUP(T122,'P1'!$B:$AP,31,FALSE),"")</f>
        <v/>
      </c>
      <c r="U124" s="526" t="str">
        <f>IFERROR(VLOOKUP(U122,'P1'!$B:$AP,31,FALSE),"")</f>
        <v/>
      </c>
      <c r="V124" s="526" t="str">
        <f>IFERROR(VLOOKUP(V122,'P1'!$B:$AP,31,FALSE),"")</f>
        <v/>
      </c>
      <c r="W124" s="526" t="str">
        <f>IFERROR(VLOOKUP(W122,'P1'!$B:$AP,31,FALSE),"")</f>
        <v/>
      </c>
      <c r="X124" s="526" t="str">
        <f>IFERROR(VLOOKUP(X122,'P1'!$B:$AP,31,FALSE),"")</f>
        <v/>
      </c>
      <c r="Y124" s="526" t="str">
        <f>IFERROR(VLOOKUP(Y122,'P1'!$B:$AP,31,FALSE),"")</f>
        <v/>
      </c>
      <c r="Z124" s="526" t="str">
        <f>IFERROR(VLOOKUP(Z122,'P1'!$B:$AP,31,FALSE),"")</f>
        <v/>
      </c>
      <c r="AA124" s="526" t="str">
        <f>IFERROR(VLOOKUP(AA122,'P1'!$B:$AP,31,FALSE),"")</f>
        <v/>
      </c>
      <c r="AB124" s="526" t="str">
        <f>IFERROR(VLOOKUP(AB122,'P1'!$B:$AP,31,FALSE),"")</f>
        <v/>
      </c>
      <c r="AC124" s="526" t="str">
        <f>IFERROR(VLOOKUP(AC122,'P1'!$B:$AP,31,FALSE),"")</f>
        <v/>
      </c>
      <c r="AD124" s="526" t="str">
        <f>IFERROR(VLOOKUP(AD122,'P1'!$B:$AP,31,FALSE),"")</f>
        <v/>
      </c>
      <c r="AE124" s="526" t="str">
        <f>IFERROR(VLOOKUP(AE122,'P1'!$B:$AP,31,FALSE),"")</f>
        <v/>
      </c>
      <c r="AF124" s="526" t="str">
        <f>IFERROR(VLOOKUP(AF122,'P1'!$B:$AP,31,FALSE),"")</f>
        <v/>
      </c>
      <c r="AG124" s="526" t="str">
        <f>IFERROR(VLOOKUP(AG122,'P1'!$B:$AP,31,FALSE),"")</f>
        <v/>
      </c>
      <c r="AH124" s="526" t="str">
        <f>IFERROR(VLOOKUP(AH122,'P1'!$B:$AP,31,FALSE),"")</f>
        <v/>
      </c>
      <c r="AI124" s="526" t="str">
        <f>IFERROR(VLOOKUP(AI122,'P1'!$B:$AP,31,FALSE),"")</f>
        <v/>
      </c>
      <c r="AJ124" s="526" t="str">
        <f>IFERROR(VLOOKUP(AJ122,'P1'!$B:$AP,31,FALSE),"")</f>
        <v/>
      </c>
      <c r="AK124" s="526" t="str">
        <f>IFERROR(VLOOKUP(AK122,'P1'!$B:$AP,31,FALSE),"")</f>
        <v/>
      </c>
      <c r="AL124" s="526" t="str">
        <f>IFERROR(VLOOKUP(AL122,'P1'!$B:$AP,31,FALSE),"")</f>
        <v/>
      </c>
      <c r="AM124" s="526" t="str">
        <f>IFERROR(VLOOKUP(AM122,'P1'!$B:$AP,31,FALSE),"")</f>
        <v/>
      </c>
      <c r="AN124" s="687"/>
      <c r="AO124" s="659"/>
      <c r="AP124" s="664"/>
      <c r="AQ124" s="665"/>
      <c r="AR124" s="659"/>
      <c r="AS124" s="659"/>
      <c r="AT124" s="666"/>
      <c r="AU124" s="527"/>
      <c r="AV124" s="527"/>
      <c r="AX124" s="527"/>
      <c r="AY124" s="527"/>
    </row>
    <row r="125" spans="1:51" s="500" customFormat="1" ht="12" customHeight="1">
      <c r="A125" s="667">
        <v>35</v>
      </c>
      <c r="B125" s="670"/>
      <c r="C125" s="688"/>
      <c r="D125" s="676" t="s">
        <v>634</v>
      </c>
      <c r="E125" s="517"/>
      <c r="F125" s="679"/>
      <c r="G125" s="680"/>
      <c r="H125" s="518" t="s">
        <v>635</v>
      </c>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685">
        <f t="shared" ref="AN125" si="163">IF(LEFT($AN$1,6)="共同生活援助",SUM(I126:AM126),SUM(I126:AM127))</f>
        <v>0</v>
      </c>
      <c r="AO125" s="657">
        <f>IF($AN$3="４週",AN125/4,AN125/(DAY(EOMONTH($I$21,0))/7))</f>
        <v>0</v>
      </c>
      <c r="AP125" s="660"/>
      <c r="AQ125" s="661"/>
      <c r="AR125" s="657" t="str">
        <f t="shared" ref="AR125" si="164">IF($AN$3="４週",AU126,AV126)</f>
        <v/>
      </c>
      <c r="AS125" s="657"/>
      <c r="AT125" s="666" t="str">
        <f t="shared" ref="AT125" si="165">IF(AX126&lt;=1.1,"",IF(AY126&lt;=1.1,"",IF(F125="","","勤務時間"&amp;CHAR(10)&amp;"OVER")))</f>
        <v/>
      </c>
      <c r="AU125" s="520" t="s">
        <v>636</v>
      </c>
      <c r="AV125" s="520" t="s">
        <v>637</v>
      </c>
      <c r="AX125" s="520" t="s">
        <v>638</v>
      </c>
      <c r="AY125" s="520" t="s">
        <v>639</v>
      </c>
    </row>
    <row r="126" spans="1:51" s="500" customFormat="1" ht="12" customHeight="1">
      <c r="A126" s="668"/>
      <c r="B126" s="671"/>
      <c r="C126" s="689"/>
      <c r="D126" s="677"/>
      <c r="E126" s="521"/>
      <c r="F126" s="681"/>
      <c r="G126" s="682"/>
      <c r="H126" s="522" t="s">
        <v>640</v>
      </c>
      <c r="I126" s="526" t="str">
        <f>IFERROR(VLOOKUP(I125,'P1'!$B:$AP,41,FALSE),"")</f>
        <v/>
      </c>
      <c r="J126" s="526" t="str">
        <f>IFERROR(VLOOKUP(J125,'P1'!$B:$AP,41,FALSE),"")</f>
        <v/>
      </c>
      <c r="K126" s="526" t="str">
        <f>IFERROR(VLOOKUP(K125,'P1'!$B:$AP,41,FALSE),"")</f>
        <v/>
      </c>
      <c r="L126" s="526" t="str">
        <f>IFERROR(VLOOKUP(L125,'P1'!$B:$AP,41,FALSE),"")</f>
        <v/>
      </c>
      <c r="M126" s="526" t="str">
        <f>IFERROR(VLOOKUP(M125,'P1'!$B:$AP,41,FALSE),"")</f>
        <v/>
      </c>
      <c r="N126" s="526" t="str">
        <f>IFERROR(VLOOKUP(N125,'P1'!$B:$AP,41,FALSE),"")</f>
        <v/>
      </c>
      <c r="O126" s="526" t="str">
        <f>IFERROR(VLOOKUP(O125,'P1'!$B:$AP,41,FALSE),"")</f>
        <v/>
      </c>
      <c r="P126" s="526" t="str">
        <f>IFERROR(VLOOKUP(P125,'P1'!$B:$AP,41,FALSE),"")</f>
        <v/>
      </c>
      <c r="Q126" s="526" t="str">
        <f>IFERROR(VLOOKUP(Q125,'P1'!$B:$AP,41,FALSE),"")</f>
        <v/>
      </c>
      <c r="R126" s="526" t="str">
        <f>IFERROR(VLOOKUP(R125,'P1'!$B:$AP,41,FALSE),"")</f>
        <v/>
      </c>
      <c r="S126" s="526" t="str">
        <f>IFERROR(VLOOKUP(S125,'P1'!$B:$AP,41,FALSE),"")</f>
        <v/>
      </c>
      <c r="T126" s="526" t="str">
        <f>IFERROR(VLOOKUP(T125,'P1'!$B:$AP,41,FALSE),"")</f>
        <v/>
      </c>
      <c r="U126" s="526" t="str">
        <f>IFERROR(VLOOKUP(U125,'P1'!$B:$AP,41,FALSE),"")</f>
        <v/>
      </c>
      <c r="V126" s="526" t="str">
        <f>IFERROR(VLOOKUP(V125,'P1'!$B:$AP,41,FALSE),"")</f>
        <v/>
      </c>
      <c r="W126" s="526" t="str">
        <f>IFERROR(VLOOKUP(W125,'P1'!$B:$AP,41,FALSE),"")</f>
        <v/>
      </c>
      <c r="X126" s="526" t="str">
        <f>IFERROR(VLOOKUP(X125,'P1'!$B:$AP,41,FALSE),"")</f>
        <v/>
      </c>
      <c r="Y126" s="526" t="str">
        <f>IFERROR(VLOOKUP(Y125,'P1'!$B:$AP,41,FALSE),"")</f>
        <v/>
      </c>
      <c r="Z126" s="526" t="str">
        <f>IFERROR(VLOOKUP(Z125,'P1'!$B:$AP,41,FALSE),"")</f>
        <v/>
      </c>
      <c r="AA126" s="526" t="str">
        <f>IFERROR(VLOOKUP(AA125,'P1'!$B:$AP,41,FALSE),"")</f>
        <v/>
      </c>
      <c r="AB126" s="526" t="str">
        <f>IFERROR(VLOOKUP(AB125,'P1'!$B:$AP,41,FALSE),"")</f>
        <v/>
      </c>
      <c r="AC126" s="526" t="str">
        <f>IFERROR(VLOOKUP(AC125,'P1'!$B:$AP,41,FALSE),"")</f>
        <v/>
      </c>
      <c r="AD126" s="526" t="str">
        <f>IFERROR(VLOOKUP(AD125,'P1'!$B:$AP,41,FALSE),"")</f>
        <v/>
      </c>
      <c r="AE126" s="526" t="str">
        <f>IFERROR(VLOOKUP(AE125,'P1'!$B:$AP,41,FALSE),"")</f>
        <v/>
      </c>
      <c r="AF126" s="526" t="str">
        <f>IFERROR(VLOOKUP(AF125,'P1'!$B:$AP,41,FALSE),"")</f>
        <v/>
      </c>
      <c r="AG126" s="526" t="str">
        <f>IFERROR(VLOOKUP(AG125,'P1'!$B:$AP,41,FALSE),"")</f>
        <v/>
      </c>
      <c r="AH126" s="526" t="str">
        <f>IFERROR(VLOOKUP(AH125,'P1'!$B:$AP,41,FALSE),"")</f>
        <v/>
      </c>
      <c r="AI126" s="526" t="str">
        <f>IFERROR(VLOOKUP(AI125,'P1'!$B:$AP,41,FALSE),"")</f>
        <v/>
      </c>
      <c r="AJ126" s="526" t="str">
        <f>IFERROR(VLOOKUP(AJ125,'P1'!$B:$AP,41,FALSE),"")</f>
        <v/>
      </c>
      <c r="AK126" s="526" t="str">
        <f>IFERROR(VLOOKUP(AK125,'P1'!$B:$AP,41,FALSE),"")</f>
        <v/>
      </c>
      <c r="AL126" s="526" t="str">
        <f>IFERROR(VLOOKUP(AL125,'P1'!$B:$AP,41,FALSE),"")</f>
        <v/>
      </c>
      <c r="AM126" s="526" t="str">
        <f>IFERROR(VLOOKUP(AM125,'P1'!$B:$AP,41,FALSE),"")</f>
        <v/>
      </c>
      <c r="AN126" s="686"/>
      <c r="AO126" s="658"/>
      <c r="AP126" s="662"/>
      <c r="AQ126" s="663"/>
      <c r="AR126" s="658"/>
      <c r="AS126" s="658"/>
      <c r="AT126" s="666"/>
      <c r="AU126" s="524" t="str">
        <f t="shared" ref="AU126" si="166">IFERROR(IF($D125="□",($AO125/$AK$6),($AO125/$AK$8)),"")</f>
        <v/>
      </c>
      <c r="AV126" s="524" t="str">
        <f t="shared" ref="AV126" si="167">IFERROR(IF($D125="□",($AN125/$AO$6),($AN125/$AO$8)),"")</f>
        <v/>
      </c>
      <c r="AX126" s="524" t="str">
        <f>IFERROR(IF($D125="□",(VLOOKUP(F125,'[5]ますた君 '!$C:$E,3,FALSE)/($AK$6*4)),(VLOOKUP(F125,'[5]ますた君 '!$C:$E,3,FALSE)/($AK$8*4))),"")</f>
        <v/>
      </c>
      <c r="AY126" s="524" t="str">
        <f>IFERROR(IF($D125="□",(VLOOKUP(F125,'[5]ますた君 '!$C:$E,3,FALSE)/$AO$6),(VLOOKUP(F125,'[5]ますた君 '!$C:$E,3,FALSE)/$AO$8)),"")</f>
        <v/>
      </c>
    </row>
    <row r="127" spans="1:51" s="500" customFormat="1" ht="12" customHeight="1">
      <c r="A127" s="669"/>
      <c r="B127" s="672"/>
      <c r="C127" s="690"/>
      <c r="D127" s="678"/>
      <c r="E127" s="521"/>
      <c r="F127" s="683"/>
      <c r="G127" s="684"/>
      <c r="H127" s="525" t="s">
        <v>641</v>
      </c>
      <c r="I127" s="526" t="str">
        <f>IFERROR(VLOOKUP(I125,'P1'!$B:$AP,31,FALSE),"")</f>
        <v/>
      </c>
      <c r="J127" s="526" t="str">
        <f>IFERROR(VLOOKUP(J125,'P1'!$B:$AP,31,FALSE),"")</f>
        <v/>
      </c>
      <c r="K127" s="526" t="str">
        <f>IFERROR(VLOOKUP(K125,'P1'!$B:$AP,31,FALSE),"")</f>
        <v/>
      </c>
      <c r="L127" s="526" t="str">
        <f>IFERROR(VLOOKUP(L125,'P1'!$B:$AP,31,FALSE),"")</f>
        <v/>
      </c>
      <c r="M127" s="526" t="str">
        <f>IFERROR(VLOOKUP(M125,'P1'!$B:$AP,31,FALSE),"")</f>
        <v/>
      </c>
      <c r="N127" s="526" t="str">
        <f>IFERROR(VLOOKUP(N125,'P1'!$B:$AP,31,FALSE),"")</f>
        <v/>
      </c>
      <c r="O127" s="526" t="str">
        <f>IFERROR(VLOOKUP(O125,'P1'!$B:$AP,31,FALSE),"")</f>
        <v/>
      </c>
      <c r="P127" s="526" t="str">
        <f>IFERROR(VLOOKUP(P125,'P1'!$B:$AP,31,FALSE),"")</f>
        <v/>
      </c>
      <c r="Q127" s="526" t="str">
        <f>IFERROR(VLOOKUP(Q125,'P1'!$B:$AP,31,FALSE),"")</f>
        <v/>
      </c>
      <c r="R127" s="526" t="str">
        <f>IFERROR(VLOOKUP(R125,'P1'!$B:$AP,31,FALSE),"")</f>
        <v/>
      </c>
      <c r="S127" s="526" t="str">
        <f>IFERROR(VLOOKUP(S125,'P1'!$B:$AP,31,FALSE),"")</f>
        <v/>
      </c>
      <c r="T127" s="526" t="str">
        <f>IFERROR(VLOOKUP(T125,'P1'!$B:$AP,31,FALSE),"")</f>
        <v/>
      </c>
      <c r="U127" s="526" t="str">
        <f>IFERROR(VLOOKUP(U125,'P1'!$B:$AP,31,FALSE),"")</f>
        <v/>
      </c>
      <c r="V127" s="526" t="str">
        <f>IFERROR(VLOOKUP(V125,'P1'!$B:$AP,31,FALSE),"")</f>
        <v/>
      </c>
      <c r="W127" s="526" t="str">
        <f>IFERROR(VLOOKUP(W125,'P1'!$B:$AP,31,FALSE),"")</f>
        <v/>
      </c>
      <c r="X127" s="526" t="str">
        <f>IFERROR(VLOOKUP(X125,'P1'!$B:$AP,31,FALSE),"")</f>
        <v/>
      </c>
      <c r="Y127" s="526" t="str">
        <f>IFERROR(VLOOKUP(Y125,'P1'!$B:$AP,31,FALSE),"")</f>
        <v/>
      </c>
      <c r="Z127" s="526" t="str">
        <f>IFERROR(VLOOKUP(Z125,'P1'!$B:$AP,31,FALSE),"")</f>
        <v/>
      </c>
      <c r="AA127" s="526" t="str">
        <f>IFERROR(VLOOKUP(AA125,'P1'!$B:$AP,31,FALSE),"")</f>
        <v/>
      </c>
      <c r="AB127" s="526" t="str">
        <f>IFERROR(VLOOKUP(AB125,'P1'!$B:$AP,31,FALSE),"")</f>
        <v/>
      </c>
      <c r="AC127" s="526" t="str">
        <f>IFERROR(VLOOKUP(AC125,'P1'!$B:$AP,31,FALSE),"")</f>
        <v/>
      </c>
      <c r="AD127" s="526" t="str">
        <f>IFERROR(VLOOKUP(AD125,'P1'!$B:$AP,31,FALSE),"")</f>
        <v/>
      </c>
      <c r="AE127" s="526" t="str">
        <f>IFERROR(VLOOKUP(AE125,'P1'!$B:$AP,31,FALSE),"")</f>
        <v/>
      </c>
      <c r="AF127" s="526" t="str">
        <f>IFERROR(VLOOKUP(AF125,'P1'!$B:$AP,31,FALSE),"")</f>
        <v/>
      </c>
      <c r="AG127" s="526" t="str">
        <f>IFERROR(VLOOKUP(AG125,'P1'!$B:$AP,31,FALSE),"")</f>
        <v/>
      </c>
      <c r="AH127" s="526" t="str">
        <f>IFERROR(VLOOKUP(AH125,'P1'!$B:$AP,31,FALSE),"")</f>
        <v/>
      </c>
      <c r="AI127" s="526" t="str">
        <f>IFERROR(VLOOKUP(AI125,'P1'!$B:$AP,31,FALSE),"")</f>
        <v/>
      </c>
      <c r="AJ127" s="526" t="str">
        <f>IFERROR(VLOOKUP(AJ125,'P1'!$B:$AP,31,FALSE),"")</f>
        <v/>
      </c>
      <c r="AK127" s="526" t="str">
        <f>IFERROR(VLOOKUP(AK125,'P1'!$B:$AP,31,FALSE),"")</f>
        <v/>
      </c>
      <c r="AL127" s="526" t="str">
        <f>IFERROR(VLOOKUP(AL125,'P1'!$B:$AP,31,FALSE),"")</f>
        <v/>
      </c>
      <c r="AM127" s="526" t="str">
        <f>IFERROR(VLOOKUP(AM125,'P1'!$B:$AP,31,FALSE),"")</f>
        <v/>
      </c>
      <c r="AN127" s="687"/>
      <c r="AO127" s="659"/>
      <c r="AP127" s="664"/>
      <c r="AQ127" s="665"/>
      <c r="AR127" s="659"/>
      <c r="AS127" s="659"/>
      <c r="AT127" s="666"/>
      <c r="AU127" s="527"/>
      <c r="AV127" s="527"/>
      <c r="AX127" s="527"/>
      <c r="AY127" s="527"/>
    </row>
    <row r="128" spans="1:51" s="500" customFormat="1" ht="12" customHeight="1">
      <c r="A128" s="667">
        <v>36</v>
      </c>
      <c r="B128" s="670"/>
      <c r="C128" s="688"/>
      <c r="D128" s="676" t="s">
        <v>634</v>
      </c>
      <c r="E128" s="517"/>
      <c r="F128" s="679"/>
      <c r="G128" s="680"/>
      <c r="H128" s="518" t="s">
        <v>635</v>
      </c>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685">
        <f t="shared" ref="AN128" si="168">IF(LEFT($AN$1,6)="共同生活援助",SUM(I129:AM129),SUM(I129:AM130))</f>
        <v>0</v>
      </c>
      <c r="AO128" s="657">
        <f>IF($AN$3="４週",AN128/4,AN128/(DAY(EOMONTH($I$21,0))/7))</f>
        <v>0</v>
      </c>
      <c r="AP128" s="660"/>
      <c r="AQ128" s="661"/>
      <c r="AR128" s="657" t="str">
        <f t="shared" ref="AR128" si="169">IF($AN$3="４週",AU129,AV129)</f>
        <v/>
      </c>
      <c r="AS128" s="657"/>
      <c r="AT128" s="666" t="str">
        <f t="shared" ref="AT128" si="170">IF(AX129&lt;=1.1,"",IF(AY129&lt;=1.1,"",IF(F128="","","勤務時間"&amp;CHAR(10)&amp;"OVER")))</f>
        <v/>
      </c>
      <c r="AU128" s="520" t="s">
        <v>636</v>
      </c>
      <c r="AV128" s="520" t="s">
        <v>637</v>
      </c>
      <c r="AX128" s="520" t="s">
        <v>638</v>
      </c>
      <c r="AY128" s="520" t="s">
        <v>639</v>
      </c>
    </row>
    <row r="129" spans="1:51" s="500" customFormat="1" ht="12" customHeight="1">
      <c r="A129" s="668"/>
      <c r="B129" s="671"/>
      <c r="C129" s="689"/>
      <c r="D129" s="677"/>
      <c r="E129" s="521"/>
      <c r="F129" s="681"/>
      <c r="G129" s="682"/>
      <c r="H129" s="522" t="s">
        <v>640</v>
      </c>
      <c r="I129" s="526" t="str">
        <f>IFERROR(VLOOKUP(I128,'P1'!$B:$AP,41,FALSE),"")</f>
        <v/>
      </c>
      <c r="J129" s="526" t="str">
        <f>IFERROR(VLOOKUP(J128,'P1'!$B:$AP,41,FALSE),"")</f>
        <v/>
      </c>
      <c r="K129" s="526" t="str">
        <f>IFERROR(VLOOKUP(K128,'P1'!$B:$AP,41,FALSE),"")</f>
        <v/>
      </c>
      <c r="L129" s="526" t="str">
        <f>IFERROR(VLOOKUP(L128,'P1'!$B:$AP,41,FALSE),"")</f>
        <v/>
      </c>
      <c r="M129" s="526" t="str">
        <f>IFERROR(VLOOKUP(M128,'P1'!$B:$AP,41,FALSE),"")</f>
        <v/>
      </c>
      <c r="N129" s="526" t="str">
        <f>IFERROR(VLOOKUP(N128,'P1'!$B:$AP,41,FALSE),"")</f>
        <v/>
      </c>
      <c r="O129" s="526" t="str">
        <f>IFERROR(VLOOKUP(O128,'P1'!$B:$AP,41,FALSE),"")</f>
        <v/>
      </c>
      <c r="P129" s="526" t="str">
        <f>IFERROR(VLOOKUP(P128,'P1'!$B:$AP,41,FALSE),"")</f>
        <v/>
      </c>
      <c r="Q129" s="526" t="str">
        <f>IFERROR(VLOOKUP(Q128,'P1'!$B:$AP,41,FALSE),"")</f>
        <v/>
      </c>
      <c r="R129" s="526" t="str">
        <f>IFERROR(VLOOKUP(R128,'P1'!$B:$AP,41,FALSE),"")</f>
        <v/>
      </c>
      <c r="S129" s="526" t="str">
        <f>IFERROR(VLOOKUP(S128,'P1'!$B:$AP,41,FALSE),"")</f>
        <v/>
      </c>
      <c r="T129" s="526" t="str">
        <f>IFERROR(VLOOKUP(T128,'P1'!$B:$AP,41,FALSE),"")</f>
        <v/>
      </c>
      <c r="U129" s="526" t="str">
        <f>IFERROR(VLOOKUP(U128,'P1'!$B:$AP,41,FALSE),"")</f>
        <v/>
      </c>
      <c r="V129" s="526" t="str">
        <f>IFERROR(VLOOKUP(V128,'P1'!$B:$AP,41,FALSE),"")</f>
        <v/>
      </c>
      <c r="W129" s="526" t="str">
        <f>IFERROR(VLOOKUP(W128,'P1'!$B:$AP,41,FALSE),"")</f>
        <v/>
      </c>
      <c r="X129" s="526" t="str">
        <f>IFERROR(VLOOKUP(X128,'P1'!$B:$AP,41,FALSE),"")</f>
        <v/>
      </c>
      <c r="Y129" s="526" t="str">
        <f>IFERROR(VLOOKUP(Y128,'P1'!$B:$AP,41,FALSE),"")</f>
        <v/>
      </c>
      <c r="Z129" s="526" t="str">
        <f>IFERROR(VLOOKUP(Z128,'P1'!$B:$AP,41,FALSE),"")</f>
        <v/>
      </c>
      <c r="AA129" s="526" t="str">
        <f>IFERROR(VLOOKUP(AA128,'P1'!$B:$AP,41,FALSE),"")</f>
        <v/>
      </c>
      <c r="AB129" s="526" t="str">
        <f>IFERROR(VLOOKUP(AB128,'P1'!$B:$AP,41,FALSE),"")</f>
        <v/>
      </c>
      <c r="AC129" s="526" t="str">
        <f>IFERROR(VLOOKUP(AC128,'P1'!$B:$AP,41,FALSE),"")</f>
        <v/>
      </c>
      <c r="AD129" s="526" t="str">
        <f>IFERROR(VLOOKUP(AD128,'P1'!$B:$AP,41,FALSE),"")</f>
        <v/>
      </c>
      <c r="AE129" s="526" t="str">
        <f>IFERROR(VLOOKUP(AE128,'P1'!$B:$AP,41,FALSE),"")</f>
        <v/>
      </c>
      <c r="AF129" s="526" t="str">
        <f>IFERROR(VLOOKUP(AF128,'P1'!$B:$AP,41,FALSE),"")</f>
        <v/>
      </c>
      <c r="AG129" s="526" t="str">
        <f>IFERROR(VLOOKUP(AG128,'P1'!$B:$AP,41,FALSE),"")</f>
        <v/>
      </c>
      <c r="AH129" s="526" t="str">
        <f>IFERROR(VLOOKUP(AH128,'P1'!$B:$AP,41,FALSE),"")</f>
        <v/>
      </c>
      <c r="AI129" s="526" t="str">
        <f>IFERROR(VLOOKUP(AI128,'P1'!$B:$AP,41,FALSE),"")</f>
        <v/>
      </c>
      <c r="AJ129" s="526" t="str">
        <f>IFERROR(VLOOKUP(AJ128,'P1'!$B:$AP,41,FALSE),"")</f>
        <v/>
      </c>
      <c r="AK129" s="526" t="str">
        <f>IFERROR(VLOOKUP(AK128,'P1'!$B:$AP,41,FALSE),"")</f>
        <v/>
      </c>
      <c r="AL129" s="526" t="str">
        <f>IFERROR(VLOOKUP(AL128,'P1'!$B:$AP,41,FALSE),"")</f>
        <v/>
      </c>
      <c r="AM129" s="526" t="str">
        <f>IFERROR(VLOOKUP(AM128,'P1'!$B:$AP,41,FALSE),"")</f>
        <v/>
      </c>
      <c r="AN129" s="686"/>
      <c r="AO129" s="658"/>
      <c r="AP129" s="662"/>
      <c r="AQ129" s="663"/>
      <c r="AR129" s="658"/>
      <c r="AS129" s="658"/>
      <c r="AT129" s="666"/>
      <c r="AU129" s="524" t="str">
        <f t="shared" ref="AU129" si="171">IFERROR(IF($D128="□",($AO128/$AK$6),($AO128/$AK$8)),"")</f>
        <v/>
      </c>
      <c r="AV129" s="524" t="str">
        <f t="shared" ref="AV129" si="172">IFERROR(IF($D128="□",($AN128/$AO$6),($AN128/$AO$8)),"")</f>
        <v/>
      </c>
      <c r="AX129" s="524" t="str">
        <f>IFERROR(IF($D128="□",(VLOOKUP(F128,'[5]ますた君 '!$C:$E,3,FALSE)/($AK$6*4)),(VLOOKUP(F128,'[5]ますた君 '!$C:$E,3,FALSE)/($AK$8*4))),"")</f>
        <v/>
      </c>
      <c r="AY129" s="524" t="str">
        <f>IFERROR(IF($D128="□",(VLOOKUP(F128,'[5]ますた君 '!$C:$E,3,FALSE)/$AO$6),(VLOOKUP(F128,'[5]ますた君 '!$C:$E,3,FALSE)/$AO$8)),"")</f>
        <v/>
      </c>
    </row>
    <row r="130" spans="1:51" s="500" customFormat="1" ht="12" customHeight="1">
      <c r="A130" s="669"/>
      <c r="B130" s="672"/>
      <c r="C130" s="690"/>
      <c r="D130" s="678"/>
      <c r="E130" s="521"/>
      <c r="F130" s="683"/>
      <c r="G130" s="684"/>
      <c r="H130" s="525" t="s">
        <v>641</v>
      </c>
      <c r="I130" s="526" t="str">
        <f>IFERROR(VLOOKUP(I128,'P1'!$B:$AP,31,FALSE),"")</f>
        <v/>
      </c>
      <c r="J130" s="526" t="str">
        <f>IFERROR(VLOOKUP(J128,'P1'!$B:$AP,31,FALSE),"")</f>
        <v/>
      </c>
      <c r="K130" s="526" t="str">
        <f>IFERROR(VLOOKUP(K128,'P1'!$B:$AP,31,FALSE),"")</f>
        <v/>
      </c>
      <c r="L130" s="526" t="str">
        <f>IFERROR(VLOOKUP(L128,'P1'!$B:$AP,31,FALSE),"")</f>
        <v/>
      </c>
      <c r="M130" s="526" t="str">
        <f>IFERROR(VLOOKUP(M128,'P1'!$B:$AP,31,FALSE),"")</f>
        <v/>
      </c>
      <c r="N130" s="526" t="str">
        <f>IFERROR(VLOOKUP(N128,'P1'!$B:$AP,31,FALSE),"")</f>
        <v/>
      </c>
      <c r="O130" s="526" t="str">
        <f>IFERROR(VLOOKUP(O128,'P1'!$B:$AP,31,FALSE),"")</f>
        <v/>
      </c>
      <c r="P130" s="526" t="str">
        <f>IFERROR(VLOOKUP(P128,'P1'!$B:$AP,31,FALSE),"")</f>
        <v/>
      </c>
      <c r="Q130" s="526" t="str">
        <f>IFERROR(VLOOKUP(Q128,'P1'!$B:$AP,31,FALSE),"")</f>
        <v/>
      </c>
      <c r="R130" s="526" t="str">
        <f>IFERROR(VLOOKUP(R128,'P1'!$B:$AP,31,FALSE),"")</f>
        <v/>
      </c>
      <c r="S130" s="526" t="str">
        <f>IFERROR(VLOOKUP(S128,'P1'!$B:$AP,31,FALSE),"")</f>
        <v/>
      </c>
      <c r="T130" s="526" t="str">
        <f>IFERROR(VLOOKUP(T128,'P1'!$B:$AP,31,FALSE),"")</f>
        <v/>
      </c>
      <c r="U130" s="526" t="str">
        <f>IFERROR(VLOOKUP(U128,'P1'!$B:$AP,31,FALSE),"")</f>
        <v/>
      </c>
      <c r="V130" s="526" t="str">
        <f>IFERROR(VLOOKUP(V128,'P1'!$B:$AP,31,FALSE),"")</f>
        <v/>
      </c>
      <c r="W130" s="526" t="str">
        <f>IFERROR(VLOOKUP(W128,'P1'!$B:$AP,31,FALSE),"")</f>
        <v/>
      </c>
      <c r="X130" s="526" t="str">
        <f>IFERROR(VLOOKUP(X128,'P1'!$B:$AP,31,FALSE),"")</f>
        <v/>
      </c>
      <c r="Y130" s="526" t="str">
        <f>IFERROR(VLOOKUP(Y128,'P1'!$B:$AP,31,FALSE),"")</f>
        <v/>
      </c>
      <c r="Z130" s="526" t="str">
        <f>IFERROR(VLOOKUP(Z128,'P1'!$B:$AP,31,FALSE),"")</f>
        <v/>
      </c>
      <c r="AA130" s="526" t="str">
        <f>IFERROR(VLOOKUP(AA128,'P1'!$B:$AP,31,FALSE),"")</f>
        <v/>
      </c>
      <c r="AB130" s="526" t="str">
        <f>IFERROR(VLOOKUP(AB128,'P1'!$B:$AP,31,FALSE),"")</f>
        <v/>
      </c>
      <c r="AC130" s="526" t="str">
        <f>IFERROR(VLOOKUP(AC128,'P1'!$B:$AP,31,FALSE),"")</f>
        <v/>
      </c>
      <c r="AD130" s="526" t="str">
        <f>IFERROR(VLOOKUP(AD128,'P1'!$B:$AP,31,FALSE),"")</f>
        <v/>
      </c>
      <c r="AE130" s="526" t="str">
        <f>IFERROR(VLOOKUP(AE128,'P1'!$B:$AP,31,FALSE),"")</f>
        <v/>
      </c>
      <c r="AF130" s="526" t="str">
        <f>IFERROR(VLOOKUP(AF128,'P1'!$B:$AP,31,FALSE),"")</f>
        <v/>
      </c>
      <c r="AG130" s="526" t="str">
        <f>IFERROR(VLOOKUP(AG128,'P1'!$B:$AP,31,FALSE),"")</f>
        <v/>
      </c>
      <c r="AH130" s="526" t="str">
        <f>IFERROR(VLOOKUP(AH128,'P1'!$B:$AP,31,FALSE),"")</f>
        <v/>
      </c>
      <c r="AI130" s="526" t="str">
        <f>IFERROR(VLOOKUP(AI128,'P1'!$B:$AP,31,FALSE),"")</f>
        <v/>
      </c>
      <c r="AJ130" s="526" t="str">
        <f>IFERROR(VLOOKUP(AJ128,'P1'!$B:$AP,31,FALSE),"")</f>
        <v/>
      </c>
      <c r="AK130" s="526" t="str">
        <f>IFERROR(VLOOKUP(AK128,'P1'!$B:$AP,31,FALSE),"")</f>
        <v/>
      </c>
      <c r="AL130" s="526" t="str">
        <f>IFERROR(VLOOKUP(AL128,'P1'!$B:$AP,31,FALSE),"")</f>
        <v/>
      </c>
      <c r="AM130" s="526" t="str">
        <f>IFERROR(VLOOKUP(AM128,'P1'!$B:$AP,31,FALSE),"")</f>
        <v/>
      </c>
      <c r="AN130" s="687"/>
      <c r="AO130" s="659"/>
      <c r="AP130" s="664"/>
      <c r="AQ130" s="665"/>
      <c r="AR130" s="659"/>
      <c r="AS130" s="659"/>
      <c r="AT130" s="666"/>
      <c r="AU130" s="527"/>
      <c r="AV130" s="527"/>
      <c r="AX130" s="527"/>
      <c r="AY130" s="527"/>
    </row>
    <row r="131" spans="1:51" s="500" customFormat="1" ht="12" customHeight="1">
      <c r="A131" s="667">
        <v>37</v>
      </c>
      <c r="B131" s="670"/>
      <c r="C131" s="673"/>
      <c r="D131" s="676" t="s">
        <v>634</v>
      </c>
      <c r="E131" s="517"/>
      <c r="F131" s="679"/>
      <c r="G131" s="680"/>
      <c r="H131" s="518" t="s">
        <v>635</v>
      </c>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685">
        <f t="shared" ref="AN131" si="173">IF(LEFT($AN$1,6)="共同生活援助",SUM(I132:AM132),SUM(I132:AM133))</f>
        <v>0</v>
      </c>
      <c r="AO131" s="657">
        <f>IF($AN$3="４週",AN131/4,AN131/(DAY(EOMONTH($I$21,0))/7))</f>
        <v>0</v>
      </c>
      <c r="AP131" s="660"/>
      <c r="AQ131" s="661"/>
      <c r="AR131" s="657" t="str">
        <f t="shared" ref="AR131" si="174">IF($AN$3="４週",AU132,AV132)</f>
        <v/>
      </c>
      <c r="AS131" s="657"/>
      <c r="AT131" s="666" t="str">
        <f t="shared" ref="AT131" si="175">IF(AX132&lt;=1.1,"",IF(AY132&lt;=1.1,"",IF(F131="","","勤務時間"&amp;CHAR(10)&amp;"OVER")))</f>
        <v/>
      </c>
      <c r="AU131" s="520" t="s">
        <v>636</v>
      </c>
      <c r="AV131" s="520" t="s">
        <v>637</v>
      </c>
      <c r="AX131" s="520" t="s">
        <v>638</v>
      </c>
      <c r="AY131" s="520" t="s">
        <v>639</v>
      </c>
    </row>
    <row r="132" spans="1:51" s="500" customFormat="1" ht="12" customHeight="1">
      <c r="A132" s="668"/>
      <c r="B132" s="671"/>
      <c r="C132" s="674"/>
      <c r="D132" s="677"/>
      <c r="E132" s="521"/>
      <c r="F132" s="681"/>
      <c r="G132" s="682"/>
      <c r="H132" s="522" t="s">
        <v>640</v>
      </c>
      <c r="I132" s="526" t="str">
        <f>IFERROR(VLOOKUP(I131,'P1'!$B:$AP,41,FALSE),"")</f>
        <v/>
      </c>
      <c r="J132" s="526" t="str">
        <f>IFERROR(VLOOKUP(J131,'P1'!$B:$AP,41,FALSE),"")</f>
        <v/>
      </c>
      <c r="K132" s="526" t="str">
        <f>IFERROR(VLOOKUP(K131,'P1'!$B:$AP,41,FALSE),"")</f>
        <v/>
      </c>
      <c r="L132" s="526" t="str">
        <f>IFERROR(VLOOKUP(L131,'P1'!$B:$AP,41,FALSE),"")</f>
        <v/>
      </c>
      <c r="M132" s="526" t="str">
        <f>IFERROR(VLOOKUP(M131,'P1'!$B:$AP,41,FALSE),"")</f>
        <v/>
      </c>
      <c r="N132" s="526" t="str">
        <f>IFERROR(VLOOKUP(N131,'P1'!$B:$AP,41,FALSE),"")</f>
        <v/>
      </c>
      <c r="O132" s="526" t="str">
        <f>IFERROR(VLOOKUP(O131,'P1'!$B:$AP,41,FALSE),"")</f>
        <v/>
      </c>
      <c r="P132" s="526" t="str">
        <f>IFERROR(VLOOKUP(P131,'P1'!$B:$AP,41,FALSE),"")</f>
        <v/>
      </c>
      <c r="Q132" s="526" t="str">
        <f>IFERROR(VLOOKUP(Q131,'P1'!$B:$AP,41,FALSE),"")</f>
        <v/>
      </c>
      <c r="R132" s="526" t="str">
        <f>IFERROR(VLOOKUP(R131,'P1'!$B:$AP,41,FALSE),"")</f>
        <v/>
      </c>
      <c r="S132" s="526" t="str">
        <f>IFERROR(VLOOKUP(S131,'P1'!$B:$AP,41,FALSE),"")</f>
        <v/>
      </c>
      <c r="T132" s="526" t="str">
        <f>IFERROR(VLOOKUP(T131,'P1'!$B:$AP,41,FALSE),"")</f>
        <v/>
      </c>
      <c r="U132" s="526" t="str">
        <f>IFERROR(VLOOKUP(U131,'P1'!$B:$AP,41,FALSE),"")</f>
        <v/>
      </c>
      <c r="V132" s="526" t="str">
        <f>IFERROR(VLOOKUP(V131,'P1'!$B:$AP,41,FALSE),"")</f>
        <v/>
      </c>
      <c r="W132" s="526" t="str">
        <f>IFERROR(VLOOKUP(W131,'P1'!$B:$AP,41,FALSE),"")</f>
        <v/>
      </c>
      <c r="X132" s="526" t="str">
        <f>IFERROR(VLOOKUP(X131,'P1'!$B:$AP,41,FALSE),"")</f>
        <v/>
      </c>
      <c r="Y132" s="526" t="str">
        <f>IFERROR(VLOOKUP(Y131,'P1'!$B:$AP,41,FALSE),"")</f>
        <v/>
      </c>
      <c r="Z132" s="526" t="str">
        <f>IFERROR(VLOOKUP(Z131,'P1'!$B:$AP,41,FALSE),"")</f>
        <v/>
      </c>
      <c r="AA132" s="526" t="str">
        <f>IFERROR(VLOOKUP(AA131,'P1'!$B:$AP,41,FALSE),"")</f>
        <v/>
      </c>
      <c r="AB132" s="526" t="str">
        <f>IFERROR(VLOOKUP(AB131,'P1'!$B:$AP,41,FALSE),"")</f>
        <v/>
      </c>
      <c r="AC132" s="526" t="str">
        <f>IFERROR(VLOOKUP(AC131,'P1'!$B:$AP,41,FALSE),"")</f>
        <v/>
      </c>
      <c r="AD132" s="526" t="str">
        <f>IFERROR(VLOOKUP(AD131,'P1'!$B:$AP,41,FALSE),"")</f>
        <v/>
      </c>
      <c r="AE132" s="526" t="str">
        <f>IFERROR(VLOOKUP(AE131,'P1'!$B:$AP,41,FALSE),"")</f>
        <v/>
      </c>
      <c r="AF132" s="526" t="str">
        <f>IFERROR(VLOOKUP(AF131,'P1'!$B:$AP,41,FALSE),"")</f>
        <v/>
      </c>
      <c r="AG132" s="526" t="str">
        <f>IFERROR(VLOOKUP(AG131,'P1'!$B:$AP,41,FALSE),"")</f>
        <v/>
      </c>
      <c r="AH132" s="526" t="str">
        <f>IFERROR(VLOOKUP(AH131,'P1'!$B:$AP,41,FALSE),"")</f>
        <v/>
      </c>
      <c r="AI132" s="526" t="str">
        <f>IFERROR(VLOOKUP(AI131,'P1'!$B:$AP,41,FALSE),"")</f>
        <v/>
      </c>
      <c r="AJ132" s="526" t="str">
        <f>IFERROR(VLOOKUP(AJ131,'P1'!$B:$AP,41,FALSE),"")</f>
        <v/>
      </c>
      <c r="AK132" s="526" t="str">
        <f>IFERROR(VLOOKUP(AK131,'P1'!$B:$AP,41,FALSE),"")</f>
        <v/>
      </c>
      <c r="AL132" s="526" t="str">
        <f>IFERROR(VLOOKUP(AL131,'P1'!$B:$AP,41,FALSE),"")</f>
        <v/>
      </c>
      <c r="AM132" s="526" t="str">
        <f>IFERROR(VLOOKUP(AM131,'P1'!$B:$AP,41,FALSE),"")</f>
        <v/>
      </c>
      <c r="AN132" s="686"/>
      <c r="AO132" s="658"/>
      <c r="AP132" s="662"/>
      <c r="AQ132" s="663"/>
      <c r="AR132" s="658"/>
      <c r="AS132" s="658"/>
      <c r="AT132" s="666"/>
      <c r="AU132" s="524" t="str">
        <f t="shared" ref="AU132" si="176">IFERROR(IF($D131="□",($AO131/$AK$6),($AO131/$AK$8)),"")</f>
        <v/>
      </c>
      <c r="AV132" s="524" t="str">
        <f t="shared" ref="AV132" si="177">IFERROR(IF($D131="□",($AN131/$AO$6),($AN131/$AO$8)),"")</f>
        <v/>
      </c>
      <c r="AX132" s="524" t="str">
        <f>IFERROR(IF($D131="□",(VLOOKUP(F131,'[5]ますた君 '!$C:$E,3,FALSE)/($AK$6*4)),(VLOOKUP(F131,'[5]ますた君 '!$C:$E,3,FALSE)/($AK$8*4))),"")</f>
        <v/>
      </c>
      <c r="AY132" s="524" t="str">
        <f>IFERROR(IF($D131="□",(VLOOKUP(F131,'[5]ますた君 '!$C:$E,3,FALSE)/$AO$6),(VLOOKUP(F131,'[5]ますた君 '!$C:$E,3,FALSE)/$AO$8)),"")</f>
        <v/>
      </c>
    </row>
    <row r="133" spans="1:51" s="500" customFormat="1" ht="12" customHeight="1">
      <c r="A133" s="669"/>
      <c r="B133" s="672"/>
      <c r="C133" s="675"/>
      <c r="D133" s="678"/>
      <c r="E133" s="521"/>
      <c r="F133" s="683"/>
      <c r="G133" s="684"/>
      <c r="H133" s="525" t="s">
        <v>641</v>
      </c>
      <c r="I133" s="526" t="str">
        <f>IFERROR(VLOOKUP(I131,'P1'!$B:$AP,31,FALSE),"")</f>
        <v/>
      </c>
      <c r="J133" s="526" t="str">
        <f>IFERROR(VLOOKUP(J131,'P1'!$B:$AP,31,FALSE),"")</f>
        <v/>
      </c>
      <c r="K133" s="526" t="str">
        <f>IFERROR(VLOOKUP(K131,'P1'!$B:$AP,31,FALSE),"")</f>
        <v/>
      </c>
      <c r="L133" s="526" t="str">
        <f>IFERROR(VLOOKUP(L131,'P1'!$B:$AP,31,FALSE),"")</f>
        <v/>
      </c>
      <c r="M133" s="526" t="str">
        <f>IFERROR(VLOOKUP(M131,'P1'!$B:$AP,31,FALSE),"")</f>
        <v/>
      </c>
      <c r="N133" s="526" t="str">
        <f>IFERROR(VLOOKUP(N131,'P1'!$B:$AP,31,FALSE),"")</f>
        <v/>
      </c>
      <c r="O133" s="526" t="str">
        <f>IFERROR(VLOOKUP(O131,'P1'!$B:$AP,31,FALSE),"")</f>
        <v/>
      </c>
      <c r="P133" s="526" t="str">
        <f>IFERROR(VLOOKUP(P131,'P1'!$B:$AP,31,FALSE),"")</f>
        <v/>
      </c>
      <c r="Q133" s="526" t="str">
        <f>IFERROR(VLOOKUP(Q131,'P1'!$B:$AP,31,FALSE),"")</f>
        <v/>
      </c>
      <c r="R133" s="526" t="str">
        <f>IFERROR(VLOOKUP(R131,'P1'!$B:$AP,31,FALSE),"")</f>
        <v/>
      </c>
      <c r="S133" s="526" t="str">
        <f>IFERROR(VLOOKUP(S131,'P1'!$B:$AP,31,FALSE),"")</f>
        <v/>
      </c>
      <c r="T133" s="526" t="str">
        <f>IFERROR(VLOOKUP(T131,'P1'!$B:$AP,31,FALSE),"")</f>
        <v/>
      </c>
      <c r="U133" s="526" t="str">
        <f>IFERROR(VLOOKUP(U131,'P1'!$B:$AP,31,FALSE),"")</f>
        <v/>
      </c>
      <c r="V133" s="526" t="str">
        <f>IFERROR(VLOOKUP(V131,'P1'!$B:$AP,31,FALSE),"")</f>
        <v/>
      </c>
      <c r="W133" s="526" t="str">
        <f>IFERROR(VLOOKUP(W131,'P1'!$B:$AP,31,FALSE),"")</f>
        <v/>
      </c>
      <c r="X133" s="526" t="str">
        <f>IFERROR(VLOOKUP(X131,'P1'!$B:$AP,31,FALSE),"")</f>
        <v/>
      </c>
      <c r="Y133" s="526" t="str">
        <f>IFERROR(VLOOKUP(Y131,'P1'!$B:$AP,31,FALSE),"")</f>
        <v/>
      </c>
      <c r="Z133" s="526" t="str">
        <f>IFERROR(VLOOKUP(Z131,'P1'!$B:$AP,31,FALSE),"")</f>
        <v/>
      </c>
      <c r="AA133" s="526" t="str">
        <f>IFERROR(VLOOKUP(AA131,'P1'!$B:$AP,31,FALSE),"")</f>
        <v/>
      </c>
      <c r="AB133" s="526" t="str">
        <f>IFERROR(VLOOKUP(AB131,'P1'!$B:$AP,31,FALSE),"")</f>
        <v/>
      </c>
      <c r="AC133" s="526" t="str">
        <f>IFERROR(VLOOKUP(AC131,'P1'!$B:$AP,31,FALSE),"")</f>
        <v/>
      </c>
      <c r="AD133" s="526" t="str">
        <f>IFERROR(VLOOKUP(AD131,'P1'!$B:$AP,31,FALSE),"")</f>
        <v/>
      </c>
      <c r="AE133" s="526" t="str">
        <f>IFERROR(VLOOKUP(AE131,'P1'!$B:$AP,31,FALSE),"")</f>
        <v/>
      </c>
      <c r="AF133" s="526" t="str">
        <f>IFERROR(VLOOKUP(AF131,'P1'!$B:$AP,31,FALSE),"")</f>
        <v/>
      </c>
      <c r="AG133" s="526" t="str">
        <f>IFERROR(VLOOKUP(AG131,'P1'!$B:$AP,31,FALSE),"")</f>
        <v/>
      </c>
      <c r="AH133" s="526" t="str">
        <f>IFERROR(VLOOKUP(AH131,'P1'!$B:$AP,31,FALSE),"")</f>
        <v/>
      </c>
      <c r="AI133" s="526" t="str">
        <f>IFERROR(VLOOKUP(AI131,'P1'!$B:$AP,31,FALSE),"")</f>
        <v/>
      </c>
      <c r="AJ133" s="526" t="str">
        <f>IFERROR(VLOOKUP(AJ131,'P1'!$B:$AP,31,FALSE),"")</f>
        <v/>
      </c>
      <c r="AK133" s="526" t="str">
        <f>IFERROR(VLOOKUP(AK131,'P1'!$B:$AP,31,FALSE),"")</f>
        <v/>
      </c>
      <c r="AL133" s="526" t="str">
        <f>IFERROR(VLOOKUP(AL131,'P1'!$B:$AP,31,FALSE),"")</f>
        <v/>
      </c>
      <c r="AM133" s="526" t="str">
        <f>IFERROR(VLOOKUP(AM131,'P1'!$B:$AP,31,FALSE),"")</f>
        <v/>
      </c>
      <c r="AN133" s="687"/>
      <c r="AO133" s="659"/>
      <c r="AP133" s="664"/>
      <c r="AQ133" s="665"/>
      <c r="AR133" s="659"/>
      <c r="AS133" s="659"/>
      <c r="AT133" s="666"/>
      <c r="AU133" s="527"/>
      <c r="AV133" s="527"/>
      <c r="AX133" s="527"/>
      <c r="AY133" s="527"/>
    </row>
    <row r="134" spans="1:51" s="500" customFormat="1" ht="12" customHeight="1">
      <c r="A134" s="667">
        <v>38</v>
      </c>
      <c r="B134" s="670"/>
      <c r="C134" s="688"/>
      <c r="D134" s="676" t="s">
        <v>634</v>
      </c>
      <c r="E134" s="517"/>
      <c r="F134" s="679"/>
      <c r="G134" s="680"/>
      <c r="H134" s="518" t="s">
        <v>635</v>
      </c>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685">
        <f t="shared" ref="AN134" si="178">IF(LEFT($AN$1,6)="共同生活援助",SUM(I135:AM135),SUM(I135:AM136))</f>
        <v>0</v>
      </c>
      <c r="AO134" s="657">
        <f>IF($AN$3="４週",AN134/4,AN134/(DAY(EOMONTH($I$21,0))/7))</f>
        <v>0</v>
      </c>
      <c r="AP134" s="660"/>
      <c r="AQ134" s="661"/>
      <c r="AR134" s="657" t="str">
        <f t="shared" ref="AR134" si="179">IF($AN$3="４週",AU135,AV135)</f>
        <v/>
      </c>
      <c r="AS134" s="657"/>
      <c r="AT134" s="666" t="str">
        <f t="shared" ref="AT134" si="180">IF(AX135&lt;=1.1,"",IF(AY135&lt;=1.1,"",IF(F134="","","勤務時間"&amp;CHAR(10)&amp;"OVER")))</f>
        <v/>
      </c>
      <c r="AU134" s="520" t="s">
        <v>636</v>
      </c>
      <c r="AV134" s="520" t="s">
        <v>637</v>
      </c>
      <c r="AX134" s="520" t="s">
        <v>638</v>
      </c>
      <c r="AY134" s="520" t="s">
        <v>639</v>
      </c>
    </row>
    <row r="135" spans="1:51" s="500" customFormat="1" ht="12" customHeight="1">
      <c r="A135" s="668"/>
      <c r="B135" s="671"/>
      <c r="C135" s="689"/>
      <c r="D135" s="677"/>
      <c r="E135" s="521"/>
      <c r="F135" s="681"/>
      <c r="G135" s="682"/>
      <c r="H135" s="522" t="s">
        <v>640</v>
      </c>
      <c r="I135" s="526" t="str">
        <f>IFERROR(VLOOKUP(I134,'P1'!$B:$AP,41,FALSE),"")</f>
        <v/>
      </c>
      <c r="J135" s="526" t="str">
        <f>IFERROR(VLOOKUP(J134,'P1'!$B:$AP,41,FALSE),"")</f>
        <v/>
      </c>
      <c r="K135" s="526" t="str">
        <f>IFERROR(VLOOKUP(K134,'P1'!$B:$AP,41,FALSE),"")</f>
        <v/>
      </c>
      <c r="L135" s="526" t="str">
        <f>IFERROR(VLOOKUP(L134,'P1'!$B:$AP,41,FALSE),"")</f>
        <v/>
      </c>
      <c r="M135" s="526" t="str">
        <f>IFERROR(VLOOKUP(M134,'P1'!$B:$AP,41,FALSE),"")</f>
        <v/>
      </c>
      <c r="N135" s="526" t="str">
        <f>IFERROR(VLOOKUP(N134,'P1'!$B:$AP,41,FALSE),"")</f>
        <v/>
      </c>
      <c r="O135" s="526" t="str">
        <f>IFERROR(VLOOKUP(O134,'P1'!$B:$AP,41,FALSE),"")</f>
        <v/>
      </c>
      <c r="P135" s="526" t="str">
        <f>IFERROR(VLOOKUP(P134,'P1'!$B:$AP,41,FALSE),"")</f>
        <v/>
      </c>
      <c r="Q135" s="526" t="str">
        <f>IFERROR(VLOOKUP(Q134,'P1'!$B:$AP,41,FALSE),"")</f>
        <v/>
      </c>
      <c r="R135" s="526" t="str">
        <f>IFERROR(VLOOKUP(R134,'P1'!$B:$AP,41,FALSE),"")</f>
        <v/>
      </c>
      <c r="S135" s="526" t="str">
        <f>IFERROR(VLOOKUP(S134,'P1'!$B:$AP,41,FALSE),"")</f>
        <v/>
      </c>
      <c r="T135" s="526" t="str">
        <f>IFERROR(VLOOKUP(T134,'P1'!$B:$AP,41,FALSE),"")</f>
        <v/>
      </c>
      <c r="U135" s="526" t="str">
        <f>IFERROR(VLOOKUP(U134,'P1'!$B:$AP,41,FALSE),"")</f>
        <v/>
      </c>
      <c r="V135" s="526" t="str">
        <f>IFERROR(VLOOKUP(V134,'P1'!$B:$AP,41,FALSE),"")</f>
        <v/>
      </c>
      <c r="W135" s="526" t="str">
        <f>IFERROR(VLOOKUP(W134,'P1'!$B:$AP,41,FALSE),"")</f>
        <v/>
      </c>
      <c r="X135" s="526" t="str">
        <f>IFERROR(VLOOKUP(X134,'P1'!$B:$AP,41,FALSE),"")</f>
        <v/>
      </c>
      <c r="Y135" s="526" t="str">
        <f>IFERROR(VLOOKUP(Y134,'P1'!$B:$AP,41,FALSE),"")</f>
        <v/>
      </c>
      <c r="Z135" s="526" t="str">
        <f>IFERROR(VLOOKUP(Z134,'P1'!$B:$AP,41,FALSE),"")</f>
        <v/>
      </c>
      <c r="AA135" s="526" t="str">
        <f>IFERROR(VLOOKUP(AA134,'P1'!$B:$AP,41,FALSE),"")</f>
        <v/>
      </c>
      <c r="AB135" s="526" t="str">
        <f>IFERROR(VLOOKUP(AB134,'P1'!$B:$AP,41,FALSE),"")</f>
        <v/>
      </c>
      <c r="AC135" s="526" t="str">
        <f>IFERROR(VLOOKUP(AC134,'P1'!$B:$AP,41,FALSE),"")</f>
        <v/>
      </c>
      <c r="AD135" s="526" t="str">
        <f>IFERROR(VLOOKUP(AD134,'P1'!$B:$AP,41,FALSE),"")</f>
        <v/>
      </c>
      <c r="AE135" s="526" t="str">
        <f>IFERROR(VLOOKUP(AE134,'P1'!$B:$AP,41,FALSE),"")</f>
        <v/>
      </c>
      <c r="AF135" s="526" t="str">
        <f>IFERROR(VLOOKUP(AF134,'P1'!$B:$AP,41,FALSE),"")</f>
        <v/>
      </c>
      <c r="AG135" s="526" t="str">
        <f>IFERROR(VLOOKUP(AG134,'P1'!$B:$AP,41,FALSE),"")</f>
        <v/>
      </c>
      <c r="AH135" s="526" t="str">
        <f>IFERROR(VLOOKUP(AH134,'P1'!$B:$AP,41,FALSE),"")</f>
        <v/>
      </c>
      <c r="AI135" s="526" t="str">
        <f>IFERROR(VLOOKUP(AI134,'P1'!$B:$AP,41,FALSE),"")</f>
        <v/>
      </c>
      <c r="AJ135" s="526" t="str">
        <f>IFERROR(VLOOKUP(AJ134,'P1'!$B:$AP,41,FALSE),"")</f>
        <v/>
      </c>
      <c r="AK135" s="526" t="str">
        <f>IFERROR(VLOOKUP(AK134,'P1'!$B:$AP,41,FALSE),"")</f>
        <v/>
      </c>
      <c r="AL135" s="526" t="str">
        <f>IFERROR(VLOOKUP(AL134,'P1'!$B:$AP,41,FALSE),"")</f>
        <v/>
      </c>
      <c r="AM135" s="526" t="str">
        <f>IFERROR(VLOOKUP(AM134,'P1'!$B:$AP,41,FALSE),"")</f>
        <v/>
      </c>
      <c r="AN135" s="686"/>
      <c r="AO135" s="658"/>
      <c r="AP135" s="662"/>
      <c r="AQ135" s="663"/>
      <c r="AR135" s="658"/>
      <c r="AS135" s="658"/>
      <c r="AT135" s="666"/>
      <c r="AU135" s="524" t="str">
        <f t="shared" ref="AU135" si="181">IFERROR(IF($D134="□",($AO134/$AK$6),($AO134/$AK$8)),"")</f>
        <v/>
      </c>
      <c r="AV135" s="524" t="str">
        <f t="shared" ref="AV135" si="182">IFERROR(IF($D134="□",($AN134/$AO$6),($AN134/$AO$8)),"")</f>
        <v/>
      </c>
      <c r="AX135" s="524" t="str">
        <f>IFERROR(IF($D134="□",(VLOOKUP(F134,'[5]ますた君 '!$C:$E,3,FALSE)/($AK$6*4)),(VLOOKUP(F134,'[5]ますた君 '!$C:$E,3,FALSE)/($AK$8*4))),"")</f>
        <v/>
      </c>
      <c r="AY135" s="524" t="str">
        <f>IFERROR(IF($D134="□",(VLOOKUP(F134,'[5]ますた君 '!$C:$E,3,FALSE)/$AO$6),(VLOOKUP(F134,'[5]ますた君 '!$C:$E,3,FALSE)/$AO$8)),"")</f>
        <v/>
      </c>
    </row>
    <row r="136" spans="1:51" s="500" customFormat="1" ht="12" customHeight="1">
      <c r="A136" s="669"/>
      <c r="B136" s="672"/>
      <c r="C136" s="690"/>
      <c r="D136" s="678"/>
      <c r="E136" s="521"/>
      <c r="F136" s="683"/>
      <c r="G136" s="684"/>
      <c r="H136" s="525" t="s">
        <v>641</v>
      </c>
      <c r="I136" s="526" t="str">
        <f>IFERROR(VLOOKUP(I134,'P1'!$B:$AP,31,FALSE),"")</f>
        <v/>
      </c>
      <c r="J136" s="526" t="str">
        <f>IFERROR(VLOOKUP(J134,'P1'!$B:$AP,31,FALSE),"")</f>
        <v/>
      </c>
      <c r="K136" s="526" t="str">
        <f>IFERROR(VLOOKUP(K134,'P1'!$B:$AP,31,FALSE),"")</f>
        <v/>
      </c>
      <c r="L136" s="526" t="str">
        <f>IFERROR(VLOOKUP(L134,'P1'!$B:$AP,31,FALSE),"")</f>
        <v/>
      </c>
      <c r="M136" s="526" t="str">
        <f>IFERROR(VLOOKUP(M134,'P1'!$B:$AP,31,FALSE),"")</f>
        <v/>
      </c>
      <c r="N136" s="526" t="str">
        <f>IFERROR(VLOOKUP(N134,'P1'!$B:$AP,31,FALSE),"")</f>
        <v/>
      </c>
      <c r="O136" s="526" t="str">
        <f>IFERROR(VLOOKUP(O134,'P1'!$B:$AP,31,FALSE),"")</f>
        <v/>
      </c>
      <c r="P136" s="526" t="str">
        <f>IFERROR(VLOOKUP(P134,'P1'!$B:$AP,31,FALSE),"")</f>
        <v/>
      </c>
      <c r="Q136" s="526" t="str">
        <f>IFERROR(VLOOKUP(Q134,'P1'!$B:$AP,31,FALSE),"")</f>
        <v/>
      </c>
      <c r="R136" s="526" t="str">
        <f>IFERROR(VLOOKUP(R134,'P1'!$B:$AP,31,FALSE),"")</f>
        <v/>
      </c>
      <c r="S136" s="526" t="str">
        <f>IFERROR(VLOOKUP(S134,'P1'!$B:$AP,31,FALSE),"")</f>
        <v/>
      </c>
      <c r="T136" s="526" t="str">
        <f>IFERROR(VLOOKUP(T134,'P1'!$B:$AP,31,FALSE),"")</f>
        <v/>
      </c>
      <c r="U136" s="526" t="str">
        <f>IFERROR(VLOOKUP(U134,'P1'!$B:$AP,31,FALSE),"")</f>
        <v/>
      </c>
      <c r="V136" s="526" t="str">
        <f>IFERROR(VLOOKUP(V134,'P1'!$B:$AP,31,FALSE),"")</f>
        <v/>
      </c>
      <c r="W136" s="526" t="str">
        <f>IFERROR(VLOOKUP(W134,'P1'!$B:$AP,31,FALSE),"")</f>
        <v/>
      </c>
      <c r="X136" s="526" t="str">
        <f>IFERROR(VLOOKUP(X134,'P1'!$B:$AP,31,FALSE),"")</f>
        <v/>
      </c>
      <c r="Y136" s="526" t="str">
        <f>IFERROR(VLOOKUP(Y134,'P1'!$B:$AP,31,FALSE),"")</f>
        <v/>
      </c>
      <c r="Z136" s="526" t="str">
        <f>IFERROR(VLOOKUP(Z134,'P1'!$B:$AP,31,FALSE),"")</f>
        <v/>
      </c>
      <c r="AA136" s="526" t="str">
        <f>IFERROR(VLOOKUP(AA134,'P1'!$B:$AP,31,FALSE),"")</f>
        <v/>
      </c>
      <c r="AB136" s="526" t="str">
        <f>IFERROR(VLOOKUP(AB134,'P1'!$B:$AP,31,FALSE),"")</f>
        <v/>
      </c>
      <c r="AC136" s="526" t="str">
        <f>IFERROR(VLOOKUP(AC134,'P1'!$B:$AP,31,FALSE),"")</f>
        <v/>
      </c>
      <c r="AD136" s="526" t="str">
        <f>IFERROR(VLOOKUP(AD134,'P1'!$B:$AP,31,FALSE),"")</f>
        <v/>
      </c>
      <c r="AE136" s="526" t="str">
        <f>IFERROR(VLOOKUP(AE134,'P1'!$B:$AP,31,FALSE),"")</f>
        <v/>
      </c>
      <c r="AF136" s="526" t="str">
        <f>IFERROR(VLOOKUP(AF134,'P1'!$B:$AP,31,FALSE),"")</f>
        <v/>
      </c>
      <c r="AG136" s="526" t="str">
        <f>IFERROR(VLOOKUP(AG134,'P1'!$B:$AP,31,FALSE),"")</f>
        <v/>
      </c>
      <c r="AH136" s="526" t="str">
        <f>IFERROR(VLOOKUP(AH134,'P1'!$B:$AP,31,FALSE),"")</f>
        <v/>
      </c>
      <c r="AI136" s="526" t="str">
        <f>IFERROR(VLOOKUP(AI134,'P1'!$B:$AP,31,FALSE),"")</f>
        <v/>
      </c>
      <c r="AJ136" s="526" t="str">
        <f>IFERROR(VLOOKUP(AJ134,'P1'!$B:$AP,31,FALSE),"")</f>
        <v/>
      </c>
      <c r="AK136" s="526" t="str">
        <f>IFERROR(VLOOKUP(AK134,'P1'!$B:$AP,31,FALSE),"")</f>
        <v/>
      </c>
      <c r="AL136" s="526" t="str">
        <f>IFERROR(VLOOKUP(AL134,'P1'!$B:$AP,31,FALSE),"")</f>
        <v/>
      </c>
      <c r="AM136" s="526" t="str">
        <f>IFERROR(VLOOKUP(AM134,'P1'!$B:$AP,31,FALSE),"")</f>
        <v/>
      </c>
      <c r="AN136" s="687"/>
      <c r="AO136" s="659"/>
      <c r="AP136" s="664"/>
      <c r="AQ136" s="665"/>
      <c r="AR136" s="659"/>
      <c r="AS136" s="659"/>
      <c r="AT136" s="666"/>
      <c r="AU136" s="527"/>
      <c r="AV136" s="527"/>
      <c r="AX136" s="527"/>
      <c r="AY136" s="527"/>
    </row>
    <row r="137" spans="1:51" s="500" customFormat="1" ht="12" customHeight="1">
      <c r="A137" s="667">
        <v>39</v>
      </c>
      <c r="B137" s="670"/>
      <c r="C137" s="688"/>
      <c r="D137" s="676" t="s">
        <v>634</v>
      </c>
      <c r="E137" s="517"/>
      <c r="F137" s="679"/>
      <c r="G137" s="680"/>
      <c r="H137" s="518" t="s">
        <v>635</v>
      </c>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685">
        <f t="shared" ref="AN137" si="183">IF(LEFT($AN$1,6)="共同生活援助",SUM(I138:AM138),SUM(I138:AM139))</f>
        <v>0</v>
      </c>
      <c r="AO137" s="657">
        <f>IF($AN$3="４週",AN137/4,AN137/(DAY(EOMONTH($I$21,0))/7))</f>
        <v>0</v>
      </c>
      <c r="AP137" s="660"/>
      <c r="AQ137" s="661"/>
      <c r="AR137" s="657" t="str">
        <f t="shared" ref="AR137" si="184">IF($AN$3="４週",AU138,AV138)</f>
        <v/>
      </c>
      <c r="AS137" s="657"/>
      <c r="AT137" s="666" t="str">
        <f t="shared" ref="AT137" si="185">IF(AX138&lt;=1.1,"",IF(AY138&lt;=1.1,"",IF(F137="","","勤務時間"&amp;CHAR(10)&amp;"OVER")))</f>
        <v/>
      </c>
      <c r="AU137" s="520" t="s">
        <v>636</v>
      </c>
      <c r="AV137" s="520" t="s">
        <v>637</v>
      </c>
      <c r="AX137" s="520" t="s">
        <v>638</v>
      </c>
      <c r="AY137" s="520" t="s">
        <v>639</v>
      </c>
    </row>
    <row r="138" spans="1:51" s="500" customFormat="1" ht="12" customHeight="1">
      <c r="A138" s="668"/>
      <c r="B138" s="671"/>
      <c r="C138" s="689"/>
      <c r="D138" s="677"/>
      <c r="E138" s="521"/>
      <c r="F138" s="681"/>
      <c r="G138" s="682"/>
      <c r="H138" s="522" t="s">
        <v>640</v>
      </c>
      <c r="I138" s="526" t="str">
        <f>IFERROR(VLOOKUP(I137,'P1'!$B:$AP,41,FALSE),"")</f>
        <v/>
      </c>
      <c r="J138" s="526" t="str">
        <f>IFERROR(VLOOKUP(J137,'P1'!$B:$AP,41,FALSE),"")</f>
        <v/>
      </c>
      <c r="K138" s="526" t="str">
        <f>IFERROR(VLOOKUP(K137,'P1'!$B:$AP,41,FALSE),"")</f>
        <v/>
      </c>
      <c r="L138" s="526" t="str">
        <f>IFERROR(VLOOKUP(L137,'P1'!$B:$AP,41,FALSE),"")</f>
        <v/>
      </c>
      <c r="M138" s="526" t="str">
        <f>IFERROR(VLOOKUP(M137,'P1'!$B:$AP,41,FALSE),"")</f>
        <v/>
      </c>
      <c r="N138" s="526" t="str">
        <f>IFERROR(VLOOKUP(N137,'P1'!$B:$AP,41,FALSE),"")</f>
        <v/>
      </c>
      <c r="O138" s="526" t="str">
        <f>IFERROR(VLOOKUP(O137,'P1'!$B:$AP,41,FALSE),"")</f>
        <v/>
      </c>
      <c r="P138" s="526" t="str">
        <f>IFERROR(VLOOKUP(P137,'P1'!$B:$AP,41,FALSE),"")</f>
        <v/>
      </c>
      <c r="Q138" s="526" t="str">
        <f>IFERROR(VLOOKUP(Q137,'P1'!$B:$AP,41,FALSE),"")</f>
        <v/>
      </c>
      <c r="R138" s="526" t="str">
        <f>IFERROR(VLOOKUP(R137,'P1'!$B:$AP,41,FALSE),"")</f>
        <v/>
      </c>
      <c r="S138" s="526" t="str">
        <f>IFERROR(VLOOKUP(S137,'P1'!$B:$AP,41,FALSE),"")</f>
        <v/>
      </c>
      <c r="T138" s="526" t="str">
        <f>IFERROR(VLOOKUP(T137,'P1'!$B:$AP,41,FALSE),"")</f>
        <v/>
      </c>
      <c r="U138" s="526" t="str">
        <f>IFERROR(VLOOKUP(U137,'P1'!$B:$AP,41,FALSE),"")</f>
        <v/>
      </c>
      <c r="V138" s="526" t="str">
        <f>IFERROR(VLOOKUP(V137,'P1'!$B:$AP,41,FALSE),"")</f>
        <v/>
      </c>
      <c r="W138" s="526" t="str">
        <f>IFERROR(VLOOKUP(W137,'P1'!$B:$AP,41,FALSE),"")</f>
        <v/>
      </c>
      <c r="X138" s="526" t="str">
        <f>IFERROR(VLOOKUP(X137,'P1'!$B:$AP,41,FALSE),"")</f>
        <v/>
      </c>
      <c r="Y138" s="526" t="str">
        <f>IFERROR(VLOOKUP(Y137,'P1'!$B:$AP,41,FALSE),"")</f>
        <v/>
      </c>
      <c r="Z138" s="526" t="str">
        <f>IFERROR(VLOOKUP(Z137,'P1'!$B:$AP,41,FALSE),"")</f>
        <v/>
      </c>
      <c r="AA138" s="526" t="str">
        <f>IFERROR(VLOOKUP(AA137,'P1'!$B:$AP,41,FALSE),"")</f>
        <v/>
      </c>
      <c r="AB138" s="526" t="str">
        <f>IFERROR(VLOOKUP(AB137,'P1'!$B:$AP,41,FALSE),"")</f>
        <v/>
      </c>
      <c r="AC138" s="526" t="str">
        <f>IFERROR(VLOOKUP(AC137,'P1'!$B:$AP,41,FALSE),"")</f>
        <v/>
      </c>
      <c r="AD138" s="526" t="str">
        <f>IFERROR(VLOOKUP(AD137,'P1'!$B:$AP,41,FALSE),"")</f>
        <v/>
      </c>
      <c r="AE138" s="526" t="str">
        <f>IFERROR(VLOOKUP(AE137,'P1'!$B:$AP,41,FALSE),"")</f>
        <v/>
      </c>
      <c r="AF138" s="526" t="str">
        <f>IFERROR(VLOOKUP(AF137,'P1'!$B:$AP,41,FALSE),"")</f>
        <v/>
      </c>
      <c r="AG138" s="526" t="str">
        <f>IFERROR(VLOOKUP(AG137,'P1'!$B:$AP,41,FALSE),"")</f>
        <v/>
      </c>
      <c r="AH138" s="526" t="str">
        <f>IFERROR(VLOOKUP(AH137,'P1'!$B:$AP,41,FALSE),"")</f>
        <v/>
      </c>
      <c r="AI138" s="526" t="str">
        <f>IFERROR(VLOOKUP(AI137,'P1'!$B:$AP,41,FALSE),"")</f>
        <v/>
      </c>
      <c r="AJ138" s="526" t="str">
        <f>IFERROR(VLOOKUP(AJ137,'P1'!$B:$AP,41,FALSE),"")</f>
        <v/>
      </c>
      <c r="AK138" s="526" t="str">
        <f>IFERROR(VLOOKUP(AK137,'P1'!$B:$AP,41,FALSE),"")</f>
        <v/>
      </c>
      <c r="AL138" s="526" t="str">
        <f>IFERROR(VLOOKUP(AL137,'P1'!$B:$AP,41,FALSE),"")</f>
        <v/>
      </c>
      <c r="AM138" s="526" t="str">
        <f>IFERROR(VLOOKUP(AM137,'P1'!$B:$AP,41,FALSE),"")</f>
        <v/>
      </c>
      <c r="AN138" s="686"/>
      <c r="AO138" s="658"/>
      <c r="AP138" s="662"/>
      <c r="AQ138" s="663"/>
      <c r="AR138" s="658"/>
      <c r="AS138" s="658"/>
      <c r="AT138" s="666"/>
      <c r="AU138" s="524" t="str">
        <f t="shared" ref="AU138" si="186">IFERROR(IF($D137="□",($AO137/$AK$6),($AO137/$AK$8)),"")</f>
        <v/>
      </c>
      <c r="AV138" s="524" t="str">
        <f t="shared" ref="AV138" si="187">IFERROR(IF($D137="□",($AN137/$AO$6),($AN137/$AO$8)),"")</f>
        <v/>
      </c>
      <c r="AX138" s="524" t="str">
        <f>IFERROR(IF($D137="□",(VLOOKUP(F137,'[5]ますた君 '!$C:$E,3,FALSE)/($AK$6*4)),(VLOOKUP(F137,'[5]ますた君 '!$C:$E,3,FALSE)/($AK$8*4))),"")</f>
        <v/>
      </c>
      <c r="AY138" s="524" t="str">
        <f>IFERROR(IF($D137="□",(VLOOKUP(F137,'[5]ますた君 '!$C:$E,3,FALSE)/$AO$6),(VLOOKUP(F137,'[5]ますた君 '!$C:$E,3,FALSE)/$AO$8)),"")</f>
        <v/>
      </c>
    </row>
    <row r="139" spans="1:51" s="500" customFormat="1" ht="12" customHeight="1">
      <c r="A139" s="669"/>
      <c r="B139" s="672"/>
      <c r="C139" s="690"/>
      <c r="D139" s="678"/>
      <c r="E139" s="521"/>
      <c r="F139" s="683"/>
      <c r="G139" s="684"/>
      <c r="H139" s="525" t="s">
        <v>641</v>
      </c>
      <c r="I139" s="526" t="str">
        <f>IFERROR(VLOOKUP(I137,'P1'!$B:$AP,31,FALSE),"")</f>
        <v/>
      </c>
      <c r="J139" s="526" t="str">
        <f>IFERROR(VLOOKUP(J137,'P1'!$B:$AP,31,FALSE),"")</f>
        <v/>
      </c>
      <c r="K139" s="526" t="str">
        <f>IFERROR(VLOOKUP(K137,'P1'!$B:$AP,31,FALSE),"")</f>
        <v/>
      </c>
      <c r="L139" s="526" t="str">
        <f>IFERROR(VLOOKUP(L137,'P1'!$B:$AP,31,FALSE),"")</f>
        <v/>
      </c>
      <c r="M139" s="526" t="str">
        <f>IFERROR(VLOOKUP(M137,'P1'!$B:$AP,31,FALSE),"")</f>
        <v/>
      </c>
      <c r="N139" s="526" t="str">
        <f>IFERROR(VLOOKUP(N137,'P1'!$B:$AP,31,FALSE),"")</f>
        <v/>
      </c>
      <c r="O139" s="526" t="str">
        <f>IFERROR(VLOOKUP(O137,'P1'!$B:$AP,31,FALSE),"")</f>
        <v/>
      </c>
      <c r="P139" s="526" t="str">
        <f>IFERROR(VLOOKUP(P137,'P1'!$B:$AP,31,FALSE),"")</f>
        <v/>
      </c>
      <c r="Q139" s="526" t="str">
        <f>IFERROR(VLOOKUP(Q137,'P1'!$B:$AP,31,FALSE),"")</f>
        <v/>
      </c>
      <c r="R139" s="526" t="str">
        <f>IFERROR(VLOOKUP(R137,'P1'!$B:$AP,31,FALSE),"")</f>
        <v/>
      </c>
      <c r="S139" s="526" t="str">
        <f>IFERROR(VLOOKUP(S137,'P1'!$B:$AP,31,FALSE),"")</f>
        <v/>
      </c>
      <c r="T139" s="526" t="str">
        <f>IFERROR(VLOOKUP(T137,'P1'!$B:$AP,31,FALSE),"")</f>
        <v/>
      </c>
      <c r="U139" s="526" t="str">
        <f>IFERROR(VLOOKUP(U137,'P1'!$B:$AP,31,FALSE),"")</f>
        <v/>
      </c>
      <c r="V139" s="526" t="str">
        <f>IFERROR(VLOOKUP(V137,'P1'!$B:$AP,31,FALSE),"")</f>
        <v/>
      </c>
      <c r="W139" s="526" t="str">
        <f>IFERROR(VLOOKUP(W137,'P1'!$B:$AP,31,FALSE),"")</f>
        <v/>
      </c>
      <c r="X139" s="526" t="str">
        <f>IFERROR(VLOOKUP(X137,'P1'!$B:$AP,31,FALSE),"")</f>
        <v/>
      </c>
      <c r="Y139" s="526" t="str">
        <f>IFERROR(VLOOKUP(Y137,'P1'!$B:$AP,31,FALSE),"")</f>
        <v/>
      </c>
      <c r="Z139" s="526" t="str">
        <f>IFERROR(VLOOKUP(Z137,'P1'!$B:$AP,31,FALSE),"")</f>
        <v/>
      </c>
      <c r="AA139" s="526" t="str">
        <f>IFERROR(VLOOKUP(AA137,'P1'!$B:$AP,31,FALSE),"")</f>
        <v/>
      </c>
      <c r="AB139" s="526" t="str">
        <f>IFERROR(VLOOKUP(AB137,'P1'!$B:$AP,31,FALSE),"")</f>
        <v/>
      </c>
      <c r="AC139" s="526" t="str">
        <f>IFERROR(VLOOKUP(AC137,'P1'!$B:$AP,31,FALSE),"")</f>
        <v/>
      </c>
      <c r="AD139" s="526" t="str">
        <f>IFERROR(VLOOKUP(AD137,'P1'!$B:$AP,31,FALSE),"")</f>
        <v/>
      </c>
      <c r="AE139" s="526" t="str">
        <f>IFERROR(VLOOKUP(AE137,'P1'!$B:$AP,31,FALSE),"")</f>
        <v/>
      </c>
      <c r="AF139" s="526" t="str">
        <f>IFERROR(VLOOKUP(AF137,'P1'!$B:$AP,31,FALSE),"")</f>
        <v/>
      </c>
      <c r="AG139" s="526" t="str">
        <f>IFERROR(VLOOKUP(AG137,'P1'!$B:$AP,31,FALSE),"")</f>
        <v/>
      </c>
      <c r="AH139" s="526" t="str">
        <f>IFERROR(VLOOKUP(AH137,'P1'!$B:$AP,31,FALSE),"")</f>
        <v/>
      </c>
      <c r="AI139" s="526" t="str">
        <f>IFERROR(VLOOKUP(AI137,'P1'!$B:$AP,31,FALSE),"")</f>
        <v/>
      </c>
      <c r="AJ139" s="526" t="str">
        <f>IFERROR(VLOOKUP(AJ137,'P1'!$B:$AP,31,FALSE),"")</f>
        <v/>
      </c>
      <c r="AK139" s="526" t="str">
        <f>IFERROR(VLOOKUP(AK137,'P1'!$B:$AP,31,FALSE),"")</f>
        <v/>
      </c>
      <c r="AL139" s="526" t="str">
        <f>IFERROR(VLOOKUP(AL137,'P1'!$B:$AP,31,FALSE),"")</f>
        <v/>
      </c>
      <c r="AM139" s="526" t="str">
        <f>IFERROR(VLOOKUP(AM137,'P1'!$B:$AP,31,FALSE),"")</f>
        <v/>
      </c>
      <c r="AN139" s="687"/>
      <c r="AO139" s="659"/>
      <c r="AP139" s="664"/>
      <c r="AQ139" s="665"/>
      <c r="AR139" s="659"/>
      <c r="AS139" s="659"/>
      <c r="AT139" s="666"/>
      <c r="AU139" s="527"/>
      <c r="AV139" s="527"/>
      <c r="AX139" s="527"/>
      <c r="AY139" s="527"/>
    </row>
    <row r="140" spans="1:51" s="500" customFormat="1" ht="12" customHeight="1">
      <c r="A140" s="667">
        <v>40</v>
      </c>
      <c r="B140" s="670"/>
      <c r="C140" s="688"/>
      <c r="D140" s="676" t="s">
        <v>634</v>
      </c>
      <c r="E140" s="517"/>
      <c r="F140" s="679"/>
      <c r="G140" s="680"/>
      <c r="H140" s="518" t="s">
        <v>635</v>
      </c>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685">
        <f t="shared" ref="AN140" si="188">IF(LEFT($AN$1,6)="共同生活援助",SUM(I141:AM141),SUM(I141:AM142))</f>
        <v>0</v>
      </c>
      <c r="AO140" s="657">
        <f>IF($AN$3="４週",AN140/4,AN140/(DAY(EOMONTH($I$21,0))/7))</f>
        <v>0</v>
      </c>
      <c r="AP140" s="660"/>
      <c r="AQ140" s="661"/>
      <c r="AR140" s="657" t="str">
        <f t="shared" ref="AR140" si="189">IF($AN$3="４週",AU141,AV141)</f>
        <v/>
      </c>
      <c r="AS140" s="657"/>
      <c r="AT140" s="666" t="str">
        <f t="shared" ref="AT140" si="190">IF(AX141&lt;=1.1,"",IF(AY141&lt;=1.1,"",IF(F140="","","勤務時間"&amp;CHAR(10)&amp;"OVER")))</f>
        <v/>
      </c>
      <c r="AU140" s="520" t="s">
        <v>636</v>
      </c>
      <c r="AV140" s="520" t="s">
        <v>637</v>
      </c>
      <c r="AX140" s="520" t="s">
        <v>638</v>
      </c>
      <c r="AY140" s="520" t="s">
        <v>639</v>
      </c>
    </row>
    <row r="141" spans="1:51" s="500" customFormat="1" ht="12" customHeight="1">
      <c r="A141" s="668"/>
      <c r="B141" s="671"/>
      <c r="C141" s="689"/>
      <c r="D141" s="677"/>
      <c r="E141" s="521"/>
      <c r="F141" s="681"/>
      <c r="G141" s="682"/>
      <c r="H141" s="522" t="s">
        <v>640</v>
      </c>
      <c r="I141" s="526" t="str">
        <f>IFERROR(VLOOKUP(I140,'P1'!$B:$AP,41,FALSE),"")</f>
        <v/>
      </c>
      <c r="J141" s="526" t="str">
        <f>IFERROR(VLOOKUP(J140,'P1'!$B:$AP,41,FALSE),"")</f>
        <v/>
      </c>
      <c r="K141" s="526" t="str">
        <f>IFERROR(VLOOKUP(K140,'P1'!$B:$AP,41,FALSE),"")</f>
        <v/>
      </c>
      <c r="L141" s="526" t="str">
        <f>IFERROR(VLOOKUP(L140,'P1'!$B:$AP,41,FALSE),"")</f>
        <v/>
      </c>
      <c r="M141" s="526" t="str">
        <f>IFERROR(VLOOKUP(M140,'P1'!$B:$AP,41,FALSE),"")</f>
        <v/>
      </c>
      <c r="N141" s="526" t="str">
        <f>IFERROR(VLOOKUP(N140,'P1'!$B:$AP,41,FALSE),"")</f>
        <v/>
      </c>
      <c r="O141" s="526" t="str">
        <f>IFERROR(VLOOKUP(O140,'P1'!$B:$AP,41,FALSE),"")</f>
        <v/>
      </c>
      <c r="P141" s="526" t="str">
        <f>IFERROR(VLOOKUP(P140,'P1'!$B:$AP,41,FALSE),"")</f>
        <v/>
      </c>
      <c r="Q141" s="526" t="str">
        <f>IFERROR(VLOOKUP(Q140,'P1'!$B:$AP,41,FALSE),"")</f>
        <v/>
      </c>
      <c r="R141" s="526" t="str">
        <f>IFERROR(VLOOKUP(R140,'P1'!$B:$AP,41,FALSE),"")</f>
        <v/>
      </c>
      <c r="S141" s="526" t="str">
        <f>IFERROR(VLOOKUP(S140,'P1'!$B:$AP,41,FALSE),"")</f>
        <v/>
      </c>
      <c r="T141" s="526" t="str">
        <f>IFERROR(VLOOKUP(T140,'P1'!$B:$AP,41,FALSE),"")</f>
        <v/>
      </c>
      <c r="U141" s="526" t="str">
        <f>IFERROR(VLOOKUP(U140,'P1'!$B:$AP,41,FALSE),"")</f>
        <v/>
      </c>
      <c r="V141" s="526" t="str">
        <f>IFERROR(VLOOKUP(V140,'P1'!$B:$AP,41,FALSE),"")</f>
        <v/>
      </c>
      <c r="W141" s="526" t="str">
        <f>IFERROR(VLOOKUP(W140,'P1'!$B:$AP,41,FALSE),"")</f>
        <v/>
      </c>
      <c r="X141" s="526" t="str">
        <f>IFERROR(VLOOKUP(X140,'P1'!$B:$AP,41,FALSE),"")</f>
        <v/>
      </c>
      <c r="Y141" s="526" t="str">
        <f>IFERROR(VLOOKUP(Y140,'P1'!$B:$AP,41,FALSE),"")</f>
        <v/>
      </c>
      <c r="Z141" s="526" t="str">
        <f>IFERROR(VLOOKUP(Z140,'P1'!$B:$AP,41,FALSE),"")</f>
        <v/>
      </c>
      <c r="AA141" s="526" t="str">
        <f>IFERROR(VLOOKUP(AA140,'P1'!$B:$AP,41,FALSE),"")</f>
        <v/>
      </c>
      <c r="AB141" s="526" t="str">
        <f>IFERROR(VLOOKUP(AB140,'P1'!$B:$AP,41,FALSE),"")</f>
        <v/>
      </c>
      <c r="AC141" s="526" t="str">
        <f>IFERROR(VLOOKUP(AC140,'P1'!$B:$AP,41,FALSE),"")</f>
        <v/>
      </c>
      <c r="AD141" s="526" t="str">
        <f>IFERROR(VLOOKUP(AD140,'P1'!$B:$AP,41,FALSE),"")</f>
        <v/>
      </c>
      <c r="AE141" s="526" t="str">
        <f>IFERROR(VLOOKUP(AE140,'P1'!$B:$AP,41,FALSE),"")</f>
        <v/>
      </c>
      <c r="AF141" s="526" t="str">
        <f>IFERROR(VLOOKUP(AF140,'P1'!$B:$AP,41,FALSE),"")</f>
        <v/>
      </c>
      <c r="AG141" s="526" t="str">
        <f>IFERROR(VLOOKUP(AG140,'P1'!$B:$AP,41,FALSE),"")</f>
        <v/>
      </c>
      <c r="AH141" s="526" t="str">
        <f>IFERROR(VLOOKUP(AH140,'P1'!$B:$AP,41,FALSE),"")</f>
        <v/>
      </c>
      <c r="AI141" s="526" t="str">
        <f>IFERROR(VLOOKUP(AI140,'P1'!$B:$AP,41,FALSE),"")</f>
        <v/>
      </c>
      <c r="AJ141" s="526" t="str">
        <f>IFERROR(VLOOKUP(AJ140,'P1'!$B:$AP,41,FALSE),"")</f>
        <v/>
      </c>
      <c r="AK141" s="526" t="str">
        <f>IFERROR(VLOOKUP(AK140,'P1'!$B:$AP,41,FALSE),"")</f>
        <v/>
      </c>
      <c r="AL141" s="526" t="str">
        <f>IFERROR(VLOOKUP(AL140,'P1'!$B:$AP,41,FALSE),"")</f>
        <v/>
      </c>
      <c r="AM141" s="526" t="str">
        <f>IFERROR(VLOOKUP(AM140,'P1'!$B:$AP,41,FALSE),"")</f>
        <v/>
      </c>
      <c r="AN141" s="686"/>
      <c r="AO141" s="658"/>
      <c r="AP141" s="662"/>
      <c r="AQ141" s="663"/>
      <c r="AR141" s="658"/>
      <c r="AS141" s="658"/>
      <c r="AT141" s="666"/>
      <c r="AU141" s="524" t="str">
        <f t="shared" ref="AU141" si="191">IFERROR(IF($D140="□",($AO140/$AK$6),($AO140/$AK$8)),"")</f>
        <v/>
      </c>
      <c r="AV141" s="524" t="str">
        <f t="shared" ref="AV141" si="192">IFERROR(IF($D140="□",($AN140/$AO$6),($AN140/$AO$8)),"")</f>
        <v/>
      </c>
      <c r="AX141" s="524" t="str">
        <f>IFERROR(IF($D140="□",(VLOOKUP(F140,'[5]ますた君 '!$C:$E,3,FALSE)/($AK$6*4)),(VLOOKUP(F140,'[5]ますた君 '!$C:$E,3,FALSE)/($AK$8*4))),"")</f>
        <v/>
      </c>
      <c r="AY141" s="524" t="str">
        <f>IFERROR(IF($D140="□",(VLOOKUP(F140,'[5]ますた君 '!$C:$E,3,FALSE)/$AO$6),(VLOOKUP(F140,'[5]ますた君 '!$C:$E,3,FALSE)/$AO$8)),"")</f>
        <v/>
      </c>
    </row>
    <row r="142" spans="1:51" s="500" customFormat="1" ht="12" customHeight="1">
      <c r="A142" s="669"/>
      <c r="B142" s="672"/>
      <c r="C142" s="690"/>
      <c r="D142" s="678"/>
      <c r="E142" s="521"/>
      <c r="F142" s="683"/>
      <c r="G142" s="684"/>
      <c r="H142" s="525" t="s">
        <v>641</v>
      </c>
      <c r="I142" s="526" t="str">
        <f>IFERROR(VLOOKUP(I140,'P1'!$B:$AP,31,FALSE),"")</f>
        <v/>
      </c>
      <c r="J142" s="526" t="str">
        <f>IFERROR(VLOOKUP(J140,'P1'!$B:$AP,31,FALSE),"")</f>
        <v/>
      </c>
      <c r="K142" s="526" t="str">
        <f>IFERROR(VLOOKUP(K140,'P1'!$B:$AP,31,FALSE),"")</f>
        <v/>
      </c>
      <c r="L142" s="526" t="str">
        <f>IFERROR(VLOOKUP(L140,'P1'!$B:$AP,31,FALSE),"")</f>
        <v/>
      </c>
      <c r="M142" s="526" t="str">
        <f>IFERROR(VLOOKUP(M140,'P1'!$B:$AP,31,FALSE),"")</f>
        <v/>
      </c>
      <c r="N142" s="526" t="str">
        <f>IFERROR(VLOOKUP(N140,'P1'!$B:$AP,31,FALSE),"")</f>
        <v/>
      </c>
      <c r="O142" s="526" t="str">
        <f>IFERROR(VLOOKUP(O140,'P1'!$B:$AP,31,FALSE),"")</f>
        <v/>
      </c>
      <c r="P142" s="526" t="str">
        <f>IFERROR(VLOOKUP(P140,'P1'!$B:$AP,31,FALSE),"")</f>
        <v/>
      </c>
      <c r="Q142" s="526" t="str">
        <f>IFERROR(VLOOKUP(Q140,'P1'!$B:$AP,31,FALSE),"")</f>
        <v/>
      </c>
      <c r="R142" s="526" t="str">
        <f>IFERROR(VLOOKUP(R140,'P1'!$B:$AP,31,FALSE),"")</f>
        <v/>
      </c>
      <c r="S142" s="526" t="str">
        <f>IFERROR(VLOOKUP(S140,'P1'!$B:$AP,31,FALSE),"")</f>
        <v/>
      </c>
      <c r="T142" s="526" t="str">
        <f>IFERROR(VLOOKUP(T140,'P1'!$B:$AP,31,FALSE),"")</f>
        <v/>
      </c>
      <c r="U142" s="526" t="str">
        <f>IFERROR(VLOOKUP(U140,'P1'!$B:$AP,31,FALSE),"")</f>
        <v/>
      </c>
      <c r="V142" s="526" t="str">
        <f>IFERROR(VLOOKUP(V140,'P1'!$B:$AP,31,FALSE),"")</f>
        <v/>
      </c>
      <c r="W142" s="526" t="str">
        <f>IFERROR(VLOOKUP(W140,'P1'!$B:$AP,31,FALSE),"")</f>
        <v/>
      </c>
      <c r="X142" s="526" t="str">
        <f>IFERROR(VLOOKUP(X140,'P1'!$B:$AP,31,FALSE),"")</f>
        <v/>
      </c>
      <c r="Y142" s="526" t="str">
        <f>IFERROR(VLOOKUP(Y140,'P1'!$B:$AP,31,FALSE),"")</f>
        <v/>
      </c>
      <c r="Z142" s="526" t="str">
        <f>IFERROR(VLOOKUP(Z140,'P1'!$B:$AP,31,FALSE),"")</f>
        <v/>
      </c>
      <c r="AA142" s="526" t="str">
        <f>IFERROR(VLOOKUP(AA140,'P1'!$B:$AP,31,FALSE),"")</f>
        <v/>
      </c>
      <c r="AB142" s="526" t="str">
        <f>IFERROR(VLOOKUP(AB140,'P1'!$B:$AP,31,FALSE),"")</f>
        <v/>
      </c>
      <c r="AC142" s="526" t="str">
        <f>IFERROR(VLOOKUP(AC140,'P1'!$B:$AP,31,FALSE),"")</f>
        <v/>
      </c>
      <c r="AD142" s="526" t="str">
        <f>IFERROR(VLOOKUP(AD140,'P1'!$B:$AP,31,FALSE),"")</f>
        <v/>
      </c>
      <c r="AE142" s="526" t="str">
        <f>IFERROR(VLOOKUP(AE140,'P1'!$B:$AP,31,FALSE),"")</f>
        <v/>
      </c>
      <c r="AF142" s="526" t="str">
        <f>IFERROR(VLOOKUP(AF140,'P1'!$B:$AP,31,FALSE),"")</f>
        <v/>
      </c>
      <c r="AG142" s="526" t="str">
        <f>IFERROR(VLOOKUP(AG140,'P1'!$B:$AP,31,FALSE),"")</f>
        <v/>
      </c>
      <c r="AH142" s="526" t="str">
        <f>IFERROR(VLOOKUP(AH140,'P1'!$B:$AP,31,FALSE),"")</f>
        <v/>
      </c>
      <c r="AI142" s="526" t="str">
        <f>IFERROR(VLOOKUP(AI140,'P1'!$B:$AP,31,FALSE),"")</f>
        <v/>
      </c>
      <c r="AJ142" s="526" t="str">
        <f>IFERROR(VLOOKUP(AJ140,'P1'!$B:$AP,31,FALSE),"")</f>
        <v/>
      </c>
      <c r="AK142" s="526" t="str">
        <f>IFERROR(VLOOKUP(AK140,'P1'!$B:$AP,31,FALSE),"")</f>
        <v/>
      </c>
      <c r="AL142" s="526" t="str">
        <f>IFERROR(VLOOKUP(AL140,'P1'!$B:$AP,31,FALSE),"")</f>
        <v/>
      </c>
      <c r="AM142" s="526" t="str">
        <f>IFERROR(VLOOKUP(AM140,'P1'!$B:$AP,31,FALSE),"")</f>
        <v/>
      </c>
      <c r="AN142" s="687"/>
      <c r="AO142" s="659"/>
      <c r="AP142" s="664"/>
      <c r="AQ142" s="665"/>
      <c r="AR142" s="659"/>
      <c r="AS142" s="659"/>
      <c r="AT142" s="666"/>
      <c r="AU142" s="527"/>
      <c r="AV142" s="527"/>
      <c r="AX142" s="527"/>
      <c r="AY142" s="527"/>
    </row>
    <row r="143" spans="1:51" s="500" customFormat="1" ht="12" customHeight="1">
      <c r="A143" s="667">
        <v>41</v>
      </c>
      <c r="B143" s="670"/>
      <c r="C143" s="688"/>
      <c r="D143" s="676" t="s">
        <v>634</v>
      </c>
      <c r="E143" s="517"/>
      <c r="F143" s="679"/>
      <c r="G143" s="680"/>
      <c r="H143" s="518" t="s">
        <v>635</v>
      </c>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685">
        <f t="shared" ref="AN143" si="193">IF(LEFT($AN$1,6)="共同生活援助",SUM(I144:AM144),SUM(I144:AM145))</f>
        <v>0</v>
      </c>
      <c r="AO143" s="657">
        <f>IF($AN$3="４週",AN143/4,AN143/(DAY(EOMONTH($I$21,0))/7))</f>
        <v>0</v>
      </c>
      <c r="AP143" s="660"/>
      <c r="AQ143" s="661"/>
      <c r="AR143" s="657" t="str">
        <f t="shared" ref="AR143" si="194">IF($AN$3="４週",AU144,AV144)</f>
        <v/>
      </c>
      <c r="AS143" s="657"/>
      <c r="AT143" s="666" t="str">
        <f t="shared" ref="AT143" si="195">IF(AX144&lt;=1.1,"",IF(AY144&lt;=1.1,"",IF(F143="","","勤務時間"&amp;CHAR(10)&amp;"OVER")))</f>
        <v/>
      </c>
      <c r="AU143" s="520" t="s">
        <v>636</v>
      </c>
      <c r="AV143" s="520" t="s">
        <v>637</v>
      </c>
      <c r="AX143" s="520" t="s">
        <v>638</v>
      </c>
      <c r="AY143" s="520" t="s">
        <v>639</v>
      </c>
    </row>
    <row r="144" spans="1:51" s="500" customFormat="1" ht="12" customHeight="1">
      <c r="A144" s="668"/>
      <c r="B144" s="671"/>
      <c r="C144" s="689"/>
      <c r="D144" s="677"/>
      <c r="E144" s="521"/>
      <c r="F144" s="681"/>
      <c r="G144" s="682"/>
      <c r="H144" s="522" t="s">
        <v>640</v>
      </c>
      <c r="I144" s="526" t="str">
        <f>IFERROR(VLOOKUP(I143,'P1'!$B:$AP,41,FALSE),"")</f>
        <v/>
      </c>
      <c r="J144" s="526" t="str">
        <f>IFERROR(VLOOKUP(J143,'P1'!$B:$AP,41,FALSE),"")</f>
        <v/>
      </c>
      <c r="K144" s="526" t="str">
        <f>IFERROR(VLOOKUP(K143,'P1'!$B:$AP,41,FALSE),"")</f>
        <v/>
      </c>
      <c r="L144" s="526" t="str">
        <f>IFERROR(VLOOKUP(L143,'P1'!$B:$AP,41,FALSE),"")</f>
        <v/>
      </c>
      <c r="M144" s="526" t="str">
        <f>IFERROR(VLOOKUP(M143,'P1'!$B:$AP,41,FALSE),"")</f>
        <v/>
      </c>
      <c r="N144" s="526" t="str">
        <f>IFERROR(VLOOKUP(N143,'P1'!$B:$AP,41,FALSE),"")</f>
        <v/>
      </c>
      <c r="O144" s="526" t="str">
        <f>IFERROR(VLOOKUP(O143,'P1'!$B:$AP,41,FALSE),"")</f>
        <v/>
      </c>
      <c r="P144" s="526" t="str">
        <f>IFERROR(VLOOKUP(P143,'P1'!$B:$AP,41,FALSE),"")</f>
        <v/>
      </c>
      <c r="Q144" s="526" t="str">
        <f>IFERROR(VLOOKUP(Q143,'P1'!$B:$AP,41,FALSE),"")</f>
        <v/>
      </c>
      <c r="R144" s="526" t="str">
        <f>IFERROR(VLOOKUP(R143,'P1'!$B:$AP,41,FALSE),"")</f>
        <v/>
      </c>
      <c r="S144" s="526" t="str">
        <f>IFERROR(VLOOKUP(S143,'P1'!$B:$AP,41,FALSE),"")</f>
        <v/>
      </c>
      <c r="T144" s="526" t="str">
        <f>IFERROR(VLOOKUP(T143,'P1'!$B:$AP,41,FALSE),"")</f>
        <v/>
      </c>
      <c r="U144" s="526" t="str">
        <f>IFERROR(VLOOKUP(U143,'P1'!$B:$AP,41,FALSE),"")</f>
        <v/>
      </c>
      <c r="V144" s="526" t="str">
        <f>IFERROR(VLOOKUP(V143,'P1'!$B:$AP,41,FALSE),"")</f>
        <v/>
      </c>
      <c r="W144" s="526" t="str">
        <f>IFERROR(VLOOKUP(W143,'P1'!$B:$AP,41,FALSE),"")</f>
        <v/>
      </c>
      <c r="X144" s="526" t="str">
        <f>IFERROR(VLOOKUP(X143,'P1'!$B:$AP,41,FALSE),"")</f>
        <v/>
      </c>
      <c r="Y144" s="526" t="str">
        <f>IFERROR(VLOOKUP(Y143,'P1'!$B:$AP,41,FALSE),"")</f>
        <v/>
      </c>
      <c r="Z144" s="526" t="str">
        <f>IFERROR(VLOOKUP(Z143,'P1'!$B:$AP,41,FALSE),"")</f>
        <v/>
      </c>
      <c r="AA144" s="526" t="str">
        <f>IFERROR(VLOOKUP(AA143,'P1'!$B:$AP,41,FALSE),"")</f>
        <v/>
      </c>
      <c r="AB144" s="526" t="str">
        <f>IFERROR(VLOOKUP(AB143,'P1'!$B:$AP,41,FALSE),"")</f>
        <v/>
      </c>
      <c r="AC144" s="526" t="str">
        <f>IFERROR(VLOOKUP(AC143,'P1'!$B:$AP,41,FALSE),"")</f>
        <v/>
      </c>
      <c r="AD144" s="526" t="str">
        <f>IFERROR(VLOOKUP(AD143,'P1'!$B:$AP,41,FALSE),"")</f>
        <v/>
      </c>
      <c r="AE144" s="526" t="str">
        <f>IFERROR(VLOOKUP(AE143,'P1'!$B:$AP,41,FALSE),"")</f>
        <v/>
      </c>
      <c r="AF144" s="526" t="str">
        <f>IFERROR(VLOOKUP(AF143,'P1'!$B:$AP,41,FALSE),"")</f>
        <v/>
      </c>
      <c r="AG144" s="526" t="str">
        <f>IFERROR(VLOOKUP(AG143,'P1'!$B:$AP,41,FALSE),"")</f>
        <v/>
      </c>
      <c r="AH144" s="526" t="str">
        <f>IFERROR(VLOOKUP(AH143,'P1'!$B:$AP,41,FALSE),"")</f>
        <v/>
      </c>
      <c r="AI144" s="526" t="str">
        <f>IFERROR(VLOOKUP(AI143,'P1'!$B:$AP,41,FALSE),"")</f>
        <v/>
      </c>
      <c r="AJ144" s="526" t="str">
        <f>IFERROR(VLOOKUP(AJ143,'P1'!$B:$AP,41,FALSE),"")</f>
        <v/>
      </c>
      <c r="AK144" s="526" t="str">
        <f>IFERROR(VLOOKUP(AK143,'P1'!$B:$AP,41,FALSE),"")</f>
        <v/>
      </c>
      <c r="AL144" s="526" t="str">
        <f>IFERROR(VLOOKUP(AL143,'P1'!$B:$AP,41,FALSE),"")</f>
        <v/>
      </c>
      <c r="AM144" s="526" t="str">
        <f>IFERROR(VLOOKUP(AM143,'P1'!$B:$AP,41,FALSE),"")</f>
        <v/>
      </c>
      <c r="AN144" s="686"/>
      <c r="AO144" s="658"/>
      <c r="AP144" s="662"/>
      <c r="AQ144" s="663"/>
      <c r="AR144" s="658"/>
      <c r="AS144" s="658"/>
      <c r="AT144" s="666"/>
      <c r="AU144" s="524" t="str">
        <f t="shared" ref="AU144" si="196">IFERROR(IF($D143="□",($AO143/$AK$6),($AO143/$AK$8)),"")</f>
        <v/>
      </c>
      <c r="AV144" s="524" t="str">
        <f t="shared" ref="AV144" si="197">IFERROR(IF($D143="□",($AN143/$AO$6),($AN143/$AO$8)),"")</f>
        <v/>
      </c>
      <c r="AX144" s="524" t="str">
        <f>IFERROR(IF($D143="□",(VLOOKUP(F143,'[5]ますた君 '!$C:$E,3,FALSE)/($AK$6*4)),(VLOOKUP(F143,'[5]ますた君 '!$C:$E,3,FALSE)/($AK$8*4))),"")</f>
        <v/>
      </c>
      <c r="AY144" s="524" t="str">
        <f>IFERROR(IF($D143="□",(VLOOKUP(F143,'[5]ますた君 '!$C:$E,3,FALSE)/$AO$6),(VLOOKUP(F143,'[5]ますた君 '!$C:$E,3,FALSE)/$AO$8)),"")</f>
        <v/>
      </c>
    </row>
    <row r="145" spans="1:51" s="500" customFormat="1" ht="12" customHeight="1">
      <c r="A145" s="669"/>
      <c r="B145" s="672"/>
      <c r="C145" s="690"/>
      <c r="D145" s="678"/>
      <c r="E145" s="521"/>
      <c r="F145" s="683"/>
      <c r="G145" s="684"/>
      <c r="H145" s="525" t="s">
        <v>641</v>
      </c>
      <c r="I145" s="526" t="str">
        <f>IFERROR(VLOOKUP(I143,'P1'!$B:$AP,31,FALSE),"")</f>
        <v/>
      </c>
      <c r="J145" s="526" t="str">
        <f>IFERROR(VLOOKUP(J143,'P1'!$B:$AP,31,FALSE),"")</f>
        <v/>
      </c>
      <c r="K145" s="526" t="str">
        <f>IFERROR(VLOOKUP(K143,'P1'!$B:$AP,31,FALSE),"")</f>
        <v/>
      </c>
      <c r="L145" s="526" t="str">
        <f>IFERROR(VLOOKUP(L143,'P1'!$B:$AP,31,FALSE),"")</f>
        <v/>
      </c>
      <c r="M145" s="526" t="str">
        <f>IFERROR(VLOOKUP(M143,'P1'!$B:$AP,31,FALSE),"")</f>
        <v/>
      </c>
      <c r="N145" s="526" t="str">
        <f>IFERROR(VLOOKUP(N143,'P1'!$B:$AP,31,FALSE),"")</f>
        <v/>
      </c>
      <c r="O145" s="526" t="str">
        <f>IFERROR(VLOOKUP(O143,'P1'!$B:$AP,31,FALSE),"")</f>
        <v/>
      </c>
      <c r="P145" s="526" t="str">
        <f>IFERROR(VLOOKUP(P143,'P1'!$B:$AP,31,FALSE),"")</f>
        <v/>
      </c>
      <c r="Q145" s="526" t="str">
        <f>IFERROR(VLOOKUP(Q143,'P1'!$B:$AP,31,FALSE),"")</f>
        <v/>
      </c>
      <c r="R145" s="526" t="str">
        <f>IFERROR(VLOOKUP(R143,'P1'!$B:$AP,31,FALSE),"")</f>
        <v/>
      </c>
      <c r="S145" s="526" t="str">
        <f>IFERROR(VLOOKUP(S143,'P1'!$B:$AP,31,FALSE),"")</f>
        <v/>
      </c>
      <c r="T145" s="526" t="str">
        <f>IFERROR(VLOOKUP(T143,'P1'!$B:$AP,31,FALSE),"")</f>
        <v/>
      </c>
      <c r="U145" s="526" t="str">
        <f>IFERROR(VLOOKUP(U143,'P1'!$B:$AP,31,FALSE),"")</f>
        <v/>
      </c>
      <c r="V145" s="526" t="str">
        <f>IFERROR(VLOOKUP(V143,'P1'!$B:$AP,31,FALSE),"")</f>
        <v/>
      </c>
      <c r="W145" s="526" t="str">
        <f>IFERROR(VLOOKUP(W143,'P1'!$B:$AP,31,FALSE),"")</f>
        <v/>
      </c>
      <c r="X145" s="526" t="str">
        <f>IFERROR(VLOOKUP(X143,'P1'!$B:$AP,31,FALSE),"")</f>
        <v/>
      </c>
      <c r="Y145" s="526" t="str">
        <f>IFERROR(VLOOKUP(Y143,'P1'!$B:$AP,31,FALSE),"")</f>
        <v/>
      </c>
      <c r="Z145" s="526" t="str">
        <f>IFERROR(VLOOKUP(Z143,'P1'!$B:$AP,31,FALSE),"")</f>
        <v/>
      </c>
      <c r="AA145" s="526" t="str">
        <f>IFERROR(VLOOKUP(AA143,'P1'!$B:$AP,31,FALSE),"")</f>
        <v/>
      </c>
      <c r="AB145" s="526" t="str">
        <f>IFERROR(VLOOKUP(AB143,'P1'!$B:$AP,31,FALSE),"")</f>
        <v/>
      </c>
      <c r="AC145" s="526" t="str">
        <f>IFERROR(VLOOKUP(AC143,'P1'!$B:$AP,31,FALSE),"")</f>
        <v/>
      </c>
      <c r="AD145" s="526" t="str">
        <f>IFERROR(VLOOKUP(AD143,'P1'!$B:$AP,31,FALSE),"")</f>
        <v/>
      </c>
      <c r="AE145" s="526" t="str">
        <f>IFERROR(VLOOKUP(AE143,'P1'!$B:$AP,31,FALSE),"")</f>
        <v/>
      </c>
      <c r="AF145" s="526" t="str">
        <f>IFERROR(VLOOKUP(AF143,'P1'!$B:$AP,31,FALSE),"")</f>
        <v/>
      </c>
      <c r="AG145" s="526" t="str">
        <f>IFERROR(VLOOKUP(AG143,'P1'!$B:$AP,31,FALSE),"")</f>
        <v/>
      </c>
      <c r="AH145" s="526" t="str">
        <f>IFERROR(VLOOKUP(AH143,'P1'!$B:$AP,31,FALSE),"")</f>
        <v/>
      </c>
      <c r="AI145" s="526" t="str">
        <f>IFERROR(VLOOKUP(AI143,'P1'!$B:$AP,31,FALSE),"")</f>
        <v/>
      </c>
      <c r="AJ145" s="526" t="str">
        <f>IFERROR(VLOOKUP(AJ143,'P1'!$B:$AP,31,FALSE),"")</f>
        <v/>
      </c>
      <c r="AK145" s="526" t="str">
        <f>IFERROR(VLOOKUP(AK143,'P1'!$B:$AP,31,FALSE),"")</f>
        <v/>
      </c>
      <c r="AL145" s="526" t="str">
        <f>IFERROR(VLOOKUP(AL143,'P1'!$B:$AP,31,FALSE),"")</f>
        <v/>
      </c>
      <c r="AM145" s="526" t="str">
        <f>IFERROR(VLOOKUP(AM143,'P1'!$B:$AP,31,FALSE),"")</f>
        <v/>
      </c>
      <c r="AN145" s="687"/>
      <c r="AO145" s="659"/>
      <c r="AP145" s="664"/>
      <c r="AQ145" s="665"/>
      <c r="AR145" s="659"/>
      <c r="AS145" s="659"/>
      <c r="AT145" s="666"/>
      <c r="AU145" s="527"/>
      <c r="AV145" s="527"/>
      <c r="AX145" s="527"/>
      <c r="AY145" s="527"/>
    </row>
    <row r="146" spans="1:51" s="500" customFormat="1" ht="12" customHeight="1">
      <c r="A146" s="667">
        <v>42</v>
      </c>
      <c r="B146" s="670"/>
      <c r="C146" s="688"/>
      <c r="D146" s="676" t="s">
        <v>634</v>
      </c>
      <c r="E146" s="517"/>
      <c r="F146" s="679"/>
      <c r="G146" s="680"/>
      <c r="H146" s="518" t="s">
        <v>635</v>
      </c>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685">
        <f t="shared" ref="AN146" si="198">IF(LEFT($AN$1,6)="共同生活援助",SUM(I147:AM147),SUM(I147:AM148))</f>
        <v>0</v>
      </c>
      <c r="AO146" s="657">
        <f>IF($AN$3="４週",AN146/4,AN146/(DAY(EOMONTH($I$21,0))/7))</f>
        <v>0</v>
      </c>
      <c r="AP146" s="660"/>
      <c r="AQ146" s="661"/>
      <c r="AR146" s="657" t="str">
        <f t="shared" ref="AR146" si="199">IF($AN$3="４週",AU147,AV147)</f>
        <v/>
      </c>
      <c r="AS146" s="657"/>
      <c r="AT146" s="666" t="str">
        <f t="shared" ref="AT146" si="200">IF(AX147&lt;=1.1,"",IF(AY147&lt;=1.1,"",IF(F146="","","勤務時間"&amp;CHAR(10)&amp;"OVER")))</f>
        <v/>
      </c>
      <c r="AU146" s="520" t="s">
        <v>636</v>
      </c>
      <c r="AV146" s="520" t="s">
        <v>637</v>
      </c>
      <c r="AX146" s="520" t="s">
        <v>638</v>
      </c>
      <c r="AY146" s="520" t="s">
        <v>639</v>
      </c>
    </row>
    <row r="147" spans="1:51" s="500" customFormat="1" ht="12" customHeight="1">
      <c r="A147" s="668"/>
      <c r="B147" s="671"/>
      <c r="C147" s="689"/>
      <c r="D147" s="677"/>
      <c r="E147" s="521"/>
      <c r="F147" s="681"/>
      <c r="G147" s="682"/>
      <c r="H147" s="522" t="s">
        <v>640</v>
      </c>
      <c r="I147" s="526" t="str">
        <f>IFERROR(VLOOKUP(I146,'P1'!$B:$AP,41,FALSE),"")</f>
        <v/>
      </c>
      <c r="J147" s="526" t="str">
        <f>IFERROR(VLOOKUP(J146,'P1'!$B:$AP,41,FALSE),"")</f>
        <v/>
      </c>
      <c r="K147" s="526" t="str">
        <f>IFERROR(VLOOKUP(K146,'P1'!$B:$AP,41,FALSE),"")</f>
        <v/>
      </c>
      <c r="L147" s="526" t="str">
        <f>IFERROR(VLOOKUP(L146,'P1'!$B:$AP,41,FALSE),"")</f>
        <v/>
      </c>
      <c r="M147" s="526" t="str">
        <f>IFERROR(VLOOKUP(M146,'P1'!$B:$AP,41,FALSE),"")</f>
        <v/>
      </c>
      <c r="N147" s="526" t="str">
        <f>IFERROR(VLOOKUP(N146,'P1'!$B:$AP,41,FALSE),"")</f>
        <v/>
      </c>
      <c r="O147" s="526" t="str">
        <f>IFERROR(VLOOKUP(O146,'P1'!$B:$AP,41,FALSE),"")</f>
        <v/>
      </c>
      <c r="P147" s="526" t="str">
        <f>IFERROR(VLOOKUP(P146,'P1'!$B:$AP,41,FALSE),"")</f>
        <v/>
      </c>
      <c r="Q147" s="526" t="str">
        <f>IFERROR(VLOOKUP(Q146,'P1'!$B:$AP,41,FALSE),"")</f>
        <v/>
      </c>
      <c r="R147" s="526" t="str">
        <f>IFERROR(VLOOKUP(R146,'P1'!$B:$AP,41,FALSE),"")</f>
        <v/>
      </c>
      <c r="S147" s="526" t="str">
        <f>IFERROR(VLOOKUP(S146,'P1'!$B:$AP,41,FALSE),"")</f>
        <v/>
      </c>
      <c r="T147" s="526" t="str">
        <f>IFERROR(VLOOKUP(T146,'P1'!$B:$AP,41,FALSE),"")</f>
        <v/>
      </c>
      <c r="U147" s="526" t="str">
        <f>IFERROR(VLOOKUP(U146,'P1'!$B:$AP,41,FALSE),"")</f>
        <v/>
      </c>
      <c r="V147" s="526" t="str">
        <f>IFERROR(VLOOKUP(V146,'P1'!$B:$AP,41,FALSE),"")</f>
        <v/>
      </c>
      <c r="W147" s="526" t="str">
        <f>IFERROR(VLOOKUP(W146,'P1'!$B:$AP,41,FALSE),"")</f>
        <v/>
      </c>
      <c r="X147" s="526" t="str">
        <f>IFERROR(VLOOKUP(X146,'P1'!$B:$AP,41,FALSE),"")</f>
        <v/>
      </c>
      <c r="Y147" s="526" t="str">
        <f>IFERROR(VLOOKUP(Y146,'P1'!$B:$AP,41,FALSE),"")</f>
        <v/>
      </c>
      <c r="Z147" s="526" t="str">
        <f>IFERROR(VLOOKUP(Z146,'P1'!$B:$AP,41,FALSE),"")</f>
        <v/>
      </c>
      <c r="AA147" s="526" t="str">
        <f>IFERROR(VLOOKUP(AA146,'P1'!$B:$AP,41,FALSE),"")</f>
        <v/>
      </c>
      <c r="AB147" s="526" t="str">
        <f>IFERROR(VLOOKUP(AB146,'P1'!$B:$AP,41,FALSE),"")</f>
        <v/>
      </c>
      <c r="AC147" s="526" t="str">
        <f>IFERROR(VLOOKUP(AC146,'P1'!$B:$AP,41,FALSE),"")</f>
        <v/>
      </c>
      <c r="AD147" s="526" t="str">
        <f>IFERROR(VLOOKUP(AD146,'P1'!$B:$AP,41,FALSE),"")</f>
        <v/>
      </c>
      <c r="AE147" s="526" t="str">
        <f>IFERROR(VLOOKUP(AE146,'P1'!$B:$AP,41,FALSE),"")</f>
        <v/>
      </c>
      <c r="AF147" s="526" t="str">
        <f>IFERROR(VLOOKUP(AF146,'P1'!$B:$AP,41,FALSE),"")</f>
        <v/>
      </c>
      <c r="AG147" s="526" t="str">
        <f>IFERROR(VLOOKUP(AG146,'P1'!$B:$AP,41,FALSE),"")</f>
        <v/>
      </c>
      <c r="AH147" s="526" t="str">
        <f>IFERROR(VLOOKUP(AH146,'P1'!$B:$AP,41,FALSE),"")</f>
        <v/>
      </c>
      <c r="AI147" s="526" t="str">
        <f>IFERROR(VLOOKUP(AI146,'P1'!$B:$AP,41,FALSE),"")</f>
        <v/>
      </c>
      <c r="AJ147" s="526" t="str">
        <f>IFERROR(VLOOKUP(AJ146,'P1'!$B:$AP,41,FALSE),"")</f>
        <v/>
      </c>
      <c r="AK147" s="526" t="str">
        <f>IFERROR(VLOOKUP(AK146,'P1'!$B:$AP,41,FALSE),"")</f>
        <v/>
      </c>
      <c r="AL147" s="526" t="str">
        <f>IFERROR(VLOOKUP(AL146,'P1'!$B:$AP,41,FALSE),"")</f>
        <v/>
      </c>
      <c r="AM147" s="526" t="str">
        <f>IFERROR(VLOOKUP(AM146,'P1'!$B:$AP,41,FALSE),"")</f>
        <v/>
      </c>
      <c r="AN147" s="686"/>
      <c r="AO147" s="658"/>
      <c r="AP147" s="662"/>
      <c r="AQ147" s="663"/>
      <c r="AR147" s="658"/>
      <c r="AS147" s="658"/>
      <c r="AT147" s="666"/>
      <c r="AU147" s="524" t="str">
        <f t="shared" ref="AU147" si="201">IFERROR(IF($D146="□",($AO146/$AK$6),($AO146/$AK$8)),"")</f>
        <v/>
      </c>
      <c r="AV147" s="524" t="str">
        <f t="shared" ref="AV147" si="202">IFERROR(IF($D146="□",($AN146/$AO$6),($AN146/$AO$8)),"")</f>
        <v/>
      </c>
      <c r="AX147" s="524" t="str">
        <f>IFERROR(IF($D146="□",(VLOOKUP(F146,'[5]ますた君 '!$C:$E,3,FALSE)/($AK$6*4)),(VLOOKUP(F146,'[5]ますた君 '!$C:$E,3,FALSE)/($AK$8*4))),"")</f>
        <v/>
      </c>
      <c r="AY147" s="524" t="str">
        <f>IFERROR(IF($D146="□",(VLOOKUP(F146,'[5]ますた君 '!$C:$E,3,FALSE)/$AO$6),(VLOOKUP(F146,'[5]ますた君 '!$C:$E,3,FALSE)/$AO$8)),"")</f>
        <v/>
      </c>
    </row>
    <row r="148" spans="1:51" s="500" customFormat="1" ht="12" customHeight="1">
      <c r="A148" s="669"/>
      <c r="B148" s="672"/>
      <c r="C148" s="690"/>
      <c r="D148" s="678"/>
      <c r="E148" s="521"/>
      <c r="F148" s="683"/>
      <c r="G148" s="684"/>
      <c r="H148" s="525" t="s">
        <v>641</v>
      </c>
      <c r="I148" s="526" t="str">
        <f>IFERROR(VLOOKUP(I146,'P1'!$B:$AP,31,FALSE),"")</f>
        <v/>
      </c>
      <c r="J148" s="526" t="str">
        <f>IFERROR(VLOOKUP(J146,'P1'!$B:$AP,31,FALSE),"")</f>
        <v/>
      </c>
      <c r="K148" s="526" t="str">
        <f>IFERROR(VLOOKUP(K146,'P1'!$B:$AP,31,FALSE),"")</f>
        <v/>
      </c>
      <c r="L148" s="526" t="str">
        <f>IFERROR(VLOOKUP(L146,'P1'!$B:$AP,31,FALSE),"")</f>
        <v/>
      </c>
      <c r="M148" s="526" t="str">
        <f>IFERROR(VLOOKUP(M146,'P1'!$B:$AP,31,FALSE),"")</f>
        <v/>
      </c>
      <c r="N148" s="526" t="str">
        <f>IFERROR(VLOOKUP(N146,'P1'!$B:$AP,31,FALSE),"")</f>
        <v/>
      </c>
      <c r="O148" s="526" t="str">
        <f>IFERROR(VLOOKUP(O146,'P1'!$B:$AP,31,FALSE),"")</f>
        <v/>
      </c>
      <c r="P148" s="526" t="str">
        <f>IFERROR(VLOOKUP(P146,'P1'!$B:$AP,31,FALSE),"")</f>
        <v/>
      </c>
      <c r="Q148" s="526" t="str">
        <f>IFERROR(VLOOKUP(Q146,'P1'!$B:$AP,31,FALSE),"")</f>
        <v/>
      </c>
      <c r="R148" s="526" t="str">
        <f>IFERROR(VLOOKUP(R146,'P1'!$B:$AP,31,FALSE),"")</f>
        <v/>
      </c>
      <c r="S148" s="526" t="str">
        <f>IFERROR(VLOOKUP(S146,'P1'!$B:$AP,31,FALSE),"")</f>
        <v/>
      </c>
      <c r="T148" s="526" t="str">
        <f>IFERROR(VLOOKUP(T146,'P1'!$B:$AP,31,FALSE),"")</f>
        <v/>
      </c>
      <c r="U148" s="526" t="str">
        <f>IFERROR(VLOOKUP(U146,'P1'!$B:$AP,31,FALSE),"")</f>
        <v/>
      </c>
      <c r="V148" s="526" t="str">
        <f>IFERROR(VLOOKUP(V146,'P1'!$B:$AP,31,FALSE),"")</f>
        <v/>
      </c>
      <c r="W148" s="526" t="str">
        <f>IFERROR(VLOOKUP(W146,'P1'!$B:$AP,31,FALSE),"")</f>
        <v/>
      </c>
      <c r="X148" s="526" t="str">
        <f>IFERROR(VLOOKUP(X146,'P1'!$B:$AP,31,FALSE),"")</f>
        <v/>
      </c>
      <c r="Y148" s="526" t="str">
        <f>IFERROR(VLOOKUP(Y146,'P1'!$B:$AP,31,FALSE),"")</f>
        <v/>
      </c>
      <c r="Z148" s="526" t="str">
        <f>IFERROR(VLOOKUP(Z146,'P1'!$B:$AP,31,FALSE),"")</f>
        <v/>
      </c>
      <c r="AA148" s="526" t="str">
        <f>IFERROR(VLOOKUP(AA146,'P1'!$B:$AP,31,FALSE),"")</f>
        <v/>
      </c>
      <c r="AB148" s="526" t="str">
        <f>IFERROR(VLOOKUP(AB146,'P1'!$B:$AP,31,FALSE),"")</f>
        <v/>
      </c>
      <c r="AC148" s="526" t="str">
        <f>IFERROR(VLOOKUP(AC146,'P1'!$B:$AP,31,FALSE),"")</f>
        <v/>
      </c>
      <c r="AD148" s="526" t="str">
        <f>IFERROR(VLOOKUP(AD146,'P1'!$B:$AP,31,FALSE),"")</f>
        <v/>
      </c>
      <c r="AE148" s="526" t="str">
        <f>IFERROR(VLOOKUP(AE146,'P1'!$B:$AP,31,FALSE),"")</f>
        <v/>
      </c>
      <c r="AF148" s="526" t="str">
        <f>IFERROR(VLOOKUP(AF146,'P1'!$B:$AP,31,FALSE),"")</f>
        <v/>
      </c>
      <c r="AG148" s="526" t="str">
        <f>IFERROR(VLOOKUP(AG146,'P1'!$B:$AP,31,FALSE),"")</f>
        <v/>
      </c>
      <c r="AH148" s="526" t="str">
        <f>IFERROR(VLOOKUP(AH146,'P1'!$B:$AP,31,FALSE),"")</f>
        <v/>
      </c>
      <c r="AI148" s="526" t="str">
        <f>IFERROR(VLOOKUP(AI146,'P1'!$B:$AP,31,FALSE),"")</f>
        <v/>
      </c>
      <c r="AJ148" s="526" t="str">
        <f>IFERROR(VLOOKUP(AJ146,'P1'!$B:$AP,31,FALSE),"")</f>
        <v/>
      </c>
      <c r="AK148" s="526" t="str">
        <f>IFERROR(VLOOKUP(AK146,'P1'!$B:$AP,31,FALSE),"")</f>
        <v/>
      </c>
      <c r="AL148" s="526" t="str">
        <f>IFERROR(VLOOKUP(AL146,'P1'!$B:$AP,31,FALSE),"")</f>
        <v/>
      </c>
      <c r="AM148" s="526" t="str">
        <f>IFERROR(VLOOKUP(AM146,'P1'!$B:$AP,31,FALSE),"")</f>
        <v/>
      </c>
      <c r="AN148" s="687"/>
      <c r="AO148" s="659"/>
      <c r="AP148" s="664"/>
      <c r="AQ148" s="665"/>
      <c r="AR148" s="659"/>
      <c r="AS148" s="659"/>
      <c r="AT148" s="666"/>
      <c r="AU148" s="527"/>
      <c r="AV148" s="527"/>
      <c r="AX148" s="527"/>
      <c r="AY148" s="527"/>
    </row>
    <row r="149" spans="1:51" s="500" customFormat="1" ht="12" customHeight="1">
      <c r="A149" s="667">
        <v>43</v>
      </c>
      <c r="B149" s="670"/>
      <c r="C149" s="688"/>
      <c r="D149" s="676" t="s">
        <v>634</v>
      </c>
      <c r="E149" s="517"/>
      <c r="F149" s="679"/>
      <c r="G149" s="680"/>
      <c r="H149" s="518" t="s">
        <v>635</v>
      </c>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685">
        <f t="shared" ref="AN149" si="203">IF(LEFT($AN$1,6)="共同生活援助",SUM(I150:AM150),SUM(I150:AM151))</f>
        <v>0</v>
      </c>
      <c r="AO149" s="657">
        <f>IF($AN$3="４週",AN149/4,AN149/(DAY(EOMONTH($I$21,0))/7))</f>
        <v>0</v>
      </c>
      <c r="AP149" s="660"/>
      <c r="AQ149" s="661"/>
      <c r="AR149" s="657" t="str">
        <f t="shared" ref="AR149" si="204">IF($AN$3="４週",AU150,AV150)</f>
        <v/>
      </c>
      <c r="AS149" s="657"/>
      <c r="AT149" s="666" t="str">
        <f t="shared" ref="AT149" si="205">IF(AX150&lt;=1.1,"",IF(AY150&lt;=1.1,"",IF(F149="","","勤務時間"&amp;CHAR(10)&amp;"OVER")))</f>
        <v/>
      </c>
      <c r="AU149" s="520" t="s">
        <v>636</v>
      </c>
      <c r="AV149" s="520" t="s">
        <v>637</v>
      </c>
      <c r="AX149" s="520" t="s">
        <v>638</v>
      </c>
      <c r="AY149" s="520" t="s">
        <v>639</v>
      </c>
    </row>
    <row r="150" spans="1:51" s="500" customFormat="1" ht="12" customHeight="1">
      <c r="A150" s="668"/>
      <c r="B150" s="671"/>
      <c r="C150" s="689"/>
      <c r="D150" s="677"/>
      <c r="E150" s="521"/>
      <c r="F150" s="681"/>
      <c r="G150" s="682"/>
      <c r="H150" s="522" t="s">
        <v>640</v>
      </c>
      <c r="I150" s="526" t="str">
        <f>IFERROR(VLOOKUP(I149,'P1'!$B:$AP,41,FALSE),"")</f>
        <v/>
      </c>
      <c r="J150" s="526" t="str">
        <f>IFERROR(VLOOKUP(J149,'P1'!$B:$AP,41,FALSE),"")</f>
        <v/>
      </c>
      <c r="K150" s="526" t="str">
        <f>IFERROR(VLOOKUP(K149,'P1'!$B:$AP,41,FALSE),"")</f>
        <v/>
      </c>
      <c r="L150" s="526" t="str">
        <f>IFERROR(VLOOKUP(L149,'P1'!$B:$AP,41,FALSE),"")</f>
        <v/>
      </c>
      <c r="M150" s="526" t="str">
        <f>IFERROR(VLOOKUP(M149,'P1'!$B:$AP,41,FALSE),"")</f>
        <v/>
      </c>
      <c r="N150" s="526" t="str">
        <f>IFERROR(VLOOKUP(N149,'P1'!$B:$AP,41,FALSE),"")</f>
        <v/>
      </c>
      <c r="O150" s="526" t="str">
        <f>IFERROR(VLOOKUP(O149,'P1'!$B:$AP,41,FALSE),"")</f>
        <v/>
      </c>
      <c r="P150" s="526" t="str">
        <f>IFERROR(VLOOKUP(P149,'P1'!$B:$AP,41,FALSE),"")</f>
        <v/>
      </c>
      <c r="Q150" s="526" t="str">
        <f>IFERROR(VLOOKUP(Q149,'P1'!$B:$AP,41,FALSE),"")</f>
        <v/>
      </c>
      <c r="R150" s="526" t="str">
        <f>IFERROR(VLOOKUP(R149,'P1'!$B:$AP,41,FALSE),"")</f>
        <v/>
      </c>
      <c r="S150" s="526" t="str">
        <f>IFERROR(VLOOKUP(S149,'P1'!$B:$AP,41,FALSE),"")</f>
        <v/>
      </c>
      <c r="T150" s="526" t="str">
        <f>IFERROR(VLOOKUP(T149,'P1'!$B:$AP,41,FALSE),"")</f>
        <v/>
      </c>
      <c r="U150" s="526" t="str">
        <f>IFERROR(VLOOKUP(U149,'P1'!$B:$AP,41,FALSE),"")</f>
        <v/>
      </c>
      <c r="V150" s="526" t="str">
        <f>IFERROR(VLOOKUP(V149,'P1'!$B:$AP,41,FALSE),"")</f>
        <v/>
      </c>
      <c r="W150" s="526" t="str">
        <f>IFERROR(VLOOKUP(W149,'P1'!$B:$AP,41,FALSE),"")</f>
        <v/>
      </c>
      <c r="X150" s="526" t="str">
        <f>IFERROR(VLOOKUP(X149,'P1'!$B:$AP,41,FALSE),"")</f>
        <v/>
      </c>
      <c r="Y150" s="526" t="str">
        <f>IFERROR(VLOOKUP(Y149,'P1'!$B:$AP,41,FALSE),"")</f>
        <v/>
      </c>
      <c r="Z150" s="526" t="str">
        <f>IFERROR(VLOOKUP(Z149,'P1'!$B:$AP,41,FALSE),"")</f>
        <v/>
      </c>
      <c r="AA150" s="526" t="str">
        <f>IFERROR(VLOOKUP(AA149,'P1'!$B:$AP,41,FALSE),"")</f>
        <v/>
      </c>
      <c r="AB150" s="526" t="str">
        <f>IFERROR(VLOOKUP(AB149,'P1'!$B:$AP,41,FALSE),"")</f>
        <v/>
      </c>
      <c r="AC150" s="526" t="str">
        <f>IFERROR(VLOOKUP(AC149,'P1'!$B:$AP,41,FALSE),"")</f>
        <v/>
      </c>
      <c r="AD150" s="526" t="str">
        <f>IFERROR(VLOOKUP(AD149,'P1'!$B:$AP,41,FALSE),"")</f>
        <v/>
      </c>
      <c r="AE150" s="526" t="str">
        <f>IFERROR(VLOOKUP(AE149,'P1'!$B:$AP,41,FALSE),"")</f>
        <v/>
      </c>
      <c r="AF150" s="526" t="str">
        <f>IFERROR(VLOOKUP(AF149,'P1'!$B:$AP,41,FALSE),"")</f>
        <v/>
      </c>
      <c r="AG150" s="526" t="str">
        <f>IFERROR(VLOOKUP(AG149,'P1'!$B:$AP,41,FALSE),"")</f>
        <v/>
      </c>
      <c r="AH150" s="526" t="str">
        <f>IFERROR(VLOOKUP(AH149,'P1'!$B:$AP,41,FALSE),"")</f>
        <v/>
      </c>
      <c r="AI150" s="526" t="str">
        <f>IFERROR(VLOOKUP(AI149,'P1'!$B:$AP,41,FALSE),"")</f>
        <v/>
      </c>
      <c r="AJ150" s="526" t="str">
        <f>IFERROR(VLOOKUP(AJ149,'P1'!$B:$AP,41,FALSE),"")</f>
        <v/>
      </c>
      <c r="AK150" s="526" t="str">
        <f>IFERROR(VLOOKUP(AK149,'P1'!$B:$AP,41,FALSE),"")</f>
        <v/>
      </c>
      <c r="AL150" s="526" t="str">
        <f>IFERROR(VLOOKUP(AL149,'P1'!$B:$AP,41,FALSE),"")</f>
        <v/>
      </c>
      <c r="AM150" s="526" t="str">
        <f>IFERROR(VLOOKUP(AM149,'P1'!$B:$AP,41,FALSE),"")</f>
        <v/>
      </c>
      <c r="AN150" s="686"/>
      <c r="AO150" s="658"/>
      <c r="AP150" s="662"/>
      <c r="AQ150" s="663"/>
      <c r="AR150" s="658"/>
      <c r="AS150" s="658"/>
      <c r="AT150" s="666"/>
      <c r="AU150" s="524" t="str">
        <f t="shared" ref="AU150" si="206">IFERROR(IF($D149="□",($AO149/$AK$6),($AO149/$AK$8)),"")</f>
        <v/>
      </c>
      <c r="AV150" s="524" t="str">
        <f t="shared" ref="AV150" si="207">IFERROR(IF($D149="□",($AN149/$AO$6),($AN149/$AO$8)),"")</f>
        <v/>
      </c>
      <c r="AX150" s="524" t="str">
        <f>IFERROR(IF($D149="□",(VLOOKUP(F149,'[5]ますた君 '!$C:$E,3,FALSE)/($AK$6*4)),(VLOOKUP(F149,'[5]ますた君 '!$C:$E,3,FALSE)/($AK$8*4))),"")</f>
        <v/>
      </c>
      <c r="AY150" s="524" t="str">
        <f>IFERROR(IF($D149="□",(VLOOKUP(F149,'[5]ますた君 '!$C:$E,3,FALSE)/$AO$6),(VLOOKUP(F149,'[5]ますた君 '!$C:$E,3,FALSE)/$AO$8)),"")</f>
        <v/>
      </c>
    </row>
    <row r="151" spans="1:51" s="500" customFormat="1" ht="12" customHeight="1">
      <c r="A151" s="669"/>
      <c r="B151" s="672"/>
      <c r="C151" s="690"/>
      <c r="D151" s="678"/>
      <c r="E151" s="521"/>
      <c r="F151" s="683"/>
      <c r="G151" s="684"/>
      <c r="H151" s="525" t="s">
        <v>641</v>
      </c>
      <c r="I151" s="526" t="str">
        <f>IFERROR(VLOOKUP(I149,'P1'!$B:$AP,31,FALSE),"")</f>
        <v/>
      </c>
      <c r="J151" s="526" t="str">
        <f>IFERROR(VLOOKUP(J149,'P1'!$B:$AP,31,FALSE),"")</f>
        <v/>
      </c>
      <c r="K151" s="526" t="str">
        <f>IFERROR(VLOOKUP(K149,'P1'!$B:$AP,31,FALSE),"")</f>
        <v/>
      </c>
      <c r="L151" s="526" t="str">
        <f>IFERROR(VLOOKUP(L149,'P1'!$B:$AP,31,FALSE),"")</f>
        <v/>
      </c>
      <c r="M151" s="526" t="str">
        <f>IFERROR(VLOOKUP(M149,'P1'!$B:$AP,31,FALSE),"")</f>
        <v/>
      </c>
      <c r="N151" s="526" t="str">
        <f>IFERROR(VLOOKUP(N149,'P1'!$B:$AP,31,FALSE),"")</f>
        <v/>
      </c>
      <c r="O151" s="526" t="str">
        <f>IFERROR(VLOOKUP(O149,'P1'!$B:$AP,31,FALSE),"")</f>
        <v/>
      </c>
      <c r="P151" s="526" t="str">
        <f>IFERROR(VLOOKUP(P149,'P1'!$B:$AP,31,FALSE),"")</f>
        <v/>
      </c>
      <c r="Q151" s="526" t="str">
        <f>IFERROR(VLOOKUP(Q149,'P1'!$B:$AP,31,FALSE),"")</f>
        <v/>
      </c>
      <c r="R151" s="526" t="str">
        <f>IFERROR(VLOOKUP(R149,'P1'!$B:$AP,31,FALSE),"")</f>
        <v/>
      </c>
      <c r="S151" s="526" t="str">
        <f>IFERROR(VLOOKUP(S149,'P1'!$B:$AP,31,FALSE),"")</f>
        <v/>
      </c>
      <c r="T151" s="526" t="str">
        <f>IFERROR(VLOOKUP(T149,'P1'!$B:$AP,31,FALSE),"")</f>
        <v/>
      </c>
      <c r="U151" s="526" t="str">
        <f>IFERROR(VLOOKUP(U149,'P1'!$B:$AP,31,FALSE),"")</f>
        <v/>
      </c>
      <c r="V151" s="526" t="str">
        <f>IFERROR(VLOOKUP(V149,'P1'!$B:$AP,31,FALSE),"")</f>
        <v/>
      </c>
      <c r="W151" s="526" t="str">
        <f>IFERROR(VLOOKUP(W149,'P1'!$B:$AP,31,FALSE),"")</f>
        <v/>
      </c>
      <c r="X151" s="526" t="str">
        <f>IFERROR(VLOOKUP(X149,'P1'!$B:$AP,31,FALSE),"")</f>
        <v/>
      </c>
      <c r="Y151" s="526" t="str">
        <f>IFERROR(VLOOKUP(Y149,'P1'!$B:$AP,31,FALSE),"")</f>
        <v/>
      </c>
      <c r="Z151" s="526" t="str">
        <f>IFERROR(VLOOKUP(Z149,'P1'!$B:$AP,31,FALSE),"")</f>
        <v/>
      </c>
      <c r="AA151" s="526" t="str">
        <f>IFERROR(VLOOKUP(AA149,'P1'!$B:$AP,31,FALSE),"")</f>
        <v/>
      </c>
      <c r="AB151" s="526" t="str">
        <f>IFERROR(VLOOKUP(AB149,'P1'!$B:$AP,31,FALSE),"")</f>
        <v/>
      </c>
      <c r="AC151" s="526" t="str">
        <f>IFERROR(VLOOKUP(AC149,'P1'!$B:$AP,31,FALSE),"")</f>
        <v/>
      </c>
      <c r="AD151" s="526" t="str">
        <f>IFERROR(VLOOKUP(AD149,'P1'!$B:$AP,31,FALSE),"")</f>
        <v/>
      </c>
      <c r="AE151" s="526" t="str">
        <f>IFERROR(VLOOKUP(AE149,'P1'!$B:$AP,31,FALSE),"")</f>
        <v/>
      </c>
      <c r="AF151" s="526" t="str">
        <f>IFERROR(VLOOKUP(AF149,'P1'!$B:$AP,31,FALSE),"")</f>
        <v/>
      </c>
      <c r="AG151" s="526" t="str">
        <f>IFERROR(VLOOKUP(AG149,'P1'!$B:$AP,31,FALSE),"")</f>
        <v/>
      </c>
      <c r="AH151" s="526" t="str">
        <f>IFERROR(VLOOKUP(AH149,'P1'!$B:$AP,31,FALSE),"")</f>
        <v/>
      </c>
      <c r="AI151" s="526" t="str">
        <f>IFERROR(VLOOKUP(AI149,'P1'!$B:$AP,31,FALSE),"")</f>
        <v/>
      </c>
      <c r="AJ151" s="526" t="str">
        <f>IFERROR(VLOOKUP(AJ149,'P1'!$B:$AP,31,FALSE),"")</f>
        <v/>
      </c>
      <c r="AK151" s="526" t="str">
        <f>IFERROR(VLOOKUP(AK149,'P1'!$B:$AP,31,FALSE),"")</f>
        <v/>
      </c>
      <c r="AL151" s="526" t="str">
        <f>IFERROR(VLOOKUP(AL149,'P1'!$B:$AP,31,FALSE),"")</f>
        <v/>
      </c>
      <c r="AM151" s="526" t="str">
        <f>IFERROR(VLOOKUP(AM149,'P1'!$B:$AP,31,FALSE),"")</f>
        <v/>
      </c>
      <c r="AN151" s="687"/>
      <c r="AO151" s="659"/>
      <c r="AP151" s="664"/>
      <c r="AQ151" s="665"/>
      <c r="AR151" s="659"/>
      <c r="AS151" s="659"/>
      <c r="AT151" s="666"/>
      <c r="AU151" s="527"/>
      <c r="AV151" s="527"/>
      <c r="AX151" s="527"/>
      <c r="AY151" s="527"/>
    </row>
    <row r="152" spans="1:51" s="500" customFormat="1" ht="12" customHeight="1">
      <c r="A152" s="667">
        <v>44</v>
      </c>
      <c r="B152" s="670"/>
      <c r="C152" s="688"/>
      <c r="D152" s="676" t="s">
        <v>634</v>
      </c>
      <c r="E152" s="517"/>
      <c r="F152" s="679"/>
      <c r="G152" s="680"/>
      <c r="H152" s="518" t="s">
        <v>635</v>
      </c>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685">
        <f t="shared" ref="AN152" si="208">IF(LEFT($AN$1,6)="共同生活援助",SUM(I153:AM153),SUM(I153:AM154))</f>
        <v>0</v>
      </c>
      <c r="AO152" s="657">
        <f>IF($AN$3="４週",AN152/4,AN152/(DAY(EOMONTH($I$21,0))/7))</f>
        <v>0</v>
      </c>
      <c r="AP152" s="660"/>
      <c r="AQ152" s="661"/>
      <c r="AR152" s="657" t="str">
        <f t="shared" ref="AR152" si="209">IF($AN$3="４週",AU153,AV153)</f>
        <v/>
      </c>
      <c r="AS152" s="657"/>
      <c r="AT152" s="666" t="str">
        <f t="shared" ref="AT152" si="210">IF(AX153&lt;=1.1,"",IF(AY153&lt;=1.1,"",IF(F152="","","勤務時間"&amp;CHAR(10)&amp;"OVER")))</f>
        <v/>
      </c>
      <c r="AU152" s="520" t="s">
        <v>636</v>
      </c>
      <c r="AV152" s="520" t="s">
        <v>637</v>
      </c>
      <c r="AX152" s="520" t="s">
        <v>638</v>
      </c>
      <c r="AY152" s="520" t="s">
        <v>639</v>
      </c>
    </row>
    <row r="153" spans="1:51" s="500" customFormat="1" ht="12" customHeight="1">
      <c r="A153" s="668"/>
      <c r="B153" s="671"/>
      <c r="C153" s="689"/>
      <c r="D153" s="677"/>
      <c r="E153" s="521"/>
      <c r="F153" s="681"/>
      <c r="G153" s="682"/>
      <c r="H153" s="522" t="s">
        <v>640</v>
      </c>
      <c r="I153" s="526" t="str">
        <f>IFERROR(VLOOKUP(I152,'P1'!$B:$AP,41,FALSE),"")</f>
        <v/>
      </c>
      <c r="J153" s="526" t="str">
        <f>IFERROR(VLOOKUP(J152,'P1'!$B:$AP,41,FALSE),"")</f>
        <v/>
      </c>
      <c r="K153" s="526" t="str">
        <f>IFERROR(VLOOKUP(K152,'P1'!$B:$AP,41,FALSE),"")</f>
        <v/>
      </c>
      <c r="L153" s="526" t="str">
        <f>IFERROR(VLOOKUP(L152,'P1'!$B:$AP,41,FALSE),"")</f>
        <v/>
      </c>
      <c r="M153" s="526" t="str">
        <f>IFERROR(VLOOKUP(M152,'P1'!$B:$AP,41,FALSE),"")</f>
        <v/>
      </c>
      <c r="N153" s="526" t="str">
        <f>IFERROR(VLOOKUP(N152,'P1'!$B:$AP,41,FALSE),"")</f>
        <v/>
      </c>
      <c r="O153" s="526" t="str">
        <f>IFERROR(VLOOKUP(O152,'P1'!$B:$AP,41,FALSE),"")</f>
        <v/>
      </c>
      <c r="P153" s="526" t="str">
        <f>IFERROR(VLOOKUP(P152,'P1'!$B:$AP,41,FALSE),"")</f>
        <v/>
      </c>
      <c r="Q153" s="526" t="str">
        <f>IFERROR(VLOOKUP(Q152,'P1'!$B:$AP,41,FALSE),"")</f>
        <v/>
      </c>
      <c r="R153" s="526" t="str">
        <f>IFERROR(VLOOKUP(R152,'P1'!$B:$AP,41,FALSE),"")</f>
        <v/>
      </c>
      <c r="S153" s="526" t="str">
        <f>IFERROR(VLOOKUP(S152,'P1'!$B:$AP,41,FALSE),"")</f>
        <v/>
      </c>
      <c r="T153" s="526" t="str">
        <f>IFERROR(VLOOKUP(T152,'P1'!$B:$AP,41,FALSE),"")</f>
        <v/>
      </c>
      <c r="U153" s="526" t="str">
        <f>IFERROR(VLOOKUP(U152,'P1'!$B:$AP,41,FALSE),"")</f>
        <v/>
      </c>
      <c r="V153" s="526" t="str">
        <f>IFERROR(VLOOKUP(V152,'P1'!$B:$AP,41,FALSE),"")</f>
        <v/>
      </c>
      <c r="W153" s="526" t="str">
        <f>IFERROR(VLOOKUP(W152,'P1'!$B:$AP,41,FALSE),"")</f>
        <v/>
      </c>
      <c r="X153" s="526" t="str">
        <f>IFERROR(VLOOKUP(X152,'P1'!$B:$AP,41,FALSE),"")</f>
        <v/>
      </c>
      <c r="Y153" s="526" t="str">
        <f>IFERROR(VLOOKUP(Y152,'P1'!$B:$AP,41,FALSE),"")</f>
        <v/>
      </c>
      <c r="Z153" s="526" t="str">
        <f>IFERROR(VLOOKUP(Z152,'P1'!$B:$AP,41,FALSE),"")</f>
        <v/>
      </c>
      <c r="AA153" s="526" t="str">
        <f>IFERROR(VLOOKUP(AA152,'P1'!$B:$AP,41,FALSE),"")</f>
        <v/>
      </c>
      <c r="AB153" s="526" t="str">
        <f>IFERROR(VLOOKUP(AB152,'P1'!$B:$AP,41,FALSE),"")</f>
        <v/>
      </c>
      <c r="AC153" s="526" t="str">
        <f>IFERROR(VLOOKUP(AC152,'P1'!$B:$AP,41,FALSE),"")</f>
        <v/>
      </c>
      <c r="AD153" s="526" t="str">
        <f>IFERROR(VLOOKUP(AD152,'P1'!$B:$AP,41,FALSE),"")</f>
        <v/>
      </c>
      <c r="AE153" s="526" t="str">
        <f>IFERROR(VLOOKUP(AE152,'P1'!$B:$AP,41,FALSE),"")</f>
        <v/>
      </c>
      <c r="AF153" s="526" t="str">
        <f>IFERROR(VLOOKUP(AF152,'P1'!$B:$AP,41,FALSE),"")</f>
        <v/>
      </c>
      <c r="AG153" s="526" t="str">
        <f>IFERROR(VLOOKUP(AG152,'P1'!$B:$AP,41,FALSE),"")</f>
        <v/>
      </c>
      <c r="AH153" s="526" t="str">
        <f>IFERROR(VLOOKUP(AH152,'P1'!$B:$AP,41,FALSE),"")</f>
        <v/>
      </c>
      <c r="AI153" s="526" t="str">
        <f>IFERROR(VLOOKUP(AI152,'P1'!$B:$AP,41,FALSE),"")</f>
        <v/>
      </c>
      <c r="AJ153" s="526" t="str">
        <f>IFERROR(VLOOKUP(AJ152,'P1'!$B:$AP,41,FALSE),"")</f>
        <v/>
      </c>
      <c r="AK153" s="526" t="str">
        <f>IFERROR(VLOOKUP(AK152,'P1'!$B:$AP,41,FALSE),"")</f>
        <v/>
      </c>
      <c r="AL153" s="526" t="str">
        <f>IFERROR(VLOOKUP(AL152,'P1'!$B:$AP,41,FALSE),"")</f>
        <v/>
      </c>
      <c r="AM153" s="526" t="str">
        <f>IFERROR(VLOOKUP(AM152,'P1'!$B:$AP,41,FALSE),"")</f>
        <v/>
      </c>
      <c r="AN153" s="686"/>
      <c r="AO153" s="658"/>
      <c r="AP153" s="662"/>
      <c r="AQ153" s="663"/>
      <c r="AR153" s="658"/>
      <c r="AS153" s="658"/>
      <c r="AT153" s="666"/>
      <c r="AU153" s="524" t="str">
        <f t="shared" ref="AU153" si="211">IFERROR(IF($D152="□",($AO152/$AK$6),($AO152/$AK$8)),"")</f>
        <v/>
      </c>
      <c r="AV153" s="524" t="str">
        <f t="shared" ref="AV153" si="212">IFERROR(IF($D152="□",($AN152/$AO$6),($AN152/$AO$8)),"")</f>
        <v/>
      </c>
      <c r="AX153" s="524" t="str">
        <f>IFERROR(IF($D152="□",(VLOOKUP(F152,'[5]ますた君 '!$C:$E,3,FALSE)/($AK$6*4)),(VLOOKUP(F152,'[5]ますた君 '!$C:$E,3,FALSE)/($AK$8*4))),"")</f>
        <v/>
      </c>
      <c r="AY153" s="524" t="str">
        <f>IFERROR(IF($D152="□",(VLOOKUP(F152,'[5]ますた君 '!$C:$E,3,FALSE)/$AO$6),(VLOOKUP(F152,'[5]ますた君 '!$C:$E,3,FALSE)/$AO$8)),"")</f>
        <v/>
      </c>
    </row>
    <row r="154" spans="1:51" s="500" customFormat="1" ht="12" customHeight="1">
      <c r="A154" s="669"/>
      <c r="B154" s="672"/>
      <c r="C154" s="690"/>
      <c r="D154" s="678"/>
      <c r="E154" s="521"/>
      <c r="F154" s="683"/>
      <c r="G154" s="684"/>
      <c r="H154" s="525" t="s">
        <v>641</v>
      </c>
      <c r="I154" s="526" t="str">
        <f>IFERROR(VLOOKUP(I152,'P1'!$B:$AP,31,FALSE),"")</f>
        <v/>
      </c>
      <c r="J154" s="526" t="str">
        <f>IFERROR(VLOOKUP(J152,'P1'!$B:$AP,31,FALSE),"")</f>
        <v/>
      </c>
      <c r="K154" s="526" t="str">
        <f>IFERROR(VLOOKUP(K152,'P1'!$B:$AP,31,FALSE),"")</f>
        <v/>
      </c>
      <c r="L154" s="526" t="str">
        <f>IFERROR(VLOOKUP(L152,'P1'!$B:$AP,31,FALSE),"")</f>
        <v/>
      </c>
      <c r="M154" s="526" t="str">
        <f>IFERROR(VLOOKUP(M152,'P1'!$B:$AP,31,FALSE),"")</f>
        <v/>
      </c>
      <c r="N154" s="526" t="str">
        <f>IFERROR(VLOOKUP(N152,'P1'!$B:$AP,31,FALSE),"")</f>
        <v/>
      </c>
      <c r="O154" s="526" t="str">
        <f>IFERROR(VLOOKUP(O152,'P1'!$B:$AP,31,FALSE),"")</f>
        <v/>
      </c>
      <c r="P154" s="526" t="str">
        <f>IFERROR(VLOOKUP(P152,'P1'!$B:$AP,31,FALSE),"")</f>
        <v/>
      </c>
      <c r="Q154" s="526" t="str">
        <f>IFERROR(VLOOKUP(Q152,'P1'!$B:$AP,31,FALSE),"")</f>
        <v/>
      </c>
      <c r="R154" s="526" t="str">
        <f>IFERROR(VLOOKUP(R152,'P1'!$B:$AP,31,FALSE),"")</f>
        <v/>
      </c>
      <c r="S154" s="526" t="str">
        <f>IFERROR(VLOOKUP(S152,'P1'!$B:$AP,31,FALSE),"")</f>
        <v/>
      </c>
      <c r="T154" s="526" t="str">
        <f>IFERROR(VLOOKUP(T152,'P1'!$B:$AP,31,FALSE),"")</f>
        <v/>
      </c>
      <c r="U154" s="526" t="str">
        <f>IFERROR(VLOOKUP(U152,'P1'!$B:$AP,31,FALSE),"")</f>
        <v/>
      </c>
      <c r="V154" s="526" t="str">
        <f>IFERROR(VLOOKUP(V152,'P1'!$B:$AP,31,FALSE),"")</f>
        <v/>
      </c>
      <c r="W154" s="526" t="str">
        <f>IFERROR(VLOOKUP(W152,'P1'!$B:$AP,31,FALSE),"")</f>
        <v/>
      </c>
      <c r="X154" s="526" t="str">
        <f>IFERROR(VLOOKUP(X152,'P1'!$B:$AP,31,FALSE),"")</f>
        <v/>
      </c>
      <c r="Y154" s="526" t="str">
        <f>IFERROR(VLOOKUP(Y152,'P1'!$B:$AP,31,FALSE),"")</f>
        <v/>
      </c>
      <c r="Z154" s="526" t="str">
        <f>IFERROR(VLOOKUP(Z152,'P1'!$B:$AP,31,FALSE),"")</f>
        <v/>
      </c>
      <c r="AA154" s="526" t="str">
        <f>IFERROR(VLOOKUP(AA152,'P1'!$B:$AP,31,FALSE),"")</f>
        <v/>
      </c>
      <c r="AB154" s="526" t="str">
        <f>IFERROR(VLOOKUP(AB152,'P1'!$B:$AP,31,FALSE),"")</f>
        <v/>
      </c>
      <c r="AC154" s="526" t="str">
        <f>IFERROR(VLOOKUP(AC152,'P1'!$B:$AP,31,FALSE),"")</f>
        <v/>
      </c>
      <c r="AD154" s="526" t="str">
        <f>IFERROR(VLOOKUP(AD152,'P1'!$B:$AP,31,FALSE),"")</f>
        <v/>
      </c>
      <c r="AE154" s="526" t="str">
        <f>IFERROR(VLOOKUP(AE152,'P1'!$B:$AP,31,FALSE),"")</f>
        <v/>
      </c>
      <c r="AF154" s="526" t="str">
        <f>IFERROR(VLOOKUP(AF152,'P1'!$B:$AP,31,FALSE),"")</f>
        <v/>
      </c>
      <c r="AG154" s="526" t="str">
        <f>IFERROR(VLOOKUP(AG152,'P1'!$B:$AP,31,FALSE),"")</f>
        <v/>
      </c>
      <c r="AH154" s="526" t="str">
        <f>IFERROR(VLOOKUP(AH152,'P1'!$B:$AP,31,FALSE),"")</f>
        <v/>
      </c>
      <c r="AI154" s="526" t="str">
        <f>IFERROR(VLOOKUP(AI152,'P1'!$B:$AP,31,FALSE),"")</f>
        <v/>
      </c>
      <c r="AJ154" s="526" t="str">
        <f>IFERROR(VLOOKUP(AJ152,'P1'!$B:$AP,31,FALSE),"")</f>
        <v/>
      </c>
      <c r="AK154" s="526" t="str">
        <f>IFERROR(VLOOKUP(AK152,'P1'!$B:$AP,31,FALSE),"")</f>
        <v/>
      </c>
      <c r="AL154" s="526" t="str">
        <f>IFERROR(VLOOKUP(AL152,'P1'!$B:$AP,31,FALSE),"")</f>
        <v/>
      </c>
      <c r="AM154" s="526" t="str">
        <f>IFERROR(VLOOKUP(AM152,'P1'!$B:$AP,31,FALSE),"")</f>
        <v/>
      </c>
      <c r="AN154" s="687"/>
      <c r="AO154" s="659"/>
      <c r="AP154" s="664"/>
      <c r="AQ154" s="665"/>
      <c r="AR154" s="659"/>
      <c r="AS154" s="659"/>
      <c r="AT154" s="666"/>
      <c r="AU154" s="527"/>
      <c r="AV154" s="527"/>
      <c r="AX154" s="527"/>
      <c r="AY154" s="527"/>
    </row>
    <row r="155" spans="1:51" s="500" customFormat="1" ht="12" customHeight="1">
      <c r="A155" s="667">
        <v>45</v>
      </c>
      <c r="B155" s="670"/>
      <c r="C155" s="688"/>
      <c r="D155" s="676" t="s">
        <v>634</v>
      </c>
      <c r="E155" s="517"/>
      <c r="F155" s="679"/>
      <c r="G155" s="680"/>
      <c r="H155" s="518" t="s">
        <v>635</v>
      </c>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685">
        <f t="shared" ref="AN155" si="213">IF(LEFT($AN$1,6)="共同生活援助",SUM(I156:AM156),SUM(I156:AM157))</f>
        <v>0</v>
      </c>
      <c r="AO155" s="657">
        <f>IF($AN$3="４週",AN155/4,AN155/(DAY(EOMONTH($I$21,0))/7))</f>
        <v>0</v>
      </c>
      <c r="AP155" s="660"/>
      <c r="AQ155" s="661"/>
      <c r="AR155" s="657" t="str">
        <f t="shared" ref="AR155" si="214">IF($AN$3="４週",AU156,AV156)</f>
        <v/>
      </c>
      <c r="AS155" s="657"/>
      <c r="AT155" s="666" t="str">
        <f t="shared" ref="AT155" si="215">IF(AX156&lt;=1.1,"",IF(AY156&lt;=1.1,"",IF(F155="","","勤務時間"&amp;CHAR(10)&amp;"OVER")))</f>
        <v/>
      </c>
      <c r="AU155" s="520" t="s">
        <v>636</v>
      </c>
      <c r="AV155" s="520" t="s">
        <v>637</v>
      </c>
      <c r="AX155" s="520" t="s">
        <v>638</v>
      </c>
      <c r="AY155" s="520" t="s">
        <v>639</v>
      </c>
    </row>
    <row r="156" spans="1:51" s="500" customFormat="1" ht="12" customHeight="1">
      <c r="A156" s="668"/>
      <c r="B156" s="671"/>
      <c r="C156" s="689"/>
      <c r="D156" s="677"/>
      <c r="E156" s="521"/>
      <c r="F156" s="681"/>
      <c r="G156" s="682"/>
      <c r="H156" s="522" t="s">
        <v>640</v>
      </c>
      <c r="I156" s="526" t="str">
        <f>IFERROR(VLOOKUP(I155,'P1'!$B:$AP,41,FALSE),"")</f>
        <v/>
      </c>
      <c r="J156" s="526" t="str">
        <f>IFERROR(VLOOKUP(J155,'P1'!$B:$AP,41,FALSE),"")</f>
        <v/>
      </c>
      <c r="K156" s="526" t="str">
        <f>IFERROR(VLOOKUP(K155,'P1'!$B:$AP,41,FALSE),"")</f>
        <v/>
      </c>
      <c r="L156" s="526" t="str">
        <f>IFERROR(VLOOKUP(L155,'P1'!$B:$AP,41,FALSE),"")</f>
        <v/>
      </c>
      <c r="M156" s="526" t="str">
        <f>IFERROR(VLOOKUP(M155,'P1'!$B:$AP,41,FALSE),"")</f>
        <v/>
      </c>
      <c r="N156" s="526" t="str">
        <f>IFERROR(VLOOKUP(N155,'P1'!$B:$AP,41,FALSE),"")</f>
        <v/>
      </c>
      <c r="O156" s="526" t="str">
        <f>IFERROR(VLOOKUP(O155,'P1'!$B:$AP,41,FALSE),"")</f>
        <v/>
      </c>
      <c r="P156" s="526" t="str">
        <f>IFERROR(VLOOKUP(P155,'P1'!$B:$AP,41,FALSE),"")</f>
        <v/>
      </c>
      <c r="Q156" s="526" t="str">
        <f>IFERROR(VLOOKUP(Q155,'P1'!$B:$AP,41,FALSE),"")</f>
        <v/>
      </c>
      <c r="R156" s="526" t="str">
        <f>IFERROR(VLOOKUP(R155,'P1'!$B:$AP,41,FALSE),"")</f>
        <v/>
      </c>
      <c r="S156" s="526" t="str">
        <f>IFERROR(VLOOKUP(S155,'P1'!$B:$AP,41,FALSE),"")</f>
        <v/>
      </c>
      <c r="T156" s="526" t="str">
        <f>IFERROR(VLOOKUP(T155,'P1'!$B:$AP,41,FALSE),"")</f>
        <v/>
      </c>
      <c r="U156" s="526" t="str">
        <f>IFERROR(VLOOKUP(U155,'P1'!$B:$AP,41,FALSE),"")</f>
        <v/>
      </c>
      <c r="V156" s="526" t="str">
        <f>IFERROR(VLOOKUP(V155,'P1'!$B:$AP,41,FALSE),"")</f>
        <v/>
      </c>
      <c r="W156" s="526" t="str">
        <f>IFERROR(VLOOKUP(W155,'P1'!$B:$AP,41,FALSE),"")</f>
        <v/>
      </c>
      <c r="X156" s="526" t="str">
        <f>IFERROR(VLOOKUP(X155,'P1'!$B:$AP,41,FALSE),"")</f>
        <v/>
      </c>
      <c r="Y156" s="526" t="str">
        <f>IFERROR(VLOOKUP(Y155,'P1'!$B:$AP,41,FALSE),"")</f>
        <v/>
      </c>
      <c r="Z156" s="526" t="str">
        <f>IFERROR(VLOOKUP(Z155,'P1'!$B:$AP,41,FALSE),"")</f>
        <v/>
      </c>
      <c r="AA156" s="526" t="str">
        <f>IFERROR(VLOOKUP(AA155,'P1'!$B:$AP,41,FALSE),"")</f>
        <v/>
      </c>
      <c r="AB156" s="526" t="str">
        <f>IFERROR(VLOOKUP(AB155,'P1'!$B:$AP,41,FALSE),"")</f>
        <v/>
      </c>
      <c r="AC156" s="526" t="str">
        <f>IFERROR(VLOOKUP(AC155,'P1'!$B:$AP,41,FALSE),"")</f>
        <v/>
      </c>
      <c r="AD156" s="526" t="str">
        <f>IFERROR(VLOOKUP(AD155,'P1'!$B:$AP,41,FALSE),"")</f>
        <v/>
      </c>
      <c r="AE156" s="526" t="str">
        <f>IFERROR(VLOOKUP(AE155,'P1'!$B:$AP,41,FALSE),"")</f>
        <v/>
      </c>
      <c r="AF156" s="526" t="str">
        <f>IFERROR(VLOOKUP(AF155,'P1'!$B:$AP,41,FALSE),"")</f>
        <v/>
      </c>
      <c r="AG156" s="526" t="str">
        <f>IFERROR(VLOOKUP(AG155,'P1'!$B:$AP,41,FALSE),"")</f>
        <v/>
      </c>
      <c r="AH156" s="526" t="str">
        <f>IFERROR(VLOOKUP(AH155,'P1'!$B:$AP,41,FALSE),"")</f>
        <v/>
      </c>
      <c r="AI156" s="526" t="str">
        <f>IFERROR(VLOOKUP(AI155,'P1'!$B:$AP,41,FALSE),"")</f>
        <v/>
      </c>
      <c r="AJ156" s="526" t="str">
        <f>IFERROR(VLOOKUP(AJ155,'P1'!$B:$AP,41,FALSE),"")</f>
        <v/>
      </c>
      <c r="AK156" s="526" t="str">
        <f>IFERROR(VLOOKUP(AK155,'P1'!$B:$AP,41,FALSE),"")</f>
        <v/>
      </c>
      <c r="AL156" s="526" t="str">
        <f>IFERROR(VLOOKUP(AL155,'P1'!$B:$AP,41,FALSE),"")</f>
        <v/>
      </c>
      <c r="AM156" s="526" t="str">
        <f>IFERROR(VLOOKUP(AM155,'P1'!$B:$AP,41,FALSE),"")</f>
        <v/>
      </c>
      <c r="AN156" s="686"/>
      <c r="AO156" s="658"/>
      <c r="AP156" s="662"/>
      <c r="AQ156" s="663"/>
      <c r="AR156" s="658"/>
      <c r="AS156" s="658"/>
      <c r="AT156" s="666"/>
      <c r="AU156" s="524" t="str">
        <f t="shared" ref="AU156" si="216">IFERROR(IF($D155="□",($AO155/$AK$6),($AO155/$AK$8)),"")</f>
        <v/>
      </c>
      <c r="AV156" s="524" t="str">
        <f t="shared" ref="AV156" si="217">IFERROR(IF($D155="□",($AN155/$AO$6),($AN155/$AO$8)),"")</f>
        <v/>
      </c>
      <c r="AX156" s="524" t="str">
        <f>IFERROR(IF($D155="□",(VLOOKUP(F155,'[5]ますた君 '!$C:$E,3,FALSE)/($AK$6*4)),(VLOOKUP(F155,'[5]ますた君 '!$C:$E,3,FALSE)/($AK$8*4))),"")</f>
        <v/>
      </c>
      <c r="AY156" s="524" t="str">
        <f>IFERROR(IF($D155="□",(VLOOKUP(F155,'[5]ますた君 '!$C:$E,3,FALSE)/$AO$6),(VLOOKUP(F155,'[5]ますた君 '!$C:$E,3,FALSE)/$AO$8)),"")</f>
        <v/>
      </c>
    </row>
    <row r="157" spans="1:51" s="500" customFormat="1" ht="12" customHeight="1">
      <c r="A157" s="669"/>
      <c r="B157" s="672"/>
      <c r="C157" s="690"/>
      <c r="D157" s="678"/>
      <c r="E157" s="521"/>
      <c r="F157" s="683"/>
      <c r="G157" s="684"/>
      <c r="H157" s="525" t="s">
        <v>641</v>
      </c>
      <c r="I157" s="528" t="str">
        <f>IFERROR(VLOOKUP(I155,'P1'!$B:$AP,31,FALSE),"")</f>
        <v/>
      </c>
      <c r="J157" s="526" t="str">
        <f>IFERROR(VLOOKUP(J155,'P1'!$B:$AP,31,FALSE),"")</f>
        <v/>
      </c>
      <c r="K157" s="526" t="str">
        <f>IFERROR(VLOOKUP(K155,'P1'!$B:$AP,31,FALSE),"")</f>
        <v/>
      </c>
      <c r="L157" s="526" t="str">
        <f>IFERROR(VLOOKUP(L155,'P1'!$B:$AP,31,FALSE),"")</f>
        <v/>
      </c>
      <c r="M157" s="526" t="str">
        <f>IFERROR(VLOOKUP(M155,'P1'!$B:$AP,31,FALSE),"")</f>
        <v/>
      </c>
      <c r="N157" s="526" t="str">
        <f>IFERROR(VLOOKUP(N155,'P1'!$B:$AP,31,FALSE),"")</f>
        <v/>
      </c>
      <c r="O157" s="526" t="str">
        <f>IFERROR(VLOOKUP(O155,'P1'!$B:$AP,31,FALSE),"")</f>
        <v/>
      </c>
      <c r="P157" s="526" t="str">
        <f>IFERROR(VLOOKUP(P155,'P1'!$B:$AP,31,FALSE),"")</f>
        <v/>
      </c>
      <c r="Q157" s="526" t="str">
        <f>IFERROR(VLOOKUP(Q155,'P1'!$B:$AP,31,FALSE),"")</f>
        <v/>
      </c>
      <c r="R157" s="526" t="str">
        <f>IFERROR(VLOOKUP(R155,'P1'!$B:$AP,31,FALSE),"")</f>
        <v/>
      </c>
      <c r="S157" s="526" t="str">
        <f>IFERROR(VLOOKUP(S155,'P1'!$B:$AP,31,FALSE),"")</f>
        <v/>
      </c>
      <c r="T157" s="526" t="str">
        <f>IFERROR(VLOOKUP(T155,'P1'!$B:$AP,31,FALSE),"")</f>
        <v/>
      </c>
      <c r="U157" s="526" t="str">
        <f>IFERROR(VLOOKUP(U155,'P1'!$B:$AP,31,FALSE),"")</f>
        <v/>
      </c>
      <c r="V157" s="526" t="str">
        <f>IFERROR(VLOOKUP(V155,'P1'!$B:$AP,31,FALSE),"")</f>
        <v/>
      </c>
      <c r="W157" s="526" t="str">
        <f>IFERROR(VLOOKUP(W155,'P1'!$B:$AP,31,FALSE),"")</f>
        <v/>
      </c>
      <c r="X157" s="526" t="str">
        <f>IFERROR(VLOOKUP(X155,'P1'!$B:$AP,31,FALSE),"")</f>
        <v/>
      </c>
      <c r="Y157" s="526" t="str">
        <f>IFERROR(VLOOKUP(Y155,'P1'!$B:$AP,31,FALSE),"")</f>
        <v/>
      </c>
      <c r="Z157" s="526" t="str">
        <f>IFERROR(VLOOKUP(Z155,'P1'!$B:$AP,31,FALSE),"")</f>
        <v/>
      </c>
      <c r="AA157" s="526" t="str">
        <f>IFERROR(VLOOKUP(AA155,'P1'!$B:$AP,31,FALSE),"")</f>
        <v/>
      </c>
      <c r="AB157" s="526" t="str">
        <f>IFERROR(VLOOKUP(AB155,'P1'!$B:$AP,31,FALSE),"")</f>
        <v/>
      </c>
      <c r="AC157" s="526" t="str">
        <f>IFERROR(VLOOKUP(AC155,'P1'!$B:$AP,31,FALSE),"")</f>
        <v/>
      </c>
      <c r="AD157" s="526" t="str">
        <f>IFERROR(VLOOKUP(AD155,'P1'!$B:$AP,31,FALSE),"")</f>
        <v/>
      </c>
      <c r="AE157" s="526" t="str">
        <f>IFERROR(VLOOKUP(AE155,'P1'!$B:$AP,31,FALSE),"")</f>
        <v/>
      </c>
      <c r="AF157" s="526" t="str">
        <f>IFERROR(VLOOKUP(AF155,'P1'!$B:$AP,31,FALSE),"")</f>
        <v/>
      </c>
      <c r="AG157" s="526" t="str">
        <f>IFERROR(VLOOKUP(AG155,'P1'!$B:$AP,31,FALSE),"")</f>
        <v/>
      </c>
      <c r="AH157" s="526" t="str">
        <f>IFERROR(VLOOKUP(AH155,'P1'!$B:$AP,31,FALSE),"")</f>
        <v/>
      </c>
      <c r="AI157" s="526" t="str">
        <f>IFERROR(VLOOKUP(AI155,'P1'!$B:$AP,31,FALSE),"")</f>
        <v/>
      </c>
      <c r="AJ157" s="526" t="str">
        <f>IFERROR(VLOOKUP(AJ155,'P1'!$B:$AP,31,FALSE),"")</f>
        <v/>
      </c>
      <c r="AK157" s="526" t="str">
        <f>IFERROR(VLOOKUP(AK155,'P1'!$B:$AP,31,FALSE),"")</f>
        <v/>
      </c>
      <c r="AL157" s="526" t="str">
        <f>IFERROR(VLOOKUP(AL155,'P1'!$B:$AP,31,FALSE),"")</f>
        <v/>
      </c>
      <c r="AM157" s="526" t="str">
        <f>IFERROR(VLOOKUP(AM155,'P1'!$B:$AP,31,FALSE),"")</f>
        <v/>
      </c>
      <c r="AN157" s="687"/>
      <c r="AO157" s="659"/>
      <c r="AP157" s="664"/>
      <c r="AQ157" s="665"/>
      <c r="AR157" s="659"/>
      <c r="AS157" s="659"/>
      <c r="AT157" s="666"/>
      <c r="AU157" s="527"/>
      <c r="AV157" s="527"/>
      <c r="AX157" s="527"/>
      <c r="AY157" s="527"/>
    </row>
    <row r="158" spans="1:51" s="500" customFormat="1" ht="12" customHeight="1">
      <c r="A158" s="667">
        <v>46</v>
      </c>
      <c r="B158" s="670"/>
      <c r="C158" s="688"/>
      <c r="D158" s="676" t="s">
        <v>634</v>
      </c>
      <c r="E158" s="517"/>
      <c r="F158" s="679"/>
      <c r="G158" s="680"/>
      <c r="H158" s="518" t="s">
        <v>635</v>
      </c>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685">
        <f t="shared" ref="AN158" si="218">IF(LEFT($AN$1,6)="共同生活援助",SUM(I159:AM159),SUM(I159:AM160))</f>
        <v>0</v>
      </c>
      <c r="AO158" s="657">
        <f>IF($AN$3="４週",AN158/4,AN158/(DAY(EOMONTH($I$21,0))/7))</f>
        <v>0</v>
      </c>
      <c r="AP158" s="660"/>
      <c r="AQ158" s="661"/>
      <c r="AR158" s="657" t="str">
        <f t="shared" ref="AR158" si="219">IF($AN$3="４週",AU159,AV159)</f>
        <v/>
      </c>
      <c r="AS158" s="657"/>
      <c r="AT158" s="666" t="str">
        <f t="shared" ref="AT158" si="220">IF(AX159&lt;=1.1,"",IF(AY159&lt;=1.1,"",IF(F158="","","勤務時間"&amp;CHAR(10)&amp;"OVER")))</f>
        <v/>
      </c>
      <c r="AU158" s="520" t="s">
        <v>636</v>
      </c>
      <c r="AV158" s="520" t="s">
        <v>637</v>
      </c>
      <c r="AX158" s="520" t="s">
        <v>638</v>
      </c>
      <c r="AY158" s="520" t="s">
        <v>639</v>
      </c>
    </row>
    <row r="159" spans="1:51" s="500" customFormat="1" ht="12" customHeight="1">
      <c r="A159" s="668"/>
      <c r="B159" s="671"/>
      <c r="C159" s="689"/>
      <c r="D159" s="677"/>
      <c r="E159" s="521"/>
      <c r="F159" s="681"/>
      <c r="G159" s="682"/>
      <c r="H159" s="522" t="s">
        <v>640</v>
      </c>
      <c r="I159" s="526" t="str">
        <f>IFERROR(VLOOKUP(I158,'P1'!$B:$AP,41,FALSE),"")</f>
        <v/>
      </c>
      <c r="J159" s="526" t="str">
        <f>IFERROR(VLOOKUP(J158,'P1'!$B:$AP,41,FALSE),"")</f>
        <v/>
      </c>
      <c r="K159" s="526" t="str">
        <f>IFERROR(VLOOKUP(K158,'P1'!$B:$AP,41,FALSE),"")</f>
        <v/>
      </c>
      <c r="L159" s="526" t="str">
        <f>IFERROR(VLOOKUP(L158,'P1'!$B:$AP,41,FALSE),"")</f>
        <v/>
      </c>
      <c r="M159" s="526" t="str">
        <f>IFERROR(VLOOKUP(M158,'P1'!$B:$AP,41,FALSE),"")</f>
        <v/>
      </c>
      <c r="N159" s="526" t="str">
        <f>IFERROR(VLOOKUP(N158,'P1'!$B:$AP,41,FALSE),"")</f>
        <v/>
      </c>
      <c r="O159" s="526" t="str">
        <f>IFERROR(VLOOKUP(O158,'P1'!$B:$AP,41,FALSE),"")</f>
        <v/>
      </c>
      <c r="P159" s="526" t="str">
        <f>IFERROR(VLOOKUP(P158,'P1'!$B:$AP,41,FALSE),"")</f>
        <v/>
      </c>
      <c r="Q159" s="526" t="str">
        <f>IFERROR(VLOOKUP(Q158,'P1'!$B:$AP,41,FALSE),"")</f>
        <v/>
      </c>
      <c r="R159" s="526" t="str">
        <f>IFERROR(VLOOKUP(R158,'P1'!$B:$AP,41,FALSE),"")</f>
        <v/>
      </c>
      <c r="S159" s="526" t="str">
        <f>IFERROR(VLOOKUP(S158,'P1'!$B:$AP,41,FALSE),"")</f>
        <v/>
      </c>
      <c r="T159" s="526" t="str">
        <f>IFERROR(VLOOKUP(T158,'P1'!$B:$AP,41,FALSE),"")</f>
        <v/>
      </c>
      <c r="U159" s="526" t="str">
        <f>IFERROR(VLOOKUP(U158,'P1'!$B:$AP,41,FALSE),"")</f>
        <v/>
      </c>
      <c r="V159" s="526" t="str">
        <f>IFERROR(VLOOKUP(V158,'P1'!$B:$AP,41,FALSE),"")</f>
        <v/>
      </c>
      <c r="W159" s="526" t="str">
        <f>IFERROR(VLOOKUP(W158,'P1'!$B:$AP,41,FALSE),"")</f>
        <v/>
      </c>
      <c r="X159" s="526" t="str">
        <f>IFERROR(VLOOKUP(X158,'P1'!$B:$AP,41,FALSE),"")</f>
        <v/>
      </c>
      <c r="Y159" s="526" t="str">
        <f>IFERROR(VLOOKUP(Y158,'P1'!$B:$AP,41,FALSE),"")</f>
        <v/>
      </c>
      <c r="Z159" s="526" t="str">
        <f>IFERROR(VLOOKUP(Z158,'P1'!$B:$AP,41,FALSE),"")</f>
        <v/>
      </c>
      <c r="AA159" s="526" t="str">
        <f>IFERROR(VLOOKUP(AA158,'P1'!$B:$AP,41,FALSE),"")</f>
        <v/>
      </c>
      <c r="AB159" s="526" t="str">
        <f>IFERROR(VLOOKUP(AB158,'P1'!$B:$AP,41,FALSE),"")</f>
        <v/>
      </c>
      <c r="AC159" s="526" t="str">
        <f>IFERROR(VLOOKUP(AC158,'P1'!$B:$AP,41,FALSE),"")</f>
        <v/>
      </c>
      <c r="AD159" s="526" t="str">
        <f>IFERROR(VLOOKUP(AD158,'P1'!$B:$AP,41,FALSE),"")</f>
        <v/>
      </c>
      <c r="AE159" s="526" t="str">
        <f>IFERROR(VLOOKUP(AE158,'P1'!$B:$AP,41,FALSE),"")</f>
        <v/>
      </c>
      <c r="AF159" s="526" t="str">
        <f>IFERROR(VLOOKUP(AF158,'P1'!$B:$AP,41,FALSE),"")</f>
        <v/>
      </c>
      <c r="AG159" s="526" t="str">
        <f>IFERROR(VLOOKUP(AG158,'P1'!$B:$AP,41,FALSE),"")</f>
        <v/>
      </c>
      <c r="AH159" s="526" t="str">
        <f>IFERROR(VLOOKUP(AH158,'P1'!$B:$AP,41,FALSE),"")</f>
        <v/>
      </c>
      <c r="AI159" s="526" t="str">
        <f>IFERROR(VLOOKUP(AI158,'P1'!$B:$AP,41,FALSE),"")</f>
        <v/>
      </c>
      <c r="AJ159" s="526" t="str">
        <f>IFERROR(VLOOKUP(AJ158,'P1'!$B:$AP,41,FALSE),"")</f>
        <v/>
      </c>
      <c r="AK159" s="526" t="str">
        <f>IFERROR(VLOOKUP(AK158,'P1'!$B:$AP,41,FALSE),"")</f>
        <v/>
      </c>
      <c r="AL159" s="526" t="str">
        <f>IFERROR(VLOOKUP(AL158,'P1'!$B:$AP,41,FALSE),"")</f>
        <v/>
      </c>
      <c r="AM159" s="526" t="str">
        <f>IFERROR(VLOOKUP(AM158,'P1'!$B:$AP,41,FALSE),"")</f>
        <v/>
      </c>
      <c r="AN159" s="686"/>
      <c r="AO159" s="658"/>
      <c r="AP159" s="662"/>
      <c r="AQ159" s="663"/>
      <c r="AR159" s="658"/>
      <c r="AS159" s="658"/>
      <c r="AT159" s="666"/>
      <c r="AU159" s="524" t="str">
        <f t="shared" ref="AU159" si="221">IFERROR(IF($D158="□",($AO158/$AK$6),($AO158/$AK$8)),"")</f>
        <v/>
      </c>
      <c r="AV159" s="524" t="str">
        <f t="shared" ref="AV159" si="222">IFERROR(IF($D158="□",($AN158/$AO$6),($AN158/$AO$8)),"")</f>
        <v/>
      </c>
      <c r="AX159" s="524" t="str">
        <f>IFERROR(IF($D158="□",(VLOOKUP(F158,'[5]ますた君 '!$C:$E,3,FALSE)/($AK$6*4)),(VLOOKUP(F158,'[5]ますた君 '!$C:$E,3,FALSE)/($AK$8*4))),"")</f>
        <v/>
      </c>
      <c r="AY159" s="524" t="str">
        <f>IFERROR(IF($D158="□",(VLOOKUP(F158,'[5]ますた君 '!$C:$E,3,FALSE)/$AO$6),(VLOOKUP(F158,'[5]ますた君 '!$C:$E,3,FALSE)/$AO$8)),"")</f>
        <v/>
      </c>
    </row>
    <row r="160" spans="1:51" s="500" customFormat="1" ht="12" customHeight="1">
      <c r="A160" s="669"/>
      <c r="B160" s="672"/>
      <c r="C160" s="690"/>
      <c r="D160" s="678"/>
      <c r="E160" s="521"/>
      <c r="F160" s="683"/>
      <c r="G160" s="684"/>
      <c r="H160" s="525" t="s">
        <v>641</v>
      </c>
      <c r="I160" s="526" t="str">
        <f>IFERROR(VLOOKUP(I158,'P1'!$B:$AP,31,FALSE),"")</f>
        <v/>
      </c>
      <c r="J160" s="526" t="str">
        <f>IFERROR(VLOOKUP(J158,'P1'!$B:$AP,31,FALSE),"")</f>
        <v/>
      </c>
      <c r="K160" s="526" t="str">
        <f>IFERROR(VLOOKUP(K158,'P1'!$B:$AP,31,FALSE),"")</f>
        <v/>
      </c>
      <c r="L160" s="526" t="str">
        <f>IFERROR(VLOOKUP(L158,'P1'!$B:$AP,31,FALSE),"")</f>
        <v/>
      </c>
      <c r="M160" s="526" t="str">
        <f>IFERROR(VLOOKUP(M158,'P1'!$B:$AP,31,FALSE),"")</f>
        <v/>
      </c>
      <c r="N160" s="526" t="str">
        <f>IFERROR(VLOOKUP(N158,'P1'!$B:$AP,31,FALSE),"")</f>
        <v/>
      </c>
      <c r="O160" s="526" t="str">
        <f>IFERROR(VLOOKUP(O158,'P1'!$B:$AP,31,FALSE),"")</f>
        <v/>
      </c>
      <c r="P160" s="526" t="str">
        <f>IFERROR(VLOOKUP(P158,'P1'!$B:$AP,31,FALSE),"")</f>
        <v/>
      </c>
      <c r="Q160" s="526" t="str">
        <f>IFERROR(VLOOKUP(Q158,'P1'!$B:$AP,31,FALSE),"")</f>
        <v/>
      </c>
      <c r="R160" s="526" t="str">
        <f>IFERROR(VLOOKUP(R158,'P1'!$B:$AP,31,FALSE),"")</f>
        <v/>
      </c>
      <c r="S160" s="526" t="str">
        <f>IFERROR(VLOOKUP(S158,'P1'!$B:$AP,31,FALSE),"")</f>
        <v/>
      </c>
      <c r="T160" s="526" t="str">
        <f>IFERROR(VLOOKUP(T158,'P1'!$B:$AP,31,FALSE),"")</f>
        <v/>
      </c>
      <c r="U160" s="526" t="str">
        <f>IFERROR(VLOOKUP(U158,'P1'!$B:$AP,31,FALSE),"")</f>
        <v/>
      </c>
      <c r="V160" s="526" t="str">
        <f>IFERROR(VLOOKUP(V158,'P1'!$B:$AP,31,FALSE),"")</f>
        <v/>
      </c>
      <c r="W160" s="526" t="str">
        <f>IFERROR(VLOOKUP(W158,'P1'!$B:$AP,31,FALSE),"")</f>
        <v/>
      </c>
      <c r="X160" s="526" t="str">
        <f>IFERROR(VLOOKUP(X158,'P1'!$B:$AP,31,FALSE),"")</f>
        <v/>
      </c>
      <c r="Y160" s="526" t="str">
        <f>IFERROR(VLOOKUP(Y158,'P1'!$B:$AP,31,FALSE),"")</f>
        <v/>
      </c>
      <c r="Z160" s="526" t="str">
        <f>IFERROR(VLOOKUP(Z158,'P1'!$B:$AP,31,FALSE),"")</f>
        <v/>
      </c>
      <c r="AA160" s="526" t="str">
        <f>IFERROR(VLOOKUP(AA158,'P1'!$B:$AP,31,FALSE),"")</f>
        <v/>
      </c>
      <c r="AB160" s="526" t="str">
        <f>IFERROR(VLOOKUP(AB158,'P1'!$B:$AP,31,FALSE),"")</f>
        <v/>
      </c>
      <c r="AC160" s="526" t="str">
        <f>IFERROR(VLOOKUP(AC158,'P1'!$B:$AP,31,FALSE),"")</f>
        <v/>
      </c>
      <c r="AD160" s="526" t="str">
        <f>IFERROR(VLOOKUP(AD158,'P1'!$B:$AP,31,FALSE),"")</f>
        <v/>
      </c>
      <c r="AE160" s="526" t="str">
        <f>IFERROR(VLOOKUP(AE158,'P1'!$B:$AP,31,FALSE),"")</f>
        <v/>
      </c>
      <c r="AF160" s="526" t="str">
        <f>IFERROR(VLOOKUP(AF158,'P1'!$B:$AP,31,FALSE),"")</f>
        <v/>
      </c>
      <c r="AG160" s="526" t="str">
        <f>IFERROR(VLOOKUP(AG158,'P1'!$B:$AP,31,FALSE),"")</f>
        <v/>
      </c>
      <c r="AH160" s="526" t="str">
        <f>IFERROR(VLOOKUP(AH158,'P1'!$B:$AP,31,FALSE),"")</f>
        <v/>
      </c>
      <c r="AI160" s="526" t="str">
        <f>IFERROR(VLOOKUP(AI158,'P1'!$B:$AP,31,FALSE),"")</f>
        <v/>
      </c>
      <c r="AJ160" s="526" t="str">
        <f>IFERROR(VLOOKUP(AJ158,'P1'!$B:$AP,31,FALSE),"")</f>
        <v/>
      </c>
      <c r="AK160" s="526" t="str">
        <f>IFERROR(VLOOKUP(AK158,'P1'!$B:$AP,31,FALSE),"")</f>
        <v/>
      </c>
      <c r="AL160" s="526" t="str">
        <f>IFERROR(VLOOKUP(AL158,'P1'!$B:$AP,31,FALSE),"")</f>
        <v/>
      </c>
      <c r="AM160" s="526" t="str">
        <f>IFERROR(VLOOKUP(AM158,'P1'!$B:$AP,31,FALSE),"")</f>
        <v/>
      </c>
      <c r="AN160" s="687"/>
      <c r="AO160" s="659"/>
      <c r="AP160" s="664"/>
      <c r="AQ160" s="665"/>
      <c r="AR160" s="659"/>
      <c r="AS160" s="659"/>
      <c r="AT160" s="666"/>
      <c r="AU160" s="527"/>
      <c r="AV160" s="527"/>
      <c r="AX160" s="527"/>
      <c r="AY160" s="527"/>
    </row>
    <row r="161" spans="1:51" s="500" customFormat="1" ht="12" customHeight="1">
      <c r="A161" s="667">
        <v>47</v>
      </c>
      <c r="B161" s="670"/>
      <c r="C161" s="688"/>
      <c r="D161" s="676" t="s">
        <v>634</v>
      </c>
      <c r="E161" s="517"/>
      <c r="F161" s="679"/>
      <c r="G161" s="680"/>
      <c r="H161" s="518" t="s">
        <v>635</v>
      </c>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685">
        <f t="shared" ref="AN161" si="223">IF(LEFT($AN$1,6)="共同生活援助",SUM(I162:AM162),SUM(I162:AM163))</f>
        <v>0</v>
      </c>
      <c r="AO161" s="657">
        <f>IF($AN$3="４週",AN161/4,AN161/(DAY(EOMONTH($I$21,0))/7))</f>
        <v>0</v>
      </c>
      <c r="AP161" s="660"/>
      <c r="AQ161" s="661"/>
      <c r="AR161" s="657" t="str">
        <f t="shared" ref="AR161" si="224">IF($AN$3="４週",AU162,AV162)</f>
        <v/>
      </c>
      <c r="AS161" s="657"/>
      <c r="AT161" s="666" t="str">
        <f t="shared" ref="AT161" si="225">IF(AX162&lt;=1.1,"",IF(AY162&lt;=1.1,"",IF(F161="","","勤務時間"&amp;CHAR(10)&amp;"OVER")))</f>
        <v/>
      </c>
      <c r="AU161" s="520" t="s">
        <v>636</v>
      </c>
      <c r="AV161" s="520" t="s">
        <v>637</v>
      </c>
      <c r="AX161" s="520" t="s">
        <v>638</v>
      </c>
      <c r="AY161" s="520" t="s">
        <v>639</v>
      </c>
    </row>
    <row r="162" spans="1:51" s="500" customFormat="1" ht="12" customHeight="1">
      <c r="A162" s="668"/>
      <c r="B162" s="671"/>
      <c r="C162" s="689"/>
      <c r="D162" s="677"/>
      <c r="E162" s="521"/>
      <c r="F162" s="681"/>
      <c r="G162" s="682"/>
      <c r="H162" s="522" t="s">
        <v>640</v>
      </c>
      <c r="I162" s="526" t="str">
        <f>IFERROR(VLOOKUP(I161,'P1'!$B:$AP,41,FALSE),"")</f>
        <v/>
      </c>
      <c r="J162" s="526" t="str">
        <f>IFERROR(VLOOKUP(J161,'P1'!$B:$AP,41,FALSE),"")</f>
        <v/>
      </c>
      <c r="K162" s="526" t="str">
        <f>IFERROR(VLOOKUP(K161,'P1'!$B:$AP,41,FALSE),"")</f>
        <v/>
      </c>
      <c r="L162" s="526" t="str">
        <f>IFERROR(VLOOKUP(L161,'P1'!$B:$AP,41,FALSE),"")</f>
        <v/>
      </c>
      <c r="M162" s="526" t="str">
        <f>IFERROR(VLOOKUP(M161,'P1'!$B:$AP,41,FALSE),"")</f>
        <v/>
      </c>
      <c r="N162" s="526" t="str">
        <f>IFERROR(VLOOKUP(N161,'P1'!$B:$AP,41,FALSE),"")</f>
        <v/>
      </c>
      <c r="O162" s="526" t="str">
        <f>IFERROR(VLOOKUP(O161,'P1'!$B:$AP,41,FALSE),"")</f>
        <v/>
      </c>
      <c r="P162" s="526" t="str">
        <f>IFERROR(VLOOKUP(P161,'P1'!$B:$AP,41,FALSE),"")</f>
        <v/>
      </c>
      <c r="Q162" s="526" t="str">
        <f>IFERROR(VLOOKUP(Q161,'P1'!$B:$AP,41,FALSE),"")</f>
        <v/>
      </c>
      <c r="R162" s="526" t="str">
        <f>IFERROR(VLOOKUP(R161,'P1'!$B:$AP,41,FALSE),"")</f>
        <v/>
      </c>
      <c r="S162" s="526" t="str">
        <f>IFERROR(VLOOKUP(S161,'P1'!$B:$AP,41,FALSE),"")</f>
        <v/>
      </c>
      <c r="T162" s="526" t="str">
        <f>IFERROR(VLOOKUP(T161,'P1'!$B:$AP,41,FALSE),"")</f>
        <v/>
      </c>
      <c r="U162" s="526" t="str">
        <f>IFERROR(VLOOKUP(U161,'P1'!$B:$AP,41,FALSE),"")</f>
        <v/>
      </c>
      <c r="V162" s="526" t="str">
        <f>IFERROR(VLOOKUP(V161,'P1'!$B:$AP,41,FALSE),"")</f>
        <v/>
      </c>
      <c r="W162" s="526" t="str">
        <f>IFERROR(VLOOKUP(W161,'P1'!$B:$AP,41,FALSE),"")</f>
        <v/>
      </c>
      <c r="X162" s="526" t="str">
        <f>IFERROR(VLOOKUP(X161,'P1'!$B:$AP,41,FALSE),"")</f>
        <v/>
      </c>
      <c r="Y162" s="526" t="str">
        <f>IFERROR(VLOOKUP(Y161,'P1'!$B:$AP,41,FALSE),"")</f>
        <v/>
      </c>
      <c r="Z162" s="526" t="str">
        <f>IFERROR(VLOOKUP(Z161,'P1'!$B:$AP,41,FALSE),"")</f>
        <v/>
      </c>
      <c r="AA162" s="526" t="str">
        <f>IFERROR(VLOOKUP(AA161,'P1'!$B:$AP,41,FALSE),"")</f>
        <v/>
      </c>
      <c r="AB162" s="526" t="str">
        <f>IFERROR(VLOOKUP(AB161,'P1'!$B:$AP,41,FALSE),"")</f>
        <v/>
      </c>
      <c r="AC162" s="526" t="str">
        <f>IFERROR(VLOOKUP(AC161,'P1'!$B:$AP,41,FALSE),"")</f>
        <v/>
      </c>
      <c r="AD162" s="526" t="str">
        <f>IFERROR(VLOOKUP(AD161,'P1'!$B:$AP,41,FALSE),"")</f>
        <v/>
      </c>
      <c r="AE162" s="526" t="str">
        <f>IFERROR(VLOOKUP(AE161,'P1'!$B:$AP,41,FALSE),"")</f>
        <v/>
      </c>
      <c r="AF162" s="526" t="str">
        <f>IFERROR(VLOOKUP(AF161,'P1'!$B:$AP,41,FALSE),"")</f>
        <v/>
      </c>
      <c r="AG162" s="526" t="str">
        <f>IFERROR(VLOOKUP(AG161,'P1'!$B:$AP,41,FALSE),"")</f>
        <v/>
      </c>
      <c r="AH162" s="526" t="str">
        <f>IFERROR(VLOOKUP(AH161,'P1'!$B:$AP,41,FALSE),"")</f>
        <v/>
      </c>
      <c r="AI162" s="526" t="str">
        <f>IFERROR(VLOOKUP(AI161,'P1'!$B:$AP,41,FALSE),"")</f>
        <v/>
      </c>
      <c r="AJ162" s="526" t="str">
        <f>IFERROR(VLOOKUP(AJ161,'P1'!$B:$AP,41,FALSE),"")</f>
        <v/>
      </c>
      <c r="AK162" s="526" t="str">
        <f>IFERROR(VLOOKUP(AK161,'P1'!$B:$AP,41,FALSE),"")</f>
        <v/>
      </c>
      <c r="AL162" s="526" t="str">
        <f>IFERROR(VLOOKUP(AL161,'P1'!$B:$AP,41,FALSE),"")</f>
        <v/>
      </c>
      <c r="AM162" s="526" t="str">
        <f>IFERROR(VLOOKUP(AM161,'P1'!$B:$AP,41,FALSE),"")</f>
        <v/>
      </c>
      <c r="AN162" s="686"/>
      <c r="AO162" s="658"/>
      <c r="AP162" s="662"/>
      <c r="AQ162" s="663"/>
      <c r="AR162" s="658"/>
      <c r="AS162" s="658"/>
      <c r="AT162" s="666"/>
      <c r="AU162" s="524" t="str">
        <f t="shared" ref="AU162" si="226">IFERROR(IF($D161="□",($AO161/$AK$6),($AO161/$AK$8)),"")</f>
        <v/>
      </c>
      <c r="AV162" s="524" t="str">
        <f t="shared" ref="AV162" si="227">IFERROR(IF($D161="□",($AN161/$AO$6),($AN161/$AO$8)),"")</f>
        <v/>
      </c>
      <c r="AX162" s="524" t="str">
        <f>IFERROR(IF($D161="□",(VLOOKUP(F161,'[5]ますた君 '!$C:$E,3,FALSE)/($AK$6*4)),(VLOOKUP(F161,'[5]ますた君 '!$C:$E,3,FALSE)/($AK$8*4))),"")</f>
        <v/>
      </c>
      <c r="AY162" s="524" t="str">
        <f>IFERROR(IF($D161="□",(VLOOKUP(F161,'[5]ますた君 '!$C:$E,3,FALSE)/$AO$6),(VLOOKUP(F161,'[5]ますた君 '!$C:$E,3,FALSE)/$AO$8)),"")</f>
        <v/>
      </c>
    </row>
    <row r="163" spans="1:51" s="500" customFormat="1" ht="12" customHeight="1">
      <c r="A163" s="669"/>
      <c r="B163" s="672"/>
      <c r="C163" s="690"/>
      <c r="D163" s="678"/>
      <c r="E163" s="521"/>
      <c r="F163" s="683"/>
      <c r="G163" s="684"/>
      <c r="H163" s="525" t="s">
        <v>641</v>
      </c>
      <c r="I163" s="526" t="str">
        <f>IFERROR(VLOOKUP(I161,'P1'!$B:$AP,31,FALSE),"")</f>
        <v/>
      </c>
      <c r="J163" s="526" t="str">
        <f>IFERROR(VLOOKUP(J161,'P1'!$B:$AP,31,FALSE),"")</f>
        <v/>
      </c>
      <c r="K163" s="526" t="str">
        <f>IFERROR(VLOOKUP(K161,'P1'!$B:$AP,31,FALSE),"")</f>
        <v/>
      </c>
      <c r="L163" s="526" t="str">
        <f>IFERROR(VLOOKUP(L161,'P1'!$B:$AP,31,FALSE),"")</f>
        <v/>
      </c>
      <c r="M163" s="526" t="str">
        <f>IFERROR(VLOOKUP(M161,'P1'!$B:$AP,31,FALSE),"")</f>
        <v/>
      </c>
      <c r="N163" s="526" t="str">
        <f>IFERROR(VLOOKUP(N161,'P1'!$B:$AP,31,FALSE),"")</f>
        <v/>
      </c>
      <c r="O163" s="526" t="str">
        <f>IFERROR(VLOOKUP(O161,'P1'!$B:$AP,31,FALSE),"")</f>
        <v/>
      </c>
      <c r="P163" s="526" t="str">
        <f>IFERROR(VLOOKUP(P161,'P1'!$B:$AP,31,FALSE),"")</f>
        <v/>
      </c>
      <c r="Q163" s="526" t="str">
        <f>IFERROR(VLOOKUP(Q161,'P1'!$B:$AP,31,FALSE),"")</f>
        <v/>
      </c>
      <c r="R163" s="526" t="str">
        <f>IFERROR(VLOOKUP(R161,'P1'!$B:$AP,31,FALSE),"")</f>
        <v/>
      </c>
      <c r="S163" s="526" t="str">
        <f>IFERROR(VLOOKUP(S161,'P1'!$B:$AP,31,FALSE),"")</f>
        <v/>
      </c>
      <c r="T163" s="526" t="str">
        <f>IFERROR(VLOOKUP(T161,'P1'!$B:$AP,31,FALSE),"")</f>
        <v/>
      </c>
      <c r="U163" s="526" t="str">
        <f>IFERROR(VLOOKUP(U161,'P1'!$B:$AP,31,FALSE),"")</f>
        <v/>
      </c>
      <c r="V163" s="526" t="str">
        <f>IFERROR(VLOOKUP(V161,'P1'!$B:$AP,31,FALSE),"")</f>
        <v/>
      </c>
      <c r="W163" s="526" t="str">
        <f>IFERROR(VLOOKUP(W161,'P1'!$B:$AP,31,FALSE),"")</f>
        <v/>
      </c>
      <c r="X163" s="526" t="str">
        <f>IFERROR(VLOOKUP(X161,'P1'!$B:$AP,31,FALSE),"")</f>
        <v/>
      </c>
      <c r="Y163" s="526" t="str">
        <f>IFERROR(VLOOKUP(Y161,'P1'!$B:$AP,31,FALSE),"")</f>
        <v/>
      </c>
      <c r="Z163" s="526" t="str">
        <f>IFERROR(VLOOKUP(Z161,'P1'!$B:$AP,31,FALSE),"")</f>
        <v/>
      </c>
      <c r="AA163" s="526" t="str">
        <f>IFERROR(VLOOKUP(AA161,'P1'!$B:$AP,31,FALSE),"")</f>
        <v/>
      </c>
      <c r="AB163" s="526" t="str">
        <f>IFERROR(VLOOKUP(AB161,'P1'!$B:$AP,31,FALSE),"")</f>
        <v/>
      </c>
      <c r="AC163" s="526" t="str">
        <f>IFERROR(VLOOKUP(AC161,'P1'!$B:$AP,31,FALSE),"")</f>
        <v/>
      </c>
      <c r="AD163" s="526" t="str">
        <f>IFERROR(VLOOKUP(AD161,'P1'!$B:$AP,31,FALSE),"")</f>
        <v/>
      </c>
      <c r="AE163" s="526" t="str">
        <f>IFERROR(VLOOKUP(AE161,'P1'!$B:$AP,31,FALSE),"")</f>
        <v/>
      </c>
      <c r="AF163" s="526" t="str">
        <f>IFERROR(VLOOKUP(AF161,'P1'!$B:$AP,31,FALSE),"")</f>
        <v/>
      </c>
      <c r="AG163" s="526" t="str">
        <f>IFERROR(VLOOKUP(AG161,'P1'!$B:$AP,31,FALSE),"")</f>
        <v/>
      </c>
      <c r="AH163" s="526" t="str">
        <f>IFERROR(VLOOKUP(AH161,'P1'!$B:$AP,31,FALSE),"")</f>
        <v/>
      </c>
      <c r="AI163" s="526" t="str">
        <f>IFERROR(VLOOKUP(AI161,'P1'!$B:$AP,31,FALSE),"")</f>
        <v/>
      </c>
      <c r="AJ163" s="526" t="str">
        <f>IFERROR(VLOOKUP(AJ161,'P1'!$B:$AP,31,FALSE),"")</f>
        <v/>
      </c>
      <c r="AK163" s="526" t="str">
        <f>IFERROR(VLOOKUP(AK161,'P1'!$B:$AP,31,FALSE),"")</f>
        <v/>
      </c>
      <c r="AL163" s="526" t="str">
        <f>IFERROR(VLOOKUP(AL161,'P1'!$B:$AP,31,FALSE),"")</f>
        <v/>
      </c>
      <c r="AM163" s="526" t="str">
        <f>IFERROR(VLOOKUP(AM161,'P1'!$B:$AP,31,FALSE),"")</f>
        <v/>
      </c>
      <c r="AN163" s="687"/>
      <c r="AO163" s="659"/>
      <c r="AP163" s="664"/>
      <c r="AQ163" s="665"/>
      <c r="AR163" s="659"/>
      <c r="AS163" s="659"/>
      <c r="AT163" s="666"/>
      <c r="AU163" s="527"/>
      <c r="AV163" s="527"/>
      <c r="AX163" s="527"/>
      <c r="AY163" s="527"/>
    </row>
    <row r="164" spans="1:51" s="500" customFormat="1" ht="12" customHeight="1">
      <c r="A164" s="667">
        <v>48</v>
      </c>
      <c r="B164" s="670"/>
      <c r="C164" s="673"/>
      <c r="D164" s="676" t="s">
        <v>634</v>
      </c>
      <c r="E164" s="517"/>
      <c r="F164" s="679"/>
      <c r="G164" s="680"/>
      <c r="H164" s="518" t="s">
        <v>635</v>
      </c>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685">
        <f t="shared" ref="AN164" si="228">IF(LEFT($AN$1,6)="共同生活援助",SUM(I165:AM165),SUM(I165:AM166))</f>
        <v>0</v>
      </c>
      <c r="AO164" s="657">
        <f>IF($AN$3="４週",AN164/4,AN164/(DAY(EOMONTH($I$21,0))/7))</f>
        <v>0</v>
      </c>
      <c r="AP164" s="660"/>
      <c r="AQ164" s="661"/>
      <c r="AR164" s="657" t="str">
        <f t="shared" ref="AR164" si="229">IF($AN$3="４週",AU165,AV165)</f>
        <v/>
      </c>
      <c r="AS164" s="657"/>
      <c r="AT164" s="666" t="str">
        <f t="shared" ref="AT164" si="230">IF(AX165&lt;=1.1,"",IF(AY165&lt;=1.1,"",IF(F164="","","勤務時間"&amp;CHAR(10)&amp;"OVER")))</f>
        <v/>
      </c>
      <c r="AU164" s="520" t="s">
        <v>636</v>
      </c>
      <c r="AV164" s="520" t="s">
        <v>637</v>
      </c>
      <c r="AX164" s="520" t="s">
        <v>638</v>
      </c>
      <c r="AY164" s="520" t="s">
        <v>639</v>
      </c>
    </row>
    <row r="165" spans="1:51" s="500" customFormat="1" ht="12" customHeight="1">
      <c r="A165" s="668"/>
      <c r="B165" s="671"/>
      <c r="C165" s="674"/>
      <c r="D165" s="677"/>
      <c r="E165" s="521"/>
      <c r="F165" s="681"/>
      <c r="G165" s="682"/>
      <c r="H165" s="522" t="s">
        <v>640</v>
      </c>
      <c r="I165" s="526" t="str">
        <f>IFERROR(VLOOKUP(I164,'P1'!$B:$AP,41,FALSE),"")</f>
        <v/>
      </c>
      <c r="J165" s="526" t="str">
        <f>IFERROR(VLOOKUP(J164,'P1'!$B:$AP,41,FALSE),"")</f>
        <v/>
      </c>
      <c r="K165" s="526" t="str">
        <f>IFERROR(VLOOKUP(K164,'P1'!$B:$AP,41,FALSE),"")</f>
        <v/>
      </c>
      <c r="L165" s="526" t="str">
        <f>IFERROR(VLOOKUP(L164,'P1'!$B:$AP,41,FALSE),"")</f>
        <v/>
      </c>
      <c r="M165" s="526" t="str">
        <f>IFERROR(VLOOKUP(M164,'P1'!$B:$AP,41,FALSE),"")</f>
        <v/>
      </c>
      <c r="N165" s="526" t="str">
        <f>IFERROR(VLOOKUP(N164,'P1'!$B:$AP,41,FALSE),"")</f>
        <v/>
      </c>
      <c r="O165" s="526" t="str">
        <f>IFERROR(VLOOKUP(O164,'P1'!$B:$AP,41,FALSE),"")</f>
        <v/>
      </c>
      <c r="P165" s="526" t="str">
        <f>IFERROR(VLOOKUP(P164,'P1'!$B:$AP,41,FALSE),"")</f>
        <v/>
      </c>
      <c r="Q165" s="526" t="str">
        <f>IFERROR(VLOOKUP(Q164,'P1'!$B:$AP,41,FALSE),"")</f>
        <v/>
      </c>
      <c r="R165" s="526" t="str">
        <f>IFERROR(VLOOKUP(R164,'P1'!$B:$AP,41,FALSE),"")</f>
        <v/>
      </c>
      <c r="S165" s="526" t="str">
        <f>IFERROR(VLOOKUP(S164,'P1'!$B:$AP,41,FALSE),"")</f>
        <v/>
      </c>
      <c r="T165" s="526" t="str">
        <f>IFERROR(VLOOKUP(T164,'P1'!$B:$AP,41,FALSE),"")</f>
        <v/>
      </c>
      <c r="U165" s="526" t="str">
        <f>IFERROR(VLOOKUP(U164,'P1'!$B:$AP,41,FALSE),"")</f>
        <v/>
      </c>
      <c r="V165" s="526" t="str">
        <f>IFERROR(VLOOKUP(V164,'P1'!$B:$AP,41,FALSE),"")</f>
        <v/>
      </c>
      <c r="W165" s="526" t="str">
        <f>IFERROR(VLOOKUP(W164,'P1'!$B:$AP,41,FALSE),"")</f>
        <v/>
      </c>
      <c r="X165" s="526" t="str">
        <f>IFERROR(VLOOKUP(X164,'P1'!$B:$AP,41,FALSE),"")</f>
        <v/>
      </c>
      <c r="Y165" s="526" t="str">
        <f>IFERROR(VLOOKUP(Y164,'P1'!$B:$AP,41,FALSE),"")</f>
        <v/>
      </c>
      <c r="Z165" s="526" t="str">
        <f>IFERROR(VLOOKUP(Z164,'P1'!$B:$AP,41,FALSE),"")</f>
        <v/>
      </c>
      <c r="AA165" s="526" t="str">
        <f>IFERROR(VLOOKUP(AA164,'P1'!$B:$AP,41,FALSE),"")</f>
        <v/>
      </c>
      <c r="AB165" s="526" t="str">
        <f>IFERROR(VLOOKUP(AB164,'P1'!$B:$AP,41,FALSE),"")</f>
        <v/>
      </c>
      <c r="AC165" s="526" t="str">
        <f>IFERROR(VLOOKUP(AC164,'P1'!$B:$AP,41,FALSE),"")</f>
        <v/>
      </c>
      <c r="AD165" s="526" t="str">
        <f>IFERROR(VLOOKUP(AD164,'P1'!$B:$AP,41,FALSE),"")</f>
        <v/>
      </c>
      <c r="AE165" s="526" t="str">
        <f>IFERROR(VLOOKUP(AE164,'P1'!$B:$AP,41,FALSE),"")</f>
        <v/>
      </c>
      <c r="AF165" s="526" t="str">
        <f>IFERROR(VLOOKUP(AF164,'P1'!$B:$AP,41,FALSE),"")</f>
        <v/>
      </c>
      <c r="AG165" s="526" t="str">
        <f>IFERROR(VLOOKUP(AG164,'P1'!$B:$AP,41,FALSE),"")</f>
        <v/>
      </c>
      <c r="AH165" s="526" t="str">
        <f>IFERROR(VLOOKUP(AH164,'P1'!$B:$AP,41,FALSE),"")</f>
        <v/>
      </c>
      <c r="AI165" s="526" t="str">
        <f>IFERROR(VLOOKUP(AI164,'P1'!$B:$AP,41,FALSE),"")</f>
        <v/>
      </c>
      <c r="AJ165" s="526" t="str">
        <f>IFERROR(VLOOKUP(AJ164,'P1'!$B:$AP,41,FALSE),"")</f>
        <v/>
      </c>
      <c r="AK165" s="526" t="str">
        <f>IFERROR(VLOOKUP(AK164,'P1'!$B:$AP,41,FALSE),"")</f>
        <v/>
      </c>
      <c r="AL165" s="526" t="str">
        <f>IFERROR(VLOOKUP(AL164,'P1'!$B:$AP,41,FALSE),"")</f>
        <v/>
      </c>
      <c r="AM165" s="526" t="str">
        <f>IFERROR(VLOOKUP(AM164,'P1'!$B:$AP,41,FALSE),"")</f>
        <v/>
      </c>
      <c r="AN165" s="686"/>
      <c r="AO165" s="658"/>
      <c r="AP165" s="662"/>
      <c r="AQ165" s="663"/>
      <c r="AR165" s="658"/>
      <c r="AS165" s="658"/>
      <c r="AT165" s="666"/>
      <c r="AU165" s="524" t="str">
        <f t="shared" ref="AU165" si="231">IFERROR(IF($D164="□",($AO164/$AK$6),($AO164/$AK$8)),"")</f>
        <v/>
      </c>
      <c r="AV165" s="524" t="str">
        <f t="shared" ref="AV165" si="232">IFERROR(IF($D164="□",($AN164/$AO$6),($AN164/$AO$8)),"")</f>
        <v/>
      </c>
      <c r="AX165" s="524" t="str">
        <f>IFERROR(IF($D164="□",(VLOOKUP(F164,'[5]ますた君 '!$C:$E,3,FALSE)/($AK$6*4)),(VLOOKUP(F164,'[5]ますた君 '!$C:$E,3,FALSE)/($AK$8*4))),"")</f>
        <v/>
      </c>
      <c r="AY165" s="524" t="str">
        <f>IFERROR(IF($D164="□",(VLOOKUP(F164,'[5]ますた君 '!$C:$E,3,FALSE)/$AO$6),(VLOOKUP(F164,'[5]ますた君 '!$C:$E,3,FALSE)/$AO$8)),"")</f>
        <v/>
      </c>
    </row>
    <row r="166" spans="1:51" s="500" customFormat="1" ht="12" customHeight="1">
      <c r="A166" s="669"/>
      <c r="B166" s="672"/>
      <c r="C166" s="675"/>
      <c r="D166" s="678"/>
      <c r="E166" s="521"/>
      <c r="F166" s="683"/>
      <c r="G166" s="684"/>
      <c r="H166" s="525" t="s">
        <v>641</v>
      </c>
      <c r="I166" s="526" t="str">
        <f>IFERROR(VLOOKUP(I164,'P1'!$B:$AP,31,FALSE),"")</f>
        <v/>
      </c>
      <c r="J166" s="526" t="str">
        <f>IFERROR(VLOOKUP(J164,'P1'!$B:$AP,31,FALSE),"")</f>
        <v/>
      </c>
      <c r="K166" s="526" t="str">
        <f>IFERROR(VLOOKUP(K164,'P1'!$B:$AP,31,FALSE),"")</f>
        <v/>
      </c>
      <c r="L166" s="526" t="str">
        <f>IFERROR(VLOOKUP(L164,'P1'!$B:$AP,31,FALSE),"")</f>
        <v/>
      </c>
      <c r="M166" s="526" t="str">
        <f>IFERROR(VLOOKUP(M164,'P1'!$B:$AP,31,FALSE),"")</f>
        <v/>
      </c>
      <c r="N166" s="526" t="str">
        <f>IFERROR(VLOOKUP(N164,'P1'!$B:$AP,31,FALSE),"")</f>
        <v/>
      </c>
      <c r="O166" s="526" t="str">
        <f>IFERROR(VLOOKUP(O164,'P1'!$B:$AP,31,FALSE),"")</f>
        <v/>
      </c>
      <c r="P166" s="526" t="str">
        <f>IFERROR(VLOOKUP(P164,'P1'!$B:$AP,31,FALSE),"")</f>
        <v/>
      </c>
      <c r="Q166" s="526" t="str">
        <f>IFERROR(VLOOKUP(Q164,'P1'!$B:$AP,31,FALSE),"")</f>
        <v/>
      </c>
      <c r="R166" s="526" t="str">
        <f>IFERROR(VLOOKUP(R164,'P1'!$B:$AP,31,FALSE),"")</f>
        <v/>
      </c>
      <c r="S166" s="526" t="str">
        <f>IFERROR(VLOOKUP(S164,'P1'!$B:$AP,31,FALSE),"")</f>
        <v/>
      </c>
      <c r="T166" s="526" t="str">
        <f>IFERROR(VLOOKUP(T164,'P1'!$B:$AP,31,FALSE),"")</f>
        <v/>
      </c>
      <c r="U166" s="526" t="str">
        <f>IFERROR(VLOOKUP(U164,'P1'!$B:$AP,31,FALSE),"")</f>
        <v/>
      </c>
      <c r="V166" s="526" t="str">
        <f>IFERROR(VLOOKUP(V164,'P1'!$B:$AP,31,FALSE),"")</f>
        <v/>
      </c>
      <c r="W166" s="526" t="str">
        <f>IFERROR(VLOOKUP(W164,'P1'!$B:$AP,31,FALSE),"")</f>
        <v/>
      </c>
      <c r="X166" s="526" t="str">
        <f>IFERROR(VLOOKUP(X164,'P1'!$B:$AP,31,FALSE),"")</f>
        <v/>
      </c>
      <c r="Y166" s="526" t="str">
        <f>IFERROR(VLOOKUP(Y164,'P1'!$B:$AP,31,FALSE),"")</f>
        <v/>
      </c>
      <c r="Z166" s="526" t="str">
        <f>IFERROR(VLOOKUP(Z164,'P1'!$B:$AP,31,FALSE),"")</f>
        <v/>
      </c>
      <c r="AA166" s="526" t="str">
        <f>IFERROR(VLOOKUP(AA164,'P1'!$B:$AP,31,FALSE),"")</f>
        <v/>
      </c>
      <c r="AB166" s="526" t="str">
        <f>IFERROR(VLOOKUP(AB164,'P1'!$B:$AP,31,FALSE),"")</f>
        <v/>
      </c>
      <c r="AC166" s="526" t="str">
        <f>IFERROR(VLOOKUP(AC164,'P1'!$B:$AP,31,FALSE),"")</f>
        <v/>
      </c>
      <c r="AD166" s="526" t="str">
        <f>IFERROR(VLOOKUP(AD164,'P1'!$B:$AP,31,FALSE),"")</f>
        <v/>
      </c>
      <c r="AE166" s="526" t="str">
        <f>IFERROR(VLOOKUP(AE164,'P1'!$B:$AP,31,FALSE),"")</f>
        <v/>
      </c>
      <c r="AF166" s="526" t="str">
        <f>IFERROR(VLOOKUP(AF164,'P1'!$B:$AP,31,FALSE),"")</f>
        <v/>
      </c>
      <c r="AG166" s="526" t="str">
        <f>IFERROR(VLOOKUP(AG164,'P1'!$B:$AP,31,FALSE),"")</f>
        <v/>
      </c>
      <c r="AH166" s="526" t="str">
        <f>IFERROR(VLOOKUP(AH164,'P1'!$B:$AP,31,FALSE),"")</f>
        <v/>
      </c>
      <c r="AI166" s="526" t="str">
        <f>IFERROR(VLOOKUP(AI164,'P1'!$B:$AP,31,FALSE),"")</f>
        <v/>
      </c>
      <c r="AJ166" s="526" t="str">
        <f>IFERROR(VLOOKUP(AJ164,'P1'!$B:$AP,31,FALSE),"")</f>
        <v/>
      </c>
      <c r="AK166" s="526" t="str">
        <f>IFERROR(VLOOKUP(AK164,'P1'!$B:$AP,31,FALSE),"")</f>
        <v/>
      </c>
      <c r="AL166" s="526" t="str">
        <f>IFERROR(VLOOKUP(AL164,'P1'!$B:$AP,31,FALSE),"")</f>
        <v/>
      </c>
      <c r="AM166" s="526" t="str">
        <f>IFERROR(VLOOKUP(AM164,'P1'!$B:$AP,31,FALSE),"")</f>
        <v/>
      </c>
      <c r="AN166" s="687"/>
      <c r="AO166" s="659"/>
      <c r="AP166" s="664"/>
      <c r="AQ166" s="665"/>
      <c r="AR166" s="659"/>
      <c r="AS166" s="659"/>
      <c r="AT166" s="666"/>
      <c r="AU166" s="527"/>
      <c r="AV166" s="527"/>
      <c r="AX166" s="527"/>
      <c r="AY166" s="527"/>
    </row>
    <row r="167" spans="1:51" s="500" customFormat="1" ht="12" customHeight="1">
      <c r="A167" s="667">
        <v>49</v>
      </c>
      <c r="B167" s="670"/>
      <c r="C167" s="688"/>
      <c r="D167" s="676" t="s">
        <v>634</v>
      </c>
      <c r="E167" s="517"/>
      <c r="F167" s="679"/>
      <c r="G167" s="680"/>
      <c r="H167" s="518" t="s">
        <v>635</v>
      </c>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685">
        <f t="shared" ref="AN167" si="233">IF(LEFT($AN$1,6)="共同生活援助",SUM(I168:AM168),SUM(I168:AM169))</f>
        <v>0</v>
      </c>
      <c r="AO167" s="657">
        <f>IF($AN$3="４週",AN167/4,AN167/(DAY(EOMONTH($I$21,0))/7))</f>
        <v>0</v>
      </c>
      <c r="AP167" s="660"/>
      <c r="AQ167" s="661"/>
      <c r="AR167" s="657" t="str">
        <f t="shared" ref="AR167" si="234">IF($AN$3="４週",AU168,AV168)</f>
        <v/>
      </c>
      <c r="AS167" s="657"/>
      <c r="AT167" s="666" t="str">
        <f t="shared" ref="AT167" si="235">IF(AX168&lt;=1.1,"",IF(AY168&lt;=1.1,"",IF(F167="","","勤務時間"&amp;CHAR(10)&amp;"OVER")))</f>
        <v/>
      </c>
      <c r="AU167" s="520" t="s">
        <v>636</v>
      </c>
      <c r="AV167" s="520" t="s">
        <v>637</v>
      </c>
      <c r="AX167" s="520" t="s">
        <v>638</v>
      </c>
      <c r="AY167" s="520" t="s">
        <v>639</v>
      </c>
    </row>
    <row r="168" spans="1:51" s="500" customFormat="1" ht="12" customHeight="1">
      <c r="A168" s="668"/>
      <c r="B168" s="671"/>
      <c r="C168" s="689"/>
      <c r="D168" s="677"/>
      <c r="E168" s="521"/>
      <c r="F168" s="681"/>
      <c r="G168" s="682"/>
      <c r="H168" s="522" t="s">
        <v>640</v>
      </c>
      <c r="I168" s="526" t="str">
        <f>IFERROR(VLOOKUP(I167,'P1'!$B:$AP,41,FALSE),"")</f>
        <v/>
      </c>
      <c r="J168" s="526" t="str">
        <f>IFERROR(VLOOKUP(J167,'P1'!$B:$AP,41,FALSE),"")</f>
        <v/>
      </c>
      <c r="K168" s="526" t="str">
        <f>IFERROR(VLOOKUP(K167,'P1'!$B:$AP,41,FALSE),"")</f>
        <v/>
      </c>
      <c r="L168" s="526" t="str">
        <f>IFERROR(VLOOKUP(L167,'P1'!$B:$AP,41,FALSE),"")</f>
        <v/>
      </c>
      <c r="M168" s="526" t="str">
        <f>IFERROR(VLOOKUP(M167,'P1'!$B:$AP,41,FALSE),"")</f>
        <v/>
      </c>
      <c r="N168" s="526" t="str">
        <f>IFERROR(VLOOKUP(N167,'P1'!$B:$AP,41,FALSE),"")</f>
        <v/>
      </c>
      <c r="O168" s="526" t="str">
        <f>IFERROR(VLOOKUP(O167,'P1'!$B:$AP,41,FALSE),"")</f>
        <v/>
      </c>
      <c r="P168" s="526" t="str">
        <f>IFERROR(VLOOKUP(P167,'P1'!$B:$AP,41,FALSE),"")</f>
        <v/>
      </c>
      <c r="Q168" s="526" t="str">
        <f>IFERROR(VLOOKUP(Q167,'P1'!$B:$AP,41,FALSE),"")</f>
        <v/>
      </c>
      <c r="R168" s="526" t="str">
        <f>IFERROR(VLOOKUP(R167,'P1'!$B:$AP,41,FALSE),"")</f>
        <v/>
      </c>
      <c r="S168" s="526" t="str">
        <f>IFERROR(VLOOKUP(S167,'P1'!$B:$AP,41,FALSE),"")</f>
        <v/>
      </c>
      <c r="T168" s="526" t="str">
        <f>IFERROR(VLOOKUP(T167,'P1'!$B:$AP,41,FALSE),"")</f>
        <v/>
      </c>
      <c r="U168" s="526" t="str">
        <f>IFERROR(VLOOKUP(U167,'P1'!$B:$AP,41,FALSE),"")</f>
        <v/>
      </c>
      <c r="V168" s="526" t="str">
        <f>IFERROR(VLOOKUP(V167,'P1'!$B:$AP,41,FALSE),"")</f>
        <v/>
      </c>
      <c r="W168" s="526" t="str">
        <f>IFERROR(VLOOKUP(W167,'P1'!$B:$AP,41,FALSE),"")</f>
        <v/>
      </c>
      <c r="X168" s="526" t="str">
        <f>IFERROR(VLOOKUP(X167,'P1'!$B:$AP,41,FALSE),"")</f>
        <v/>
      </c>
      <c r="Y168" s="526" t="str">
        <f>IFERROR(VLOOKUP(Y167,'P1'!$B:$AP,41,FALSE),"")</f>
        <v/>
      </c>
      <c r="Z168" s="526" t="str">
        <f>IFERROR(VLOOKUP(Z167,'P1'!$B:$AP,41,FALSE),"")</f>
        <v/>
      </c>
      <c r="AA168" s="526" t="str">
        <f>IFERROR(VLOOKUP(AA167,'P1'!$B:$AP,41,FALSE),"")</f>
        <v/>
      </c>
      <c r="AB168" s="526" t="str">
        <f>IFERROR(VLOOKUP(AB167,'P1'!$B:$AP,41,FALSE),"")</f>
        <v/>
      </c>
      <c r="AC168" s="526" t="str">
        <f>IFERROR(VLOOKUP(AC167,'P1'!$B:$AP,41,FALSE),"")</f>
        <v/>
      </c>
      <c r="AD168" s="526" t="str">
        <f>IFERROR(VLOOKUP(AD167,'P1'!$B:$AP,41,FALSE),"")</f>
        <v/>
      </c>
      <c r="AE168" s="526" t="str">
        <f>IFERROR(VLOOKUP(AE167,'P1'!$B:$AP,41,FALSE),"")</f>
        <v/>
      </c>
      <c r="AF168" s="526" t="str">
        <f>IFERROR(VLOOKUP(AF167,'P1'!$B:$AP,41,FALSE),"")</f>
        <v/>
      </c>
      <c r="AG168" s="526" t="str">
        <f>IFERROR(VLOOKUP(AG167,'P1'!$B:$AP,41,FALSE),"")</f>
        <v/>
      </c>
      <c r="AH168" s="526" t="str">
        <f>IFERROR(VLOOKUP(AH167,'P1'!$B:$AP,41,FALSE),"")</f>
        <v/>
      </c>
      <c r="AI168" s="526" t="str">
        <f>IFERROR(VLOOKUP(AI167,'P1'!$B:$AP,41,FALSE),"")</f>
        <v/>
      </c>
      <c r="AJ168" s="526" t="str">
        <f>IFERROR(VLOOKUP(AJ167,'P1'!$B:$AP,41,FALSE),"")</f>
        <v/>
      </c>
      <c r="AK168" s="526" t="str">
        <f>IFERROR(VLOOKUP(AK167,'P1'!$B:$AP,41,FALSE),"")</f>
        <v/>
      </c>
      <c r="AL168" s="526" t="str">
        <f>IFERROR(VLOOKUP(AL167,'P1'!$B:$AP,41,FALSE),"")</f>
        <v/>
      </c>
      <c r="AM168" s="526" t="str">
        <f>IFERROR(VLOOKUP(AM167,'P1'!$B:$AP,41,FALSE),"")</f>
        <v/>
      </c>
      <c r="AN168" s="686"/>
      <c r="AO168" s="658"/>
      <c r="AP168" s="662"/>
      <c r="AQ168" s="663"/>
      <c r="AR168" s="658"/>
      <c r="AS168" s="658"/>
      <c r="AT168" s="666"/>
      <c r="AU168" s="524" t="str">
        <f t="shared" ref="AU168" si="236">IFERROR(IF($D167="□",($AO167/$AK$6),($AO167/$AK$8)),"")</f>
        <v/>
      </c>
      <c r="AV168" s="524" t="str">
        <f t="shared" ref="AV168" si="237">IFERROR(IF($D167="□",($AN167/$AO$6),($AN167/$AO$8)),"")</f>
        <v/>
      </c>
      <c r="AX168" s="524" t="str">
        <f>IFERROR(IF($D167="□",(VLOOKUP(F167,'[5]ますた君 '!$C:$E,3,FALSE)/($AK$6*4)),(VLOOKUP(F167,'[5]ますた君 '!$C:$E,3,FALSE)/($AK$8*4))),"")</f>
        <v/>
      </c>
      <c r="AY168" s="524" t="str">
        <f>IFERROR(IF($D167="□",(VLOOKUP(F167,'[5]ますた君 '!$C:$E,3,FALSE)/$AO$6),(VLOOKUP(F167,'[5]ますた君 '!$C:$E,3,FALSE)/$AO$8)),"")</f>
        <v/>
      </c>
    </row>
    <row r="169" spans="1:51" s="500" customFormat="1" ht="12" customHeight="1">
      <c r="A169" s="669"/>
      <c r="B169" s="672"/>
      <c r="C169" s="690"/>
      <c r="D169" s="678"/>
      <c r="E169" s="521"/>
      <c r="F169" s="683"/>
      <c r="G169" s="684"/>
      <c r="H169" s="525" t="s">
        <v>641</v>
      </c>
      <c r="I169" s="526" t="str">
        <f>IFERROR(VLOOKUP(I167,'P1'!$B:$AP,31,FALSE),"")</f>
        <v/>
      </c>
      <c r="J169" s="526" t="str">
        <f>IFERROR(VLOOKUP(J167,'P1'!$B:$AP,31,FALSE),"")</f>
        <v/>
      </c>
      <c r="K169" s="526" t="str">
        <f>IFERROR(VLOOKUP(K167,'P1'!$B:$AP,31,FALSE),"")</f>
        <v/>
      </c>
      <c r="L169" s="526" t="str">
        <f>IFERROR(VLOOKUP(L167,'P1'!$B:$AP,31,FALSE),"")</f>
        <v/>
      </c>
      <c r="M169" s="526" t="str">
        <f>IFERROR(VLOOKUP(M167,'P1'!$B:$AP,31,FALSE),"")</f>
        <v/>
      </c>
      <c r="N169" s="526" t="str">
        <f>IFERROR(VLOOKUP(N167,'P1'!$B:$AP,31,FALSE),"")</f>
        <v/>
      </c>
      <c r="O169" s="526" t="str">
        <f>IFERROR(VLOOKUP(O167,'P1'!$B:$AP,31,FALSE),"")</f>
        <v/>
      </c>
      <c r="P169" s="526" t="str">
        <f>IFERROR(VLOOKUP(P167,'P1'!$B:$AP,31,FALSE),"")</f>
        <v/>
      </c>
      <c r="Q169" s="526" t="str">
        <f>IFERROR(VLOOKUP(Q167,'P1'!$B:$AP,31,FALSE),"")</f>
        <v/>
      </c>
      <c r="R169" s="526" t="str">
        <f>IFERROR(VLOOKUP(R167,'P1'!$B:$AP,31,FALSE),"")</f>
        <v/>
      </c>
      <c r="S169" s="526" t="str">
        <f>IFERROR(VLOOKUP(S167,'P1'!$B:$AP,31,FALSE),"")</f>
        <v/>
      </c>
      <c r="T169" s="526" t="str">
        <f>IFERROR(VLOOKUP(T167,'P1'!$B:$AP,31,FALSE),"")</f>
        <v/>
      </c>
      <c r="U169" s="526" t="str">
        <f>IFERROR(VLOOKUP(U167,'P1'!$B:$AP,31,FALSE),"")</f>
        <v/>
      </c>
      <c r="V169" s="526" t="str">
        <f>IFERROR(VLOOKUP(V167,'P1'!$B:$AP,31,FALSE),"")</f>
        <v/>
      </c>
      <c r="W169" s="526" t="str">
        <f>IFERROR(VLOOKUP(W167,'P1'!$B:$AP,31,FALSE),"")</f>
        <v/>
      </c>
      <c r="X169" s="526" t="str">
        <f>IFERROR(VLOOKUP(X167,'P1'!$B:$AP,31,FALSE),"")</f>
        <v/>
      </c>
      <c r="Y169" s="526" t="str">
        <f>IFERROR(VLOOKUP(Y167,'P1'!$B:$AP,31,FALSE),"")</f>
        <v/>
      </c>
      <c r="Z169" s="526" t="str">
        <f>IFERROR(VLOOKUP(Z167,'P1'!$B:$AP,31,FALSE),"")</f>
        <v/>
      </c>
      <c r="AA169" s="526" t="str">
        <f>IFERROR(VLOOKUP(AA167,'P1'!$B:$AP,31,FALSE),"")</f>
        <v/>
      </c>
      <c r="AB169" s="526" t="str">
        <f>IFERROR(VLOOKUP(AB167,'P1'!$B:$AP,31,FALSE),"")</f>
        <v/>
      </c>
      <c r="AC169" s="526" t="str">
        <f>IFERROR(VLOOKUP(AC167,'P1'!$B:$AP,31,FALSE),"")</f>
        <v/>
      </c>
      <c r="AD169" s="526" t="str">
        <f>IFERROR(VLOOKUP(AD167,'P1'!$B:$AP,31,FALSE),"")</f>
        <v/>
      </c>
      <c r="AE169" s="526" t="str">
        <f>IFERROR(VLOOKUP(AE167,'P1'!$B:$AP,31,FALSE),"")</f>
        <v/>
      </c>
      <c r="AF169" s="526" t="str">
        <f>IFERROR(VLOOKUP(AF167,'P1'!$B:$AP,31,FALSE),"")</f>
        <v/>
      </c>
      <c r="AG169" s="526" t="str">
        <f>IFERROR(VLOOKUP(AG167,'P1'!$B:$AP,31,FALSE),"")</f>
        <v/>
      </c>
      <c r="AH169" s="526" t="str">
        <f>IFERROR(VLOOKUP(AH167,'P1'!$B:$AP,31,FALSE),"")</f>
        <v/>
      </c>
      <c r="AI169" s="526" t="str">
        <f>IFERROR(VLOOKUP(AI167,'P1'!$B:$AP,31,FALSE),"")</f>
        <v/>
      </c>
      <c r="AJ169" s="526" t="str">
        <f>IFERROR(VLOOKUP(AJ167,'P1'!$B:$AP,31,FALSE),"")</f>
        <v/>
      </c>
      <c r="AK169" s="526" t="str">
        <f>IFERROR(VLOOKUP(AK167,'P1'!$B:$AP,31,FALSE),"")</f>
        <v/>
      </c>
      <c r="AL169" s="526" t="str">
        <f>IFERROR(VLOOKUP(AL167,'P1'!$B:$AP,31,FALSE),"")</f>
        <v/>
      </c>
      <c r="AM169" s="526" t="str">
        <f>IFERROR(VLOOKUP(AM167,'P1'!$B:$AP,31,FALSE),"")</f>
        <v/>
      </c>
      <c r="AN169" s="687"/>
      <c r="AO169" s="659"/>
      <c r="AP169" s="664"/>
      <c r="AQ169" s="665"/>
      <c r="AR169" s="659"/>
      <c r="AS169" s="659"/>
      <c r="AT169" s="666"/>
      <c r="AU169" s="527"/>
      <c r="AV169" s="527"/>
      <c r="AX169" s="527"/>
      <c r="AY169" s="527"/>
    </row>
    <row r="170" spans="1:51" s="500" customFormat="1" ht="12" customHeight="1">
      <c r="A170" s="667">
        <v>50</v>
      </c>
      <c r="B170" s="670"/>
      <c r="C170" s="688"/>
      <c r="D170" s="676" t="s">
        <v>634</v>
      </c>
      <c r="E170" s="517"/>
      <c r="F170" s="679"/>
      <c r="G170" s="680"/>
      <c r="H170" s="518" t="s">
        <v>635</v>
      </c>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685">
        <f t="shared" ref="AN170" si="238">IF(LEFT($AN$1,6)="共同生活援助",SUM(I171:AM171),SUM(I171:AM172))</f>
        <v>0</v>
      </c>
      <c r="AO170" s="657">
        <f>IF($AN$3="４週",AN170/4,AN170/(DAY(EOMONTH($I$21,0))/7))</f>
        <v>0</v>
      </c>
      <c r="AP170" s="660"/>
      <c r="AQ170" s="661"/>
      <c r="AR170" s="657" t="str">
        <f t="shared" ref="AR170" si="239">IF($AN$3="４週",AU171,AV171)</f>
        <v/>
      </c>
      <c r="AS170" s="657"/>
      <c r="AT170" s="666" t="str">
        <f t="shared" ref="AT170" si="240">IF(AX171&lt;=1.1,"",IF(AY171&lt;=1.1,"",IF(F170="","","勤務時間"&amp;CHAR(10)&amp;"OVER")))</f>
        <v/>
      </c>
      <c r="AU170" s="520" t="s">
        <v>636</v>
      </c>
      <c r="AV170" s="520" t="s">
        <v>637</v>
      </c>
      <c r="AX170" s="520" t="s">
        <v>638</v>
      </c>
      <c r="AY170" s="520" t="s">
        <v>639</v>
      </c>
    </row>
    <row r="171" spans="1:51" s="500" customFormat="1" ht="12" customHeight="1">
      <c r="A171" s="668"/>
      <c r="B171" s="671"/>
      <c r="C171" s="689"/>
      <c r="D171" s="677"/>
      <c r="E171" s="521"/>
      <c r="F171" s="681"/>
      <c r="G171" s="682"/>
      <c r="H171" s="522" t="s">
        <v>640</v>
      </c>
      <c r="I171" s="526" t="str">
        <f>IFERROR(VLOOKUP(I170,'P1'!$B:$AP,41,FALSE),"")</f>
        <v/>
      </c>
      <c r="J171" s="526" t="str">
        <f>IFERROR(VLOOKUP(J170,'P1'!$B:$AP,41,FALSE),"")</f>
        <v/>
      </c>
      <c r="K171" s="526" t="str">
        <f>IFERROR(VLOOKUP(K170,'P1'!$B:$AP,41,FALSE),"")</f>
        <v/>
      </c>
      <c r="L171" s="526" t="str">
        <f>IFERROR(VLOOKUP(L170,'P1'!$B:$AP,41,FALSE),"")</f>
        <v/>
      </c>
      <c r="M171" s="526" t="str">
        <f>IFERROR(VLOOKUP(M170,'P1'!$B:$AP,41,FALSE),"")</f>
        <v/>
      </c>
      <c r="N171" s="526" t="str">
        <f>IFERROR(VLOOKUP(N170,'P1'!$B:$AP,41,FALSE),"")</f>
        <v/>
      </c>
      <c r="O171" s="526" t="str">
        <f>IFERROR(VLOOKUP(O170,'P1'!$B:$AP,41,FALSE),"")</f>
        <v/>
      </c>
      <c r="P171" s="526" t="str">
        <f>IFERROR(VLOOKUP(P170,'P1'!$B:$AP,41,FALSE),"")</f>
        <v/>
      </c>
      <c r="Q171" s="526" t="str">
        <f>IFERROR(VLOOKUP(Q170,'P1'!$B:$AP,41,FALSE),"")</f>
        <v/>
      </c>
      <c r="R171" s="526" t="str">
        <f>IFERROR(VLOOKUP(R170,'P1'!$B:$AP,41,FALSE),"")</f>
        <v/>
      </c>
      <c r="S171" s="526" t="str">
        <f>IFERROR(VLOOKUP(S170,'P1'!$B:$AP,41,FALSE),"")</f>
        <v/>
      </c>
      <c r="T171" s="526" t="str">
        <f>IFERROR(VLOOKUP(T170,'P1'!$B:$AP,41,FALSE),"")</f>
        <v/>
      </c>
      <c r="U171" s="526" t="str">
        <f>IFERROR(VLOOKUP(U170,'P1'!$B:$AP,41,FALSE),"")</f>
        <v/>
      </c>
      <c r="V171" s="526" t="str">
        <f>IFERROR(VLOOKUP(V170,'P1'!$B:$AP,41,FALSE),"")</f>
        <v/>
      </c>
      <c r="W171" s="526" t="str">
        <f>IFERROR(VLOOKUP(W170,'P1'!$B:$AP,41,FALSE),"")</f>
        <v/>
      </c>
      <c r="X171" s="526" t="str">
        <f>IFERROR(VLOOKUP(X170,'P1'!$B:$AP,41,FALSE),"")</f>
        <v/>
      </c>
      <c r="Y171" s="526" t="str">
        <f>IFERROR(VLOOKUP(Y170,'P1'!$B:$AP,41,FALSE),"")</f>
        <v/>
      </c>
      <c r="Z171" s="526" t="str">
        <f>IFERROR(VLOOKUP(Z170,'P1'!$B:$AP,41,FALSE),"")</f>
        <v/>
      </c>
      <c r="AA171" s="526" t="str">
        <f>IFERROR(VLOOKUP(AA170,'P1'!$B:$AP,41,FALSE),"")</f>
        <v/>
      </c>
      <c r="AB171" s="526" t="str">
        <f>IFERROR(VLOOKUP(AB170,'P1'!$B:$AP,41,FALSE),"")</f>
        <v/>
      </c>
      <c r="AC171" s="526" t="str">
        <f>IFERROR(VLOOKUP(AC170,'P1'!$B:$AP,41,FALSE),"")</f>
        <v/>
      </c>
      <c r="AD171" s="526" t="str">
        <f>IFERROR(VLOOKUP(AD170,'P1'!$B:$AP,41,FALSE),"")</f>
        <v/>
      </c>
      <c r="AE171" s="526" t="str">
        <f>IFERROR(VLOOKUP(AE170,'P1'!$B:$AP,41,FALSE),"")</f>
        <v/>
      </c>
      <c r="AF171" s="526" t="str">
        <f>IFERROR(VLOOKUP(AF170,'P1'!$B:$AP,41,FALSE),"")</f>
        <v/>
      </c>
      <c r="AG171" s="526" t="str">
        <f>IFERROR(VLOOKUP(AG170,'P1'!$B:$AP,41,FALSE),"")</f>
        <v/>
      </c>
      <c r="AH171" s="526" t="str">
        <f>IFERROR(VLOOKUP(AH170,'P1'!$B:$AP,41,FALSE),"")</f>
        <v/>
      </c>
      <c r="AI171" s="526" t="str">
        <f>IFERROR(VLOOKUP(AI170,'P1'!$B:$AP,41,FALSE),"")</f>
        <v/>
      </c>
      <c r="AJ171" s="526" t="str">
        <f>IFERROR(VLOOKUP(AJ170,'P1'!$B:$AP,41,FALSE),"")</f>
        <v/>
      </c>
      <c r="AK171" s="526" t="str">
        <f>IFERROR(VLOOKUP(AK170,'P1'!$B:$AP,41,FALSE),"")</f>
        <v/>
      </c>
      <c r="AL171" s="526" t="str">
        <f>IFERROR(VLOOKUP(AL170,'P1'!$B:$AP,41,FALSE),"")</f>
        <v/>
      </c>
      <c r="AM171" s="526" t="str">
        <f>IFERROR(VLOOKUP(AM170,'P1'!$B:$AP,41,FALSE),"")</f>
        <v/>
      </c>
      <c r="AN171" s="686"/>
      <c r="AO171" s="658"/>
      <c r="AP171" s="662"/>
      <c r="AQ171" s="663"/>
      <c r="AR171" s="658"/>
      <c r="AS171" s="658"/>
      <c r="AT171" s="666"/>
      <c r="AU171" s="524" t="str">
        <f t="shared" ref="AU171" si="241">IFERROR(IF($D170="□",($AO170/$AK$6),($AO170/$AK$8)),"")</f>
        <v/>
      </c>
      <c r="AV171" s="524" t="str">
        <f t="shared" ref="AV171" si="242">IFERROR(IF($D170="□",($AN170/$AO$6),($AN170/$AO$8)),"")</f>
        <v/>
      </c>
      <c r="AX171" s="524" t="str">
        <f>IFERROR(IF($D170="□",(VLOOKUP(F170,'[5]ますた君 '!$C:$E,3,FALSE)/($AK$6*4)),(VLOOKUP(F170,'[5]ますた君 '!$C:$E,3,FALSE)/($AK$8*4))),"")</f>
        <v/>
      </c>
      <c r="AY171" s="524" t="str">
        <f>IFERROR(IF($D170="□",(VLOOKUP(F170,'[5]ますた君 '!$C:$E,3,FALSE)/$AO$6),(VLOOKUP(F170,'[5]ますた君 '!$C:$E,3,FALSE)/$AO$8)),"")</f>
        <v/>
      </c>
    </row>
    <row r="172" spans="1:51" s="500" customFormat="1" ht="12" customHeight="1">
      <c r="A172" s="669"/>
      <c r="B172" s="672"/>
      <c r="C172" s="690"/>
      <c r="D172" s="678"/>
      <c r="E172" s="521"/>
      <c r="F172" s="683"/>
      <c r="G172" s="684"/>
      <c r="H172" s="525" t="s">
        <v>641</v>
      </c>
      <c r="I172" s="526" t="str">
        <f>IFERROR(VLOOKUP(I170,'P1'!$B:$AP,31,FALSE),"")</f>
        <v/>
      </c>
      <c r="J172" s="526" t="str">
        <f>IFERROR(VLOOKUP(J170,'P1'!$B:$AP,31,FALSE),"")</f>
        <v/>
      </c>
      <c r="K172" s="526" t="str">
        <f>IFERROR(VLOOKUP(K170,'P1'!$B:$AP,31,FALSE),"")</f>
        <v/>
      </c>
      <c r="L172" s="526" t="str">
        <f>IFERROR(VLOOKUP(L170,'P1'!$B:$AP,31,FALSE),"")</f>
        <v/>
      </c>
      <c r="M172" s="526" t="str">
        <f>IFERROR(VLOOKUP(M170,'P1'!$B:$AP,31,FALSE),"")</f>
        <v/>
      </c>
      <c r="N172" s="526" t="str">
        <f>IFERROR(VLOOKUP(N170,'P1'!$B:$AP,31,FALSE),"")</f>
        <v/>
      </c>
      <c r="O172" s="526" t="str">
        <f>IFERROR(VLOOKUP(O170,'P1'!$B:$AP,31,FALSE),"")</f>
        <v/>
      </c>
      <c r="P172" s="526" t="str">
        <f>IFERROR(VLOOKUP(P170,'P1'!$B:$AP,31,FALSE),"")</f>
        <v/>
      </c>
      <c r="Q172" s="526" t="str">
        <f>IFERROR(VLOOKUP(Q170,'P1'!$B:$AP,31,FALSE),"")</f>
        <v/>
      </c>
      <c r="R172" s="526" t="str">
        <f>IFERROR(VLOOKUP(R170,'P1'!$B:$AP,31,FALSE),"")</f>
        <v/>
      </c>
      <c r="S172" s="526" t="str">
        <f>IFERROR(VLOOKUP(S170,'P1'!$B:$AP,31,FALSE),"")</f>
        <v/>
      </c>
      <c r="T172" s="526" t="str">
        <f>IFERROR(VLOOKUP(T170,'P1'!$B:$AP,31,FALSE),"")</f>
        <v/>
      </c>
      <c r="U172" s="526" t="str">
        <f>IFERROR(VLOOKUP(U170,'P1'!$B:$AP,31,FALSE),"")</f>
        <v/>
      </c>
      <c r="V172" s="526" t="str">
        <f>IFERROR(VLOOKUP(V170,'P1'!$B:$AP,31,FALSE),"")</f>
        <v/>
      </c>
      <c r="W172" s="526" t="str">
        <f>IFERROR(VLOOKUP(W170,'P1'!$B:$AP,31,FALSE),"")</f>
        <v/>
      </c>
      <c r="X172" s="526" t="str">
        <f>IFERROR(VLOOKUP(X170,'P1'!$B:$AP,31,FALSE),"")</f>
        <v/>
      </c>
      <c r="Y172" s="526" t="str">
        <f>IFERROR(VLOOKUP(Y170,'P1'!$B:$AP,31,FALSE),"")</f>
        <v/>
      </c>
      <c r="Z172" s="526" t="str">
        <f>IFERROR(VLOOKUP(Z170,'P1'!$B:$AP,31,FALSE),"")</f>
        <v/>
      </c>
      <c r="AA172" s="526" t="str">
        <f>IFERROR(VLOOKUP(AA170,'P1'!$B:$AP,31,FALSE),"")</f>
        <v/>
      </c>
      <c r="AB172" s="526" t="str">
        <f>IFERROR(VLOOKUP(AB170,'P1'!$B:$AP,31,FALSE),"")</f>
        <v/>
      </c>
      <c r="AC172" s="526" t="str">
        <f>IFERROR(VLOOKUP(AC170,'P1'!$B:$AP,31,FALSE),"")</f>
        <v/>
      </c>
      <c r="AD172" s="526" t="str">
        <f>IFERROR(VLOOKUP(AD170,'P1'!$B:$AP,31,FALSE),"")</f>
        <v/>
      </c>
      <c r="AE172" s="526" t="str">
        <f>IFERROR(VLOOKUP(AE170,'P1'!$B:$AP,31,FALSE),"")</f>
        <v/>
      </c>
      <c r="AF172" s="526" t="str">
        <f>IFERROR(VLOOKUP(AF170,'P1'!$B:$AP,31,FALSE),"")</f>
        <v/>
      </c>
      <c r="AG172" s="526" t="str">
        <f>IFERROR(VLOOKUP(AG170,'P1'!$B:$AP,31,FALSE),"")</f>
        <v/>
      </c>
      <c r="AH172" s="526" t="str">
        <f>IFERROR(VLOOKUP(AH170,'P1'!$B:$AP,31,FALSE),"")</f>
        <v/>
      </c>
      <c r="AI172" s="526" t="str">
        <f>IFERROR(VLOOKUP(AI170,'P1'!$B:$AP,31,FALSE),"")</f>
        <v/>
      </c>
      <c r="AJ172" s="526" t="str">
        <f>IFERROR(VLOOKUP(AJ170,'P1'!$B:$AP,31,FALSE),"")</f>
        <v/>
      </c>
      <c r="AK172" s="526" t="str">
        <f>IFERROR(VLOOKUP(AK170,'P1'!$B:$AP,31,FALSE),"")</f>
        <v/>
      </c>
      <c r="AL172" s="526" t="str">
        <f>IFERROR(VLOOKUP(AL170,'P1'!$B:$AP,31,FALSE),"")</f>
        <v/>
      </c>
      <c r="AM172" s="526" t="str">
        <f>IFERROR(VLOOKUP(AM170,'P1'!$B:$AP,31,FALSE),"")</f>
        <v/>
      </c>
      <c r="AN172" s="687"/>
      <c r="AO172" s="659"/>
      <c r="AP172" s="664"/>
      <c r="AQ172" s="665"/>
      <c r="AR172" s="659"/>
      <c r="AS172" s="659"/>
      <c r="AT172" s="666"/>
      <c r="AU172" s="527"/>
      <c r="AV172" s="527"/>
      <c r="AX172" s="527"/>
      <c r="AY172" s="527"/>
    </row>
    <row r="173" spans="1:51" s="500" customFormat="1" ht="12" customHeight="1">
      <c r="A173" s="667">
        <v>51</v>
      </c>
      <c r="B173" s="670"/>
      <c r="C173" s="688"/>
      <c r="D173" s="676" t="s">
        <v>634</v>
      </c>
      <c r="E173" s="517"/>
      <c r="F173" s="679"/>
      <c r="G173" s="680"/>
      <c r="H173" s="518" t="s">
        <v>635</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685">
        <f t="shared" ref="AN173" si="243">IF(LEFT($AN$1,6)="共同生活援助",SUM(I174:AM174),SUM(I174:AM175))</f>
        <v>0</v>
      </c>
      <c r="AO173" s="657">
        <f>IF($AN$3="４週",AN173/4,AN173/(DAY(EOMONTH($I$21,0))/7))</f>
        <v>0</v>
      </c>
      <c r="AP173" s="660"/>
      <c r="AQ173" s="661"/>
      <c r="AR173" s="657" t="str">
        <f t="shared" ref="AR173" si="244">IF($AN$3="４週",AU174,AV174)</f>
        <v/>
      </c>
      <c r="AS173" s="657"/>
      <c r="AT173" s="666" t="str">
        <f t="shared" ref="AT173" si="245">IF(AX174&lt;=1.1,"",IF(AY174&lt;=1.1,"",IF(F173="","","勤務時間"&amp;CHAR(10)&amp;"OVER")))</f>
        <v/>
      </c>
      <c r="AU173" s="520" t="s">
        <v>636</v>
      </c>
      <c r="AV173" s="520" t="s">
        <v>637</v>
      </c>
      <c r="AX173" s="520" t="s">
        <v>638</v>
      </c>
      <c r="AY173" s="520" t="s">
        <v>639</v>
      </c>
    </row>
    <row r="174" spans="1:51" s="500" customFormat="1" ht="12" customHeight="1">
      <c r="A174" s="668"/>
      <c r="B174" s="671"/>
      <c r="C174" s="689"/>
      <c r="D174" s="677"/>
      <c r="E174" s="521"/>
      <c r="F174" s="681"/>
      <c r="G174" s="682"/>
      <c r="H174" s="522" t="s">
        <v>640</v>
      </c>
      <c r="I174" s="526" t="str">
        <f>IFERROR(VLOOKUP(I173,'P1'!$B:$AP,41,FALSE),"")</f>
        <v/>
      </c>
      <c r="J174" s="526" t="str">
        <f>IFERROR(VLOOKUP(J173,'P1'!$B:$AP,41,FALSE),"")</f>
        <v/>
      </c>
      <c r="K174" s="526" t="str">
        <f>IFERROR(VLOOKUP(K173,'P1'!$B:$AP,41,FALSE),"")</f>
        <v/>
      </c>
      <c r="L174" s="526" t="str">
        <f>IFERROR(VLOOKUP(L173,'P1'!$B:$AP,41,FALSE),"")</f>
        <v/>
      </c>
      <c r="M174" s="526" t="str">
        <f>IFERROR(VLOOKUP(M173,'P1'!$B:$AP,41,FALSE),"")</f>
        <v/>
      </c>
      <c r="N174" s="526" t="str">
        <f>IFERROR(VLOOKUP(N173,'P1'!$B:$AP,41,FALSE),"")</f>
        <v/>
      </c>
      <c r="O174" s="526" t="str">
        <f>IFERROR(VLOOKUP(O173,'P1'!$B:$AP,41,FALSE),"")</f>
        <v/>
      </c>
      <c r="P174" s="526" t="str">
        <f>IFERROR(VLOOKUP(P173,'P1'!$B:$AP,41,FALSE),"")</f>
        <v/>
      </c>
      <c r="Q174" s="526" t="str">
        <f>IFERROR(VLOOKUP(Q173,'P1'!$B:$AP,41,FALSE),"")</f>
        <v/>
      </c>
      <c r="R174" s="526" t="str">
        <f>IFERROR(VLOOKUP(R173,'P1'!$B:$AP,41,FALSE),"")</f>
        <v/>
      </c>
      <c r="S174" s="526" t="str">
        <f>IFERROR(VLOOKUP(S173,'P1'!$B:$AP,41,FALSE),"")</f>
        <v/>
      </c>
      <c r="T174" s="526" t="str">
        <f>IFERROR(VLOOKUP(T173,'P1'!$B:$AP,41,FALSE),"")</f>
        <v/>
      </c>
      <c r="U174" s="526" t="str">
        <f>IFERROR(VLOOKUP(U173,'P1'!$B:$AP,41,FALSE),"")</f>
        <v/>
      </c>
      <c r="V174" s="526" t="str">
        <f>IFERROR(VLOOKUP(V173,'P1'!$B:$AP,41,FALSE),"")</f>
        <v/>
      </c>
      <c r="W174" s="526" t="str">
        <f>IFERROR(VLOOKUP(W173,'P1'!$B:$AP,41,FALSE),"")</f>
        <v/>
      </c>
      <c r="X174" s="526" t="str">
        <f>IFERROR(VLOOKUP(X173,'P1'!$B:$AP,41,FALSE),"")</f>
        <v/>
      </c>
      <c r="Y174" s="526" t="str">
        <f>IFERROR(VLOOKUP(Y173,'P1'!$B:$AP,41,FALSE),"")</f>
        <v/>
      </c>
      <c r="Z174" s="526" t="str">
        <f>IFERROR(VLOOKUP(Z173,'P1'!$B:$AP,41,FALSE),"")</f>
        <v/>
      </c>
      <c r="AA174" s="526" t="str">
        <f>IFERROR(VLOOKUP(AA173,'P1'!$B:$AP,41,FALSE),"")</f>
        <v/>
      </c>
      <c r="AB174" s="526" t="str">
        <f>IFERROR(VLOOKUP(AB173,'P1'!$B:$AP,41,FALSE),"")</f>
        <v/>
      </c>
      <c r="AC174" s="526" t="str">
        <f>IFERROR(VLOOKUP(AC173,'P1'!$B:$AP,41,FALSE),"")</f>
        <v/>
      </c>
      <c r="AD174" s="526" t="str">
        <f>IFERROR(VLOOKUP(AD173,'P1'!$B:$AP,41,FALSE),"")</f>
        <v/>
      </c>
      <c r="AE174" s="526" t="str">
        <f>IFERROR(VLOOKUP(AE173,'P1'!$B:$AP,41,FALSE),"")</f>
        <v/>
      </c>
      <c r="AF174" s="526" t="str">
        <f>IFERROR(VLOOKUP(AF173,'P1'!$B:$AP,41,FALSE),"")</f>
        <v/>
      </c>
      <c r="AG174" s="526" t="str">
        <f>IFERROR(VLOOKUP(AG173,'P1'!$B:$AP,41,FALSE),"")</f>
        <v/>
      </c>
      <c r="AH174" s="526" t="str">
        <f>IFERROR(VLOOKUP(AH173,'P1'!$B:$AP,41,FALSE),"")</f>
        <v/>
      </c>
      <c r="AI174" s="526" t="str">
        <f>IFERROR(VLOOKUP(AI173,'P1'!$B:$AP,41,FALSE),"")</f>
        <v/>
      </c>
      <c r="AJ174" s="526" t="str">
        <f>IFERROR(VLOOKUP(AJ173,'P1'!$B:$AP,41,FALSE),"")</f>
        <v/>
      </c>
      <c r="AK174" s="526" t="str">
        <f>IFERROR(VLOOKUP(AK173,'P1'!$B:$AP,41,FALSE),"")</f>
        <v/>
      </c>
      <c r="AL174" s="526" t="str">
        <f>IFERROR(VLOOKUP(AL173,'P1'!$B:$AP,41,FALSE),"")</f>
        <v/>
      </c>
      <c r="AM174" s="526" t="str">
        <f>IFERROR(VLOOKUP(AM173,'P1'!$B:$AP,41,FALSE),"")</f>
        <v/>
      </c>
      <c r="AN174" s="686"/>
      <c r="AO174" s="658"/>
      <c r="AP174" s="662"/>
      <c r="AQ174" s="663"/>
      <c r="AR174" s="658"/>
      <c r="AS174" s="658"/>
      <c r="AT174" s="666"/>
      <c r="AU174" s="524" t="str">
        <f t="shared" ref="AU174" si="246">IFERROR(IF($D173="□",($AO173/$AK$6),($AO173/$AK$8)),"")</f>
        <v/>
      </c>
      <c r="AV174" s="524" t="str">
        <f t="shared" ref="AV174" si="247">IFERROR(IF($D173="□",($AN173/$AO$6),($AN173/$AO$8)),"")</f>
        <v/>
      </c>
      <c r="AX174" s="524" t="str">
        <f>IFERROR(IF($D173="□",(VLOOKUP(F173,'[5]ますた君 '!$C:$E,3,FALSE)/($AK$6*4)),(VLOOKUP(F173,'[5]ますた君 '!$C:$E,3,FALSE)/($AK$8*4))),"")</f>
        <v/>
      </c>
      <c r="AY174" s="524" t="str">
        <f>IFERROR(IF($D173="□",(VLOOKUP(F173,'[5]ますた君 '!$C:$E,3,FALSE)/$AO$6),(VLOOKUP(F173,'[5]ますた君 '!$C:$E,3,FALSE)/$AO$8)),"")</f>
        <v/>
      </c>
    </row>
    <row r="175" spans="1:51" s="500" customFormat="1" ht="12" customHeight="1">
      <c r="A175" s="669"/>
      <c r="B175" s="672"/>
      <c r="C175" s="690"/>
      <c r="D175" s="678"/>
      <c r="E175" s="521"/>
      <c r="F175" s="683"/>
      <c r="G175" s="684"/>
      <c r="H175" s="525" t="s">
        <v>641</v>
      </c>
      <c r="I175" s="526" t="str">
        <f>IFERROR(VLOOKUP(I173,'P1'!$B:$AP,31,FALSE),"")</f>
        <v/>
      </c>
      <c r="J175" s="526" t="str">
        <f>IFERROR(VLOOKUP(J173,'P1'!$B:$AP,31,FALSE),"")</f>
        <v/>
      </c>
      <c r="K175" s="526" t="str">
        <f>IFERROR(VLOOKUP(K173,'P1'!$B:$AP,31,FALSE),"")</f>
        <v/>
      </c>
      <c r="L175" s="526" t="str">
        <f>IFERROR(VLOOKUP(L173,'P1'!$B:$AP,31,FALSE),"")</f>
        <v/>
      </c>
      <c r="M175" s="526" t="str">
        <f>IFERROR(VLOOKUP(M173,'P1'!$B:$AP,31,FALSE),"")</f>
        <v/>
      </c>
      <c r="N175" s="526" t="str">
        <f>IFERROR(VLOOKUP(N173,'P1'!$B:$AP,31,FALSE),"")</f>
        <v/>
      </c>
      <c r="O175" s="526" t="str">
        <f>IFERROR(VLOOKUP(O173,'P1'!$B:$AP,31,FALSE),"")</f>
        <v/>
      </c>
      <c r="P175" s="526" t="str">
        <f>IFERROR(VLOOKUP(P173,'P1'!$B:$AP,31,FALSE),"")</f>
        <v/>
      </c>
      <c r="Q175" s="526" t="str">
        <f>IFERROR(VLOOKUP(Q173,'P1'!$B:$AP,31,FALSE),"")</f>
        <v/>
      </c>
      <c r="R175" s="526" t="str">
        <f>IFERROR(VLOOKUP(R173,'P1'!$B:$AP,31,FALSE),"")</f>
        <v/>
      </c>
      <c r="S175" s="526" t="str">
        <f>IFERROR(VLOOKUP(S173,'P1'!$B:$AP,31,FALSE),"")</f>
        <v/>
      </c>
      <c r="T175" s="526" t="str">
        <f>IFERROR(VLOOKUP(T173,'P1'!$B:$AP,31,FALSE),"")</f>
        <v/>
      </c>
      <c r="U175" s="526" t="str">
        <f>IFERROR(VLOOKUP(U173,'P1'!$B:$AP,31,FALSE),"")</f>
        <v/>
      </c>
      <c r="V175" s="526" t="str">
        <f>IFERROR(VLOOKUP(V173,'P1'!$B:$AP,31,FALSE),"")</f>
        <v/>
      </c>
      <c r="W175" s="526" t="str">
        <f>IFERROR(VLOOKUP(W173,'P1'!$B:$AP,31,FALSE),"")</f>
        <v/>
      </c>
      <c r="X175" s="526" t="str">
        <f>IFERROR(VLOOKUP(X173,'P1'!$B:$AP,31,FALSE),"")</f>
        <v/>
      </c>
      <c r="Y175" s="526" t="str">
        <f>IFERROR(VLOOKUP(Y173,'P1'!$B:$AP,31,FALSE),"")</f>
        <v/>
      </c>
      <c r="Z175" s="526" t="str">
        <f>IFERROR(VLOOKUP(Z173,'P1'!$B:$AP,31,FALSE),"")</f>
        <v/>
      </c>
      <c r="AA175" s="526" t="str">
        <f>IFERROR(VLOOKUP(AA173,'P1'!$B:$AP,31,FALSE),"")</f>
        <v/>
      </c>
      <c r="AB175" s="526" t="str">
        <f>IFERROR(VLOOKUP(AB173,'P1'!$B:$AP,31,FALSE),"")</f>
        <v/>
      </c>
      <c r="AC175" s="526" t="str">
        <f>IFERROR(VLOOKUP(AC173,'P1'!$B:$AP,31,FALSE),"")</f>
        <v/>
      </c>
      <c r="AD175" s="526" t="str">
        <f>IFERROR(VLOOKUP(AD173,'P1'!$B:$AP,31,FALSE),"")</f>
        <v/>
      </c>
      <c r="AE175" s="526" t="str">
        <f>IFERROR(VLOOKUP(AE173,'P1'!$B:$AP,31,FALSE),"")</f>
        <v/>
      </c>
      <c r="AF175" s="526" t="str">
        <f>IFERROR(VLOOKUP(AF173,'P1'!$B:$AP,31,FALSE),"")</f>
        <v/>
      </c>
      <c r="AG175" s="526" t="str">
        <f>IFERROR(VLOOKUP(AG173,'P1'!$B:$AP,31,FALSE),"")</f>
        <v/>
      </c>
      <c r="AH175" s="526" t="str">
        <f>IFERROR(VLOOKUP(AH173,'P1'!$B:$AP,31,FALSE),"")</f>
        <v/>
      </c>
      <c r="AI175" s="526" t="str">
        <f>IFERROR(VLOOKUP(AI173,'P1'!$B:$AP,31,FALSE),"")</f>
        <v/>
      </c>
      <c r="AJ175" s="526" t="str">
        <f>IFERROR(VLOOKUP(AJ173,'P1'!$B:$AP,31,FALSE),"")</f>
        <v/>
      </c>
      <c r="AK175" s="526" t="str">
        <f>IFERROR(VLOOKUP(AK173,'P1'!$B:$AP,31,FALSE),"")</f>
        <v/>
      </c>
      <c r="AL175" s="526" t="str">
        <f>IFERROR(VLOOKUP(AL173,'P1'!$B:$AP,31,FALSE),"")</f>
        <v/>
      </c>
      <c r="AM175" s="526" t="str">
        <f>IFERROR(VLOOKUP(AM173,'P1'!$B:$AP,31,FALSE),"")</f>
        <v/>
      </c>
      <c r="AN175" s="687"/>
      <c r="AO175" s="659"/>
      <c r="AP175" s="664"/>
      <c r="AQ175" s="665"/>
      <c r="AR175" s="659"/>
      <c r="AS175" s="659"/>
      <c r="AT175" s="666"/>
      <c r="AU175" s="527"/>
      <c r="AV175" s="527"/>
      <c r="AX175" s="527"/>
      <c r="AY175" s="527"/>
    </row>
    <row r="176" spans="1:51" s="500" customFormat="1" ht="12" customHeight="1">
      <c r="A176" s="667">
        <v>52</v>
      </c>
      <c r="B176" s="670"/>
      <c r="C176" s="688"/>
      <c r="D176" s="676" t="s">
        <v>634</v>
      </c>
      <c r="E176" s="517"/>
      <c r="F176" s="679"/>
      <c r="G176" s="680"/>
      <c r="H176" s="518" t="s">
        <v>635</v>
      </c>
      <c r="I176" s="519"/>
      <c r="J176" s="519"/>
      <c r="K176" s="519"/>
      <c r="L176" s="519"/>
      <c r="M176" s="519"/>
      <c r="N176" s="519"/>
      <c r="O176" s="519"/>
      <c r="P176" s="519"/>
      <c r="Q176" s="519"/>
      <c r="R176" s="519"/>
      <c r="S176" s="519"/>
      <c r="T176" s="519"/>
      <c r="U176" s="519"/>
      <c r="V176" s="519"/>
      <c r="W176" s="519"/>
      <c r="X176" s="519"/>
      <c r="Y176" s="519"/>
      <c r="Z176" s="519"/>
      <c r="AA176" s="519"/>
      <c r="AB176" s="519"/>
      <c r="AC176" s="519"/>
      <c r="AD176" s="519"/>
      <c r="AE176" s="519"/>
      <c r="AF176" s="519"/>
      <c r="AG176" s="519"/>
      <c r="AH176" s="519"/>
      <c r="AI176" s="519"/>
      <c r="AJ176" s="519"/>
      <c r="AK176" s="519"/>
      <c r="AL176" s="519"/>
      <c r="AM176" s="519"/>
      <c r="AN176" s="685">
        <f t="shared" ref="AN176" si="248">IF(LEFT($AN$1,6)="共同生活援助",SUM(I177:AM177),SUM(I177:AM178))</f>
        <v>0</v>
      </c>
      <c r="AO176" s="657">
        <f>IF($AN$3="４週",AN176/4,AN176/(DAY(EOMONTH($I$21,0))/7))</f>
        <v>0</v>
      </c>
      <c r="AP176" s="660"/>
      <c r="AQ176" s="661"/>
      <c r="AR176" s="657" t="str">
        <f t="shared" ref="AR176" si="249">IF($AN$3="４週",AU177,AV177)</f>
        <v/>
      </c>
      <c r="AS176" s="657"/>
      <c r="AT176" s="666" t="str">
        <f t="shared" ref="AT176" si="250">IF(AX177&lt;=1.1,"",IF(AY177&lt;=1.1,"",IF(F176="","","勤務時間"&amp;CHAR(10)&amp;"OVER")))</f>
        <v/>
      </c>
      <c r="AU176" s="520" t="s">
        <v>636</v>
      </c>
      <c r="AV176" s="520" t="s">
        <v>637</v>
      </c>
      <c r="AX176" s="520" t="s">
        <v>638</v>
      </c>
      <c r="AY176" s="520" t="s">
        <v>639</v>
      </c>
    </row>
    <row r="177" spans="1:51" s="500" customFormat="1" ht="12" customHeight="1">
      <c r="A177" s="668"/>
      <c r="B177" s="671"/>
      <c r="C177" s="689"/>
      <c r="D177" s="677"/>
      <c r="E177" s="521"/>
      <c r="F177" s="681"/>
      <c r="G177" s="682"/>
      <c r="H177" s="522" t="s">
        <v>640</v>
      </c>
      <c r="I177" s="526" t="str">
        <f>IFERROR(VLOOKUP(I176,'P1'!$B:$AP,41,FALSE),"")</f>
        <v/>
      </c>
      <c r="J177" s="526" t="str">
        <f>IFERROR(VLOOKUP(J176,'P1'!$B:$AP,41,FALSE),"")</f>
        <v/>
      </c>
      <c r="K177" s="526" t="str">
        <f>IFERROR(VLOOKUP(K176,'P1'!$B:$AP,41,FALSE),"")</f>
        <v/>
      </c>
      <c r="L177" s="526" t="str">
        <f>IFERROR(VLOOKUP(L176,'P1'!$B:$AP,41,FALSE),"")</f>
        <v/>
      </c>
      <c r="M177" s="526" t="str">
        <f>IFERROR(VLOOKUP(M176,'P1'!$B:$AP,41,FALSE),"")</f>
        <v/>
      </c>
      <c r="N177" s="526" t="str">
        <f>IFERROR(VLOOKUP(N176,'P1'!$B:$AP,41,FALSE),"")</f>
        <v/>
      </c>
      <c r="O177" s="526" t="str">
        <f>IFERROR(VLOOKUP(O176,'P1'!$B:$AP,41,FALSE),"")</f>
        <v/>
      </c>
      <c r="P177" s="526" t="str">
        <f>IFERROR(VLOOKUP(P176,'P1'!$B:$AP,41,FALSE),"")</f>
        <v/>
      </c>
      <c r="Q177" s="526" t="str">
        <f>IFERROR(VLOOKUP(Q176,'P1'!$B:$AP,41,FALSE),"")</f>
        <v/>
      </c>
      <c r="R177" s="526" t="str">
        <f>IFERROR(VLOOKUP(R176,'P1'!$B:$AP,41,FALSE),"")</f>
        <v/>
      </c>
      <c r="S177" s="526" t="str">
        <f>IFERROR(VLOOKUP(S176,'P1'!$B:$AP,41,FALSE),"")</f>
        <v/>
      </c>
      <c r="T177" s="526" t="str">
        <f>IFERROR(VLOOKUP(T176,'P1'!$B:$AP,41,FALSE),"")</f>
        <v/>
      </c>
      <c r="U177" s="526" t="str">
        <f>IFERROR(VLOOKUP(U176,'P1'!$B:$AP,41,FALSE),"")</f>
        <v/>
      </c>
      <c r="V177" s="526" t="str">
        <f>IFERROR(VLOOKUP(V176,'P1'!$B:$AP,41,FALSE),"")</f>
        <v/>
      </c>
      <c r="W177" s="526" t="str">
        <f>IFERROR(VLOOKUP(W176,'P1'!$B:$AP,41,FALSE),"")</f>
        <v/>
      </c>
      <c r="X177" s="526" t="str">
        <f>IFERROR(VLOOKUP(X176,'P1'!$B:$AP,41,FALSE),"")</f>
        <v/>
      </c>
      <c r="Y177" s="526" t="str">
        <f>IFERROR(VLOOKUP(Y176,'P1'!$B:$AP,41,FALSE),"")</f>
        <v/>
      </c>
      <c r="Z177" s="526" t="str">
        <f>IFERROR(VLOOKUP(Z176,'P1'!$B:$AP,41,FALSE),"")</f>
        <v/>
      </c>
      <c r="AA177" s="526" t="str">
        <f>IFERROR(VLOOKUP(AA176,'P1'!$B:$AP,41,FALSE),"")</f>
        <v/>
      </c>
      <c r="AB177" s="526" t="str">
        <f>IFERROR(VLOOKUP(AB176,'P1'!$B:$AP,41,FALSE),"")</f>
        <v/>
      </c>
      <c r="AC177" s="526" t="str">
        <f>IFERROR(VLOOKUP(AC176,'P1'!$B:$AP,41,FALSE),"")</f>
        <v/>
      </c>
      <c r="AD177" s="526" t="str">
        <f>IFERROR(VLOOKUP(AD176,'P1'!$B:$AP,41,FALSE),"")</f>
        <v/>
      </c>
      <c r="AE177" s="526" t="str">
        <f>IFERROR(VLOOKUP(AE176,'P1'!$B:$AP,41,FALSE),"")</f>
        <v/>
      </c>
      <c r="AF177" s="526" t="str">
        <f>IFERROR(VLOOKUP(AF176,'P1'!$B:$AP,41,FALSE),"")</f>
        <v/>
      </c>
      <c r="AG177" s="526" t="str">
        <f>IFERROR(VLOOKUP(AG176,'P1'!$B:$AP,41,FALSE),"")</f>
        <v/>
      </c>
      <c r="AH177" s="526" t="str">
        <f>IFERROR(VLOOKUP(AH176,'P1'!$B:$AP,41,FALSE),"")</f>
        <v/>
      </c>
      <c r="AI177" s="526" t="str">
        <f>IFERROR(VLOOKUP(AI176,'P1'!$B:$AP,41,FALSE),"")</f>
        <v/>
      </c>
      <c r="AJ177" s="526" t="str">
        <f>IFERROR(VLOOKUP(AJ176,'P1'!$B:$AP,41,FALSE),"")</f>
        <v/>
      </c>
      <c r="AK177" s="526" t="str">
        <f>IFERROR(VLOOKUP(AK176,'P1'!$B:$AP,41,FALSE),"")</f>
        <v/>
      </c>
      <c r="AL177" s="526" t="str">
        <f>IFERROR(VLOOKUP(AL176,'P1'!$B:$AP,41,FALSE),"")</f>
        <v/>
      </c>
      <c r="AM177" s="526" t="str">
        <f>IFERROR(VLOOKUP(AM176,'P1'!$B:$AP,41,FALSE),"")</f>
        <v/>
      </c>
      <c r="AN177" s="686"/>
      <c r="AO177" s="658"/>
      <c r="AP177" s="662"/>
      <c r="AQ177" s="663"/>
      <c r="AR177" s="658"/>
      <c r="AS177" s="658"/>
      <c r="AT177" s="666"/>
      <c r="AU177" s="524" t="str">
        <f>IFERROR(IF($D176="□",($AO176/$AK$6),($AO176/$AK$8)),"")</f>
        <v/>
      </c>
      <c r="AV177" s="524" t="str">
        <f>IFERROR(IF($D176="□",($AN176/$AO$6),($AN176/$AO$8)),"")</f>
        <v/>
      </c>
      <c r="AX177" s="524" t="str">
        <f>IFERROR(IF($D176="□",(VLOOKUP(F176,'[5]ますた君 '!$C:$E,3,FALSE)/($AK$6*4)),(VLOOKUP(F176,'[5]ますた君 '!$C:$E,3,FALSE)/($AK$8*4))),"")</f>
        <v/>
      </c>
      <c r="AY177" s="524" t="str">
        <f>IFERROR(IF($D176="□",(VLOOKUP(F176,'[5]ますた君 '!$C:$E,3,FALSE)/$AO$6),(VLOOKUP(F176,'[5]ますた君 '!$C:$E,3,FALSE)/$AO$8)),"")</f>
        <v/>
      </c>
    </row>
    <row r="178" spans="1:51" s="500" customFormat="1" ht="12" customHeight="1">
      <c r="A178" s="669"/>
      <c r="B178" s="672"/>
      <c r="C178" s="690"/>
      <c r="D178" s="678"/>
      <c r="E178" s="521"/>
      <c r="F178" s="683"/>
      <c r="G178" s="684"/>
      <c r="H178" s="525" t="s">
        <v>641</v>
      </c>
      <c r="I178" s="526" t="str">
        <f>IFERROR(VLOOKUP(I176,'P1'!$B:$AP,31,FALSE),"")</f>
        <v/>
      </c>
      <c r="J178" s="526" t="str">
        <f>IFERROR(VLOOKUP(J176,'P1'!$B:$AP,31,FALSE),"")</f>
        <v/>
      </c>
      <c r="K178" s="526" t="str">
        <f>IFERROR(VLOOKUP(K176,'P1'!$B:$AP,31,FALSE),"")</f>
        <v/>
      </c>
      <c r="L178" s="526" t="str">
        <f>IFERROR(VLOOKUP(L176,'P1'!$B:$AP,31,FALSE),"")</f>
        <v/>
      </c>
      <c r="M178" s="526" t="str">
        <f>IFERROR(VLOOKUP(M176,'P1'!$B:$AP,31,FALSE),"")</f>
        <v/>
      </c>
      <c r="N178" s="526" t="str">
        <f>IFERROR(VLOOKUP(N176,'P1'!$B:$AP,31,FALSE),"")</f>
        <v/>
      </c>
      <c r="O178" s="526" t="str">
        <f>IFERROR(VLOOKUP(O176,'P1'!$B:$AP,31,FALSE),"")</f>
        <v/>
      </c>
      <c r="P178" s="526" t="str">
        <f>IFERROR(VLOOKUP(P176,'P1'!$B:$AP,31,FALSE),"")</f>
        <v/>
      </c>
      <c r="Q178" s="526" t="str">
        <f>IFERROR(VLOOKUP(Q176,'P1'!$B:$AP,31,FALSE),"")</f>
        <v/>
      </c>
      <c r="R178" s="526" t="str">
        <f>IFERROR(VLOOKUP(R176,'P1'!$B:$AP,31,FALSE),"")</f>
        <v/>
      </c>
      <c r="S178" s="526" t="str">
        <f>IFERROR(VLOOKUP(S176,'P1'!$B:$AP,31,FALSE),"")</f>
        <v/>
      </c>
      <c r="T178" s="526" t="str">
        <f>IFERROR(VLOOKUP(T176,'P1'!$B:$AP,31,FALSE),"")</f>
        <v/>
      </c>
      <c r="U178" s="526" t="str">
        <f>IFERROR(VLOOKUP(U176,'P1'!$B:$AP,31,FALSE),"")</f>
        <v/>
      </c>
      <c r="V178" s="526" t="str">
        <f>IFERROR(VLOOKUP(V176,'P1'!$B:$AP,31,FALSE),"")</f>
        <v/>
      </c>
      <c r="W178" s="526" t="str">
        <f>IFERROR(VLOOKUP(W176,'P1'!$B:$AP,31,FALSE),"")</f>
        <v/>
      </c>
      <c r="X178" s="526" t="str">
        <f>IFERROR(VLOOKUP(X176,'P1'!$B:$AP,31,FALSE),"")</f>
        <v/>
      </c>
      <c r="Y178" s="526" t="str">
        <f>IFERROR(VLOOKUP(Y176,'P1'!$B:$AP,31,FALSE),"")</f>
        <v/>
      </c>
      <c r="Z178" s="526" t="str">
        <f>IFERROR(VLOOKUP(Z176,'P1'!$B:$AP,31,FALSE),"")</f>
        <v/>
      </c>
      <c r="AA178" s="526" t="str">
        <f>IFERROR(VLOOKUP(AA176,'P1'!$B:$AP,31,FALSE),"")</f>
        <v/>
      </c>
      <c r="AB178" s="526" t="str">
        <f>IFERROR(VLOOKUP(AB176,'P1'!$B:$AP,31,FALSE),"")</f>
        <v/>
      </c>
      <c r="AC178" s="526" t="str">
        <f>IFERROR(VLOOKUP(AC176,'P1'!$B:$AP,31,FALSE),"")</f>
        <v/>
      </c>
      <c r="AD178" s="526" t="str">
        <f>IFERROR(VLOOKUP(AD176,'P1'!$B:$AP,31,FALSE),"")</f>
        <v/>
      </c>
      <c r="AE178" s="526" t="str">
        <f>IFERROR(VLOOKUP(AE176,'P1'!$B:$AP,31,FALSE),"")</f>
        <v/>
      </c>
      <c r="AF178" s="526" t="str">
        <f>IFERROR(VLOOKUP(AF176,'P1'!$B:$AP,31,FALSE),"")</f>
        <v/>
      </c>
      <c r="AG178" s="526" t="str">
        <f>IFERROR(VLOOKUP(AG176,'P1'!$B:$AP,31,FALSE),"")</f>
        <v/>
      </c>
      <c r="AH178" s="526" t="str">
        <f>IFERROR(VLOOKUP(AH176,'P1'!$B:$AP,31,FALSE),"")</f>
        <v/>
      </c>
      <c r="AI178" s="526" t="str">
        <f>IFERROR(VLOOKUP(AI176,'P1'!$B:$AP,31,FALSE),"")</f>
        <v/>
      </c>
      <c r="AJ178" s="526" t="str">
        <f>IFERROR(VLOOKUP(AJ176,'P1'!$B:$AP,31,FALSE),"")</f>
        <v/>
      </c>
      <c r="AK178" s="526" t="str">
        <f>IFERROR(VLOOKUP(AK176,'P1'!$B:$AP,31,FALSE),"")</f>
        <v/>
      </c>
      <c r="AL178" s="526" t="str">
        <f>IFERROR(VLOOKUP(AL176,'P1'!$B:$AP,31,FALSE),"")</f>
        <v/>
      </c>
      <c r="AM178" s="526" t="str">
        <f>IFERROR(VLOOKUP(AM176,'P1'!$B:$AP,31,FALSE),"")</f>
        <v/>
      </c>
      <c r="AN178" s="687"/>
      <c r="AO178" s="659"/>
      <c r="AP178" s="664"/>
      <c r="AQ178" s="665"/>
      <c r="AR178" s="659"/>
      <c r="AS178" s="659"/>
      <c r="AT178" s="666"/>
      <c r="AU178" s="527"/>
      <c r="AV178" s="527"/>
      <c r="AX178" s="527"/>
      <c r="AY178" s="527"/>
    </row>
    <row r="179" spans="1:51" s="500" customFormat="1" ht="12" customHeight="1">
      <c r="A179" s="667">
        <v>53</v>
      </c>
      <c r="B179" s="670"/>
      <c r="C179" s="688"/>
      <c r="D179" s="676" t="s">
        <v>634</v>
      </c>
      <c r="E179" s="517"/>
      <c r="F179" s="679"/>
      <c r="G179" s="680"/>
      <c r="H179" s="518" t="s">
        <v>635</v>
      </c>
      <c r="I179" s="519"/>
      <c r="J179" s="519"/>
      <c r="K179" s="519"/>
      <c r="L179" s="519"/>
      <c r="M179" s="519"/>
      <c r="N179" s="519"/>
      <c r="O179" s="519"/>
      <c r="P179" s="519"/>
      <c r="Q179" s="519"/>
      <c r="R179" s="519"/>
      <c r="S179" s="519"/>
      <c r="T179" s="519"/>
      <c r="U179" s="519"/>
      <c r="V179" s="519"/>
      <c r="W179" s="519"/>
      <c r="X179" s="519"/>
      <c r="Y179" s="519"/>
      <c r="Z179" s="519"/>
      <c r="AA179" s="519"/>
      <c r="AB179" s="519"/>
      <c r="AC179" s="519"/>
      <c r="AD179" s="519"/>
      <c r="AE179" s="519"/>
      <c r="AF179" s="519"/>
      <c r="AG179" s="519"/>
      <c r="AH179" s="519"/>
      <c r="AI179" s="519"/>
      <c r="AJ179" s="519"/>
      <c r="AK179" s="519"/>
      <c r="AL179" s="519"/>
      <c r="AM179" s="519"/>
      <c r="AN179" s="685">
        <f t="shared" ref="AN179" si="251">IF(LEFT($AN$1,6)="共同生活援助",SUM(I180:AM180),SUM(I180:AM181))</f>
        <v>0</v>
      </c>
      <c r="AO179" s="657">
        <f>IF($AN$3="４週",AN179/4,AN179/(DAY(EOMONTH($I$21,0))/7))</f>
        <v>0</v>
      </c>
      <c r="AP179" s="660"/>
      <c r="AQ179" s="661"/>
      <c r="AR179" s="657" t="str">
        <f t="shared" ref="AR179" si="252">IF($AN$3="４週",AU180,AV180)</f>
        <v/>
      </c>
      <c r="AS179" s="657"/>
      <c r="AT179" s="666" t="str">
        <f t="shared" ref="AT179" si="253">IF(AX180&lt;=1.1,"",IF(AY180&lt;=1.1,"",IF(F179="","","勤務時間"&amp;CHAR(10)&amp;"OVER")))</f>
        <v/>
      </c>
      <c r="AU179" s="520" t="s">
        <v>636</v>
      </c>
      <c r="AV179" s="520" t="s">
        <v>637</v>
      </c>
      <c r="AX179" s="520" t="s">
        <v>638</v>
      </c>
      <c r="AY179" s="520" t="s">
        <v>639</v>
      </c>
    </row>
    <row r="180" spans="1:51" s="500" customFormat="1" ht="12" customHeight="1">
      <c r="A180" s="668"/>
      <c r="B180" s="671"/>
      <c r="C180" s="689"/>
      <c r="D180" s="677"/>
      <c r="E180" s="521"/>
      <c r="F180" s="681"/>
      <c r="G180" s="682"/>
      <c r="H180" s="522" t="s">
        <v>640</v>
      </c>
      <c r="I180" s="526" t="str">
        <f>IFERROR(VLOOKUP(I179,'P1'!$B:$AP,41,FALSE),"")</f>
        <v/>
      </c>
      <c r="J180" s="526" t="str">
        <f>IFERROR(VLOOKUP(J179,'P1'!$B:$AP,41,FALSE),"")</f>
        <v/>
      </c>
      <c r="K180" s="526" t="str">
        <f>IFERROR(VLOOKUP(K179,'P1'!$B:$AP,41,FALSE),"")</f>
        <v/>
      </c>
      <c r="L180" s="526" t="str">
        <f>IFERROR(VLOOKUP(L179,'P1'!$B:$AP,41,FALSE),"")</f>
        <v/>
      </c>
      <c r="M180" s="526" t="str">
        <f>IFERROR(VLOOKUP(M179,'P1'!$B:$AP,41,FALSE),"")</f>
        <v/>
      </c>
      <c r="N180" s="526" t="str">
        <f>IFERROR(VLOOKUP(N179,'P1'!$B:$AP,41,FALSE),"")</f>
        <v/>
      </c>
      <c r="O180" s="526" t="str">
        <f>IFERROR(VLOOKUP(O179,'P1'!$B:$AP,41,FALSE),"")</f>
        <v/>
      </c>
      <c r="P180" s="526" t="str">
        <f>IFERROR(VLOOKUP(P179,'P1'!$B:$AP,41,FALSE),"")</f>
        <v/>
      </c>
      <c r="Q180" s="526" t="str">
        <f>IFERROR(VLOOKUP(Q179,'P1'!$B:$AP,41,FALSE),"")</f>
        <v/>
      </c>
      <c r="R180" s="526" t="str">
        <f>IFERROR(VLOOKUP(R179,'P1'!$B:$AP,41,FALSE),"")</f>
        <v/>
      </c>
      <c r="S180" s="526" t="str">
        <f>IFERROR(VLOOKUP(S179,'P1'!$B:$AP,41,FALSE),"")</f>
        <v/>
      </c>
      <c r="T180" s="526" t="str">
        <f>IFERROR(VLOOKUP(T179,'P1'!$B:$AP,41,FALSE),"")</f>
        <v/>
      </c>
      <c r="U180" s="526" t="str">
        <f>IFERROR(VLOOKUP(U179,'P1'!$B:$AP,41,FALSE),"")</f>
        <v/>
      </c>
      <c r="V180" s="526" t="str">
        <f>IFERROR(VLOOKUP(V179,'P1'!$B:$AP,41,FALSE),"")</f>
        <v/>
      </c>
      <c r="W180" s="526" t="str">
        <f>IFERROR(VLOOKUP(W179,'P1'!$B:$AP,41,FALSE),"")</f>
        <v/>
      </c>
      <c r="X180" s="526" t="str">
        <f>IFERROR(VLOOKUP(X179,'P1'!$B:$AP,41,FALSE),"")</f>
        <v/>
      </c>
      <c r="Y180" s="526" t="str">
        <f>IFERROR(VLOOKUP(Y179,'P1'!$B:$AP,41,FALSE),"")</f>
        <v/>
      </c>
      <c r="Z180" s="526" t="str">
        <f>IFERROR(VLOOKUP(Z179,'P1'!$B:$AP,41,FALSE),"")</f>
        <v/>
      </c>
      <c r="AA180" s="526" t="str">
        <f>IFERROR(VLOOKUP(AA179,'P1'!$B:$AP,41,FALSE),"")</f>
        <v/>
      </c>
      <c r="AB180" s="526" t="str">
        <f>IFERROR(VLOOKUP(AB179,'P1'!$B:$AP,41,FALSE),"")</f>
        <v/>
      </c>
      <c r="AC180" s="526" t="str">
        <f>IFERROR(VLOOKUP(AC179,'P1'!$B:$AP,41,FALSE),"")</f>
        <v/>
      </c>
      <c r="AD180" s="526" t="str">
        <f>IFERROR(VLOOKUP(AD179,'P1'!$B:$AP,41,FALSE),"")</f>
        <v/>
      </c>
      <c r="AE180" s="526" t="str">
        <f>IFERROR(VLOOKUP(AE179,'P1'!$B:$AP,41,FALSE),"")</f>
        <v/>
      </c>
      <c r="AF180" s="526" t="str">
        <f>IFERROR(VLOOKUP(AF179,'P1'!$B:$AP,41,FALSE),"")</f>
        <v/>
      </c>
      <c r="AG180" s="526" t="str">
        <f>IFERROR(VLOOKUP(AG179,'P1'!$B:$AP,41,FALSE),"")</f>
        <v/>
      </c>
      <c r="AH180" s="526" t="str">
        <f>IFERROR(VLOOKUP(AH179,'P1'!$B:$AP,41,FALSE),"")</f>
        <v/>
      </c>
      <c r="AI180" s="526" t="str">
        <f>IFERROR(VLOOKUP(AI179,'P1'!$B:$AP,41,FALSE),"")</f>
        <v/>
      </c>
      <c r="AJ180" s="526" t="str">
        <f>IFERROR(VLOOKUP(AJ179,'P1'!$B:$AP,41,FALSE),"")</f>
        <v/>
      </c>
      <c r="AK180" s="526" t="str">
        <f>IFERROR(VLOOKUP(AK179,'P1'!$B:$AP,41,FALSE),"")</f>
        <v/>
      </c>
      <c r="AL180" s="526" t="str">
        <f>IFERROR(VLOOKUP(AL179,'P1'!$B:$AP,41,FALSE),"")</f>
        <v/>
      </c>
      <c r="AM180" s="526" t="str">
        <f>IFERROR(VLOOKUP(AM179,'P1'!$B:$AP,41,FALSE),"")</f>
        <v/>
      </c>
      <c r="AN180" s="686"/>
      <c r="AO180" s="658"/>
      <c r="AP180" s="662"/>
      <c r="AQ180" s="663"/>
      <c r="AR180" s="658"/>
      <c r="AS180" s="658"/>
      <c r="AT180" s="666"/>
      <c r="AU180" s="524" t="str">
        <f t="shared" ref="AU180" si="254">IFERROR(IF($D179="□",($AO179/$AK$6),($AO179/$AK$8)),"")</f>
        <v/>
      </c>
      <c r="AV180" s="524" t="str">
        <f t="shared" ref="AV180" si="255">IFERROR(IF($D179="□",($AN179/$AO$6),($AN179/$AO$8)),"")</f>
        <v/>
      </c>
      <c r="AX180" s="524" t="str">
        <f>IFERROR(IF($D179="□",(VLOOKUP(F179,'[5]ますた君 '!$C:$E,3,FALSE)/($AK$6*4)),(VLOOKUP(F179,'[5]ますた君 '!$C:$E,3,FALSE)/($AK$8*4))),"")</f>
        <v/>
      </c>
      <c r="AY180" s="524" t="str">
        <f>IFERROR(IF($D179="□",(VLOOKUP(F179,'[5]ますた君 '!$C:$E,3,FALSE)/$AO$6),(VLOOKUP(F179,'[5]ますた君 '!$C:$E,3,FALSE)/$AO$8)),"")</f>
        <v/>
      </c>
    </row>
    <row r="181" spans="1:51" s="500" customFormat="1" ht="12" customHeight="1">
      <c r="A181" s="669"/>
      <c r="B181" s="672"/>
      <c r="C181" s="690"/>
      <c r="D181" s="678"/>
      <c r="E181" s="521"/>
      <c r="F181" s="683"/>
      <c r="G181" s="684"/>
      <c r="H181" s="525" t="s">
        <v>641</v>
      </c>
      <c r="I181" s="526" t="str">
        <f>IFERROR(VLOOKUP(I179,'P1'!$B:$AP,31,FALSE),"")</f>
        <v/>
      </c>
      <c r="J181" s="526" t="str">
        <f>IFERROR(VLOOKUP(J179,'P1'!$B:$AP,31,FALSE),"")</f>
        <v/>
      </c>
      <c r="K181" s="526" t="str">
        <f>IFERROR(VLOOKUP(K179,'P1'!$B:$AP,31,FALSE),"")</f>
        <v/>
      </c>
      <c r="L181" s="526" t="str">
        <f>IFERROR(VLOOKUP(L179,'P1'!$B:$AP,31,FALSE),"")</f>
        <v/>
      </c>
      <c r="M181" s="526" t="str">
        <f>IFERROR(VLOOKUP(M179,'P1'!$B:$AP,31,FALSE),"")</f>
        <v/>
      </c>
      <c r="N181" s="526" t="str">
        <f>IFERROR(VLOOKUP(N179,'P1'!$B:$AP,31,FALSE),"")</f>
        <v/>
      </c>
      <c r="O181" s="526" t="str">
        <f>IFERROR(VLOOKUP(O179,'P1'!$B:$AP,31,FALSE),"")</f>
        <v/>
      </c>
      <c r="P181" s="526" t="str">
        <f>IFERROR(VLOOKUP(P179,'P1'!$B:$AP,31,FALSE),"")</f>
        <v/>
      </c>
      <c r="Q181" s="526" t="str">
        <f>IFERROR(VLOOKUP(Q179,'P1'!$B:$AP,31,FALSE),"")</f>
        <v/>
      </c>
      <c r="R181" s="526" t="str">
        <f>IFERROR(VLOOKUP(R179,'P1'!$B:$AP,31,FALSE),"")</f>
        <v/>
      </c>
      <c r="S181" s="526" t="str">
        <f>IFERROR(VLOOKUP(S179,'P1'!$B:$AP,31,FALSE),"")</f>
        <v/>
      </c>
      <c r="T181" s="526" t="str">
        <f>IFERROR(VLOOKUP(T179,'P1'!$B:$AP,31,FALSE),"")</f>
        <v/>
      </c>
      <c r="U181" s="526" t="str">
        <f>IFERROR(VLOOKUP(U179,'P1'!$B:$AP,31,FALSE),"")</f>
        <v/>
      </c>
      <c r="V181" s="526" t="str">
        <f>IFERROR(VLOOKUP(V179,'P1'!$B:$AP,31,FALSE),"")</f>
        <v/>
      </c>
      <c r="W181" s="526" t="str">
        <f>IFERROR(VLOOKUP(W179,'P1'!$B:$AP,31,FALSE),"")</f>
        <v/>
      </c>
      <c r="X181" s="526" t="str">
        <f>IFERROR(VLOOKUP(X179,'P1'!$B:$AP,31,FALSE),"")</f>
        <v/>
      </c>
      <c r="Y181" s="526" t="str">
        <f>IFERROR(VLOOKUP(Y179,'P1'!$B:$AP,31,FALSE),"")</f>
        <v/>
      </c>
      <c r="Z181" s="526" t="str">
        <f>IFERROR(VLOOKUP(Z179,'P1'!$B:$AP,31,FALSE),"")</f>
        <v/>
      </c>
      <c r="AA181" s="526" t="str">
        <f>IFERROR(VLOOKUP(AA179,'P1'!$B:$AP,31,FALSE),"")</f>
        <v/>
      </c>
      <c r="AB181" s="526" t="str">
        <f>IFERROR(VLOOKUP(AB179,'P1'!$B:$AP,31,FALSE),"")</f>
        <v/>
      </c>
      <c r="AC181" s="526" t="str">
        <f>IFERROR(VLOOKUP(AC179,'P1'!$B:$AP,31,FALSE),"")</f>
        <v/>
      </c>
      <c r="AD181" s="526" t="str">
        <f>IFERROR(VLOOKUP(AD179,'P1'!$B:$AP,31,FALSE),"")</f>
        <v/>
      </c>
      <c r="AE181" s="526" t="str">
        <f>IFERROR(VLOOKUP(AE179,'P1'!$B:$AP,31,FALSE),"")</f>
        <v/>
      </c>
      <c r="AF181" s="526" t="str">
        <f>IFERROR(VLOOKUP(AF179,'P1'!$B:$AP,31,FALSE),"")</f>
        <v/>
      </c>
      <c r="AG181" s="526" t="str">
        <f>IFERROR(VLOOKUP(AG179,'P1'!$B:$AP,31,FALSE),"")</f>
        <v/>
      </c>
      <c r="AH181" s="526" t="str">
        <f>IFERROR(VLOOKUP(AH179,'P1'!$B:$AP,31,FALSE),"")</f>
        <v/>
      </c>
      <c r="AI181" s="526" t="str">
        <f>IFERROR(VLOOKUP(AI179,'P1'!$B:$AP,31,FALSE),"")</f>
        <v/>
      </c>
      <c r="AJ181" s="526" t="str">
        <f>IFERROR(VLOOKUP(AJ179,'P1'!$B:$AP,31,FALSE),"")</f>
        <v/>
      </c>
      <c r="AK181" s="526" t="str">
        <f>IFERROR(VLOOKUP(AK179,'P1'!$B:$AP,31,FALSE),"")</f>
        <v/>
      </c>
      <c r="AL181" s="526" t="str">
        <f>IFERROR(VLOOKUP(AL179,'P1'!$B:$AP,31,FALSE),"")</f>
        <v/>
      </c>
      <c r="AM181" s="526" t="str">
        <f>IFERROR(VLOOKUP(AM179,'P1'!$B:$AP,31,FALSE),"")</f>
        <v/>
      </c>
      <c r="AN181" s="687"/>
      <c r="AO181" s="659"/>
      <c r="AP181" s="664"/>
      <c r="AQ181" s="665"/>
      <c r="AR181" s="659"/>
      <c r="AS181" s="659"/>
      <c r="AT181" s="666"/>
      <c r="AU181" s="527"/>
      <c r="AV181" s="527"/>
      <c r="AX181" s="527"/>
      <c r="AY181" s="527"/>
    </row>
    <row r="182" spans="1:51" s="500" customFormat="1" ht="12" customHeight="1">
      <c r="A182" s="667">
        <v>54</v>
      </c>
      <c r="B182" s="670"/>
      <c r="C182" s="688"/>
      <c r="D182" s="676" t="s">
        <v>634</v>
      </c>
      <c r="E182" s="517"/>
      <c r="F182" s="679"/>
      <c r="G182" s="680"/>
      <c r="H182" s="518" t="s">
        <v>635</v>
      </c>
      <c r="I182" s="519"/>
      <c r="J182" s="519"/>
      <c r="K182" s="519"/>
      <c r="L182" s="519"/>
      <c r="M182" s="519"/>
      <c r="N182" s="519"/>
      <c r="O182" s="519"/>
      <c r="P182" s="519"/>
      <c r="Q182" s="519"/>
      <c r="R182" s="519"/>
      <c r="S182" s="519"/>
      <c r="T182" s="519"/>
      <c r="U182" s="519"/>
      <c r="V182" s="519"/>
      <c r="W182" s="519"/>
      <c r="X182" s="519"/>
      <c r="Y182" s="519"/>
      <c r="Z182" s="519"/>
      <c r="AA182" s="519"/>
      <c r="AB182" s="519"/>
      <c r="AC182" s="519"/>
      <c r="AD182" s="519"/>
      <c r="AE182" s="519"/>
      <c r="AF182" s="519"/>
      <c r="AG182" s="519"/>
      <c r="AH182" s="519"/>
      <c r="AI182" s="519"/>
      <c r="AJ182" s="519"/>
      <c r="AK182" s="519"/>
      <c r="AL182" s="519"/>
      <c r="AM182" s="519"/>
      <c r="AN182" s="685">
        <f t="shared" ref="AN182" si="256">IF(LEFT($AN$1,6)="共同生活援助",SUM(I183:AM183),SUM(I183:AM184))</f>
        <v>0</v>
      </c>
      <c r="AO182" s="657">
        <f>IF($AN$3="４週",AN182/4,AN182/(DAY(EOMONTH($I$21,0))/7))</f>
        <v>0</v>
      </c>
      <c r="AP182" s="660"/>
      <c r="AQ182" s="661"/>
      <c r="AR182" s="657" t="str">
        <f t="shared" ref="AR182" si="257">IF($AN$3="４週",AU183,AV183)</f>
        <v/>
      </c>
      <c r="AS182" s="657"/>
      <c r="AT182" s="666" t="str">
        <f t="shared" ref="AT182" si="258">IF(AX183&lt;=1.1,"",IF(AY183&lt;=1.1,"",IF(F182="","","勤務時間"&amp;CHAR(10)&amp;"OVER")))</f>
        <v/>
      </c>
      <c r="AU182" s="520" t="s">
        <v>636</v>
      </c>
      <c r="AV182" s="520" t="s">
        <v>637</v>
      </c>
      <c r="AX182" s="520" t="s">
        <v>638</v>
      </c>
      <c r="AY182" s="520" t="s">
        <v>639</v>
      </c>
    </row>
    <row r="183" spans="1:51" s="500" customFormat="1" ht="12" customHeight="1">
      <c r="A183" s="668"/>
      <c r="B183" s="671"/>
      <c r="C183" s="689"/>
      <c r="D183" s="677"/>
      <c r="E183" s="521"/>
      <c r="F183" s="681"/>
      <c r="G183" s="682"/>
      <c r="H183" s="522" t="s">
        <v>640</v>
      </c>
      <c r="I183" s="526" t="str">
        <f>IFERROR(VLOOKUP(I182,'P1'!$B:$AP,41,FALSE),"")</f>
        <v/>
      </c>
      <c r="J183" s="526" t="str">
        <f>IFERROR(VLOOKUP(J182,'P1'!$B:$AP,41,FALSE),"")</f>
        <v/>
      </c>
      <c r="K183" s="526" t="str">
        <f>IFERROR(VLOOKUP(K182,'P1'!$B:$AP,41,FALSE),"")</f>
        <v/>
      </c>
      <c r="L183" s="526" t="str">
        <f>IFERROR(VLOOKUP(L182,'P1'!$B:$AP,41,FALSE),"")</f>
        <v/>
      </c>
      <c r="M183" s="526" t="str">
        <f>IFERROR(VLOOKUP(M182,'P1'!$B:$AP,41,FALSE),"")</f>
        <v/>
      </c>
      <c r="N183" s="526" t="str">
        <f>IFERROR(VLOOKUP(N182,'P1'!$B:$AP,41,FALSE),"")</f>
        <v/>
      </c>
      <c r="O183" s="526" t="str">
        <f>IFERROR(VLOOKUP(O182,'P1'!$B:$AP,41,FALSE),"")</f>
        <v/>
      </c>
      <c r="P183" s="526" t="str">
        <f>IFERROR(VLOOKUP(P182,'P1'!$B:$AP,41,FALSE),"")</f>
        <v/>
      </c>
      <c r="Q183" s="526" t="str">
        <f>IFERROR(VLOOKUP(Q182,'P1'!$B:$AP,41,FALSE),"")</f>
        <v/>
      </c>
      <c r="R183" s="526" t="str">
        <f>IFERROR(VLOOKUP(R182,'P1'!$B:$AP,41,FALSE),"")</f>
        <v/>
      </c>
      <c r="S183" s="526" t="str">
        <f>IFERROR(VLOOKUP(S182,'P1'!$B:$AP,41,FALSE),"")</f>
        <v/>
      </c>
      <c r="T183" s="526" t="str">
        <f>IFERROR(VLOOKUP(T182,'P1'!$B:$AP,41,FALSE),"")</f>
        <v/>
      </c>
      <c r="U183" s="526" t="str">
        <f>IFERROR(VLOOKUP(U182,'P1'!$B:$AP,41,FALSE),"")</f>
        <v/>
      </c>
      <c r="V183" s="526" t="str">
        <f>IFERROR(VLOOKUP(V182,'P1'!$B:$AP,41,FALSE),"")</f>
        <v/>
      </c>
      <c r="W183" s="526" t="str">
        <f>IFERROR(VLOOKUP(W182,'P1'!$B:$AP,41,FALSE),"")</f>
        <v/>
      </c>
      <c r="X183" s="526" t="str">
        <f>IFERROR(VLOOKUP(X182,'P1'!$B:$AP,41,FALSE),"")</f>
        <v/>
      </c>
      <c r="Y183" s="526" t="str">
        <f>IFERROR(VLOOKUP(Y182,'P1'!$B:$AP,41,FALSE),"")</f>
        <v/>
      </c>
      <c r="Z183" s="526" t="str">
        <f>IFERROR(VLOOKUP(Z182,'P1'!$B:$AP,41,FALSE),"")</f>
        <v/>
      </c>
      <c r="AA183" s="526" t="str">
        <f>IFERROR(VLOOKUP(AA182,'P1'!$B:$AP,41,FALSE),"")</f>
        <v/>
      </c>
      <c r="AB183" s="526" t="str">
        <f>IFERROR(VLOOKUP(AB182,'P1'!$B:$AP,41,FALSE),"")</f>
        <v/>
      </c>
      <c r="AC183" s="526" t="str">
        <f>IFERROR(VLOOKUP(AC182,'P1'!$B:$AP,41,FALSE),"")</f>
        <v/>
      </c>
      <c r="AD183" s="526" t="str">
        <f>IFERROR(VLOOKUP(AD182,'P1'!$B:$AP,41,FALSE),"")</f>
        <v/>
      </c>
      <c r="AE183" s="526" t="str">
        <f>IFERROR(VLOOKUP(AE182,'P1'!$B:$AP,41,FALSE),"")</f>
        <v/>
      </c>
      <c r="AF183" s="526" t="str">
        <f>IFERROR(VLOOKUP(AF182,'P1'!$B:$AP,41,FALSE),"")</f>
        <v/>
      </c>
      <c r="AG183" s="526" t="str">
        <f>IFERROR(VLOOKUP(AG182,'P1'!$B:$AP,41,FALSE),"")</f>
        <v/>
      </c>
      <c r="AH183" s="526" t="str">
        <f>IFERROR(VLOOKUP(AH182,'P1'!$B:$AP,41,FALSE),"")</f>
        <v/>
      </c>
      <c r="AI183" s="526" t="str">
        <f>IFERROR(VLOOKUP(AI182,'P1'!$B:$AP,41,FALSE),"")</f>
        <v/>
      </c>
      <c r="AJ183" s="526" t="str">
        <f>IFERROR(VLOOKUP(AJ182,'P1'!$B:$AP,41,FALSE),"")</f>
        <v/>
      </c>
      <c r="AK183" s="526" t="str">
        <f>IFERROR(VLOOKUP(AK182,'P1'!$B:$AP,41,FALSE),"")</f>
        <v/>
      </c>
      <c r="AL183" s="526" t="str">
        <f>IFERROR(VLOOKUP(AL182,'P1'!$B:$AP,41,FALSE),"")</f>
        <v/>
      </c>
      <c r="AM183" s="526" t="str">
        <f>IFERROR(VLOOKUP(AM182,'P1'!$B:$AP,41,FALSE),"")</f>
        <v/>
      </c>
      <c r="AN183" s="686"/>
      <c r="AO183" s="658"/>
      <c r="AP183" s="662"/>
      <c r="AQ183" s="663"/>
      <c r="AR183" s="658"/>
      <c r="AS183" s="658"/>
      <c r="AT183" s="666"/>
      <c r="AU183" s="524" t="str">
        <f t="shared" ref="AU183" si="259">IFERROR(IF($D182="□",($AO182/$AK$6),($AO182/$AK$8)),"")</f>
        <v/>
      </c>
      <c r="AV183" s="524" t="str">
        <f t="shared" ref="AV183" si="260">IFERROR(IF($D182="□",($AN182/$AO$6),($AN182/$AO$8)),"")</f>
        <v/>
      </c>
      <c r="AX183" s="524" t="str">
        <f>IFERROR(IF($D182="□",(VLOOKUP(F182,'[5]ますた君 '!$C:$E,3,FALSE)/($AK$6*4)),(VLOOKUP(F182,'[5]ますた君 '!$C:$E,3,FALSE)/($AK$8*4))),"")</f>
        <v/>
      </c>
      <c r="AY183" s="524" t="str">
        <f>IFERROR(IF($D182="□",(VLOOKUP(F182,'[5]ますた君 '!$C:$E,3,FALSE)/$AO$6),(VLOOKUP(F182,'[5]ますた君 '!$C:$E,3,FALSE)/$AO$8)),"")</f>
        <v/>
      </c>
    </row>
    <row r="184" spans="1:51" s="500" customFormat="1" ht="12" customHeight="1">
      <c r="A184" s="669"/>
      <c r="B184" s="672"/>
      <c r="C184" s="690"/>
      <c r="D184" s="678"/>
      <c r="E184" s="521"/>
      <c r="F184" s="683"/>
      <c r="G184" s="684"/>
      <c r="H184" s="525" t="s">
        <v>641</v>
      </c>
      <c r="I184" s="526" t="str">
        <f>IFERROR(VLOOKUP(I182,'P1'!$B:$AP,31,FALSE),"")</f>
        <v/>
      </c>
      <c r="J184" s="526" t="str">
        <f>IFERROR(VLOOKUP(J182,'P1'!$B:$AP,31,FALSE),"")</f>
        <v/>
      </c>
      <c r="K184" s="526" t="str">
        <f>IFERROR(VLOOKUP(K182,'P1'!$B:$AP,31,FALSE),"")</f>
        <v/>
      </c>
      <c r="L184" s="526" t="str">
        <f>IFERROR(VLOOKUP(L182,'P1'!$B:$AP,31,FALSE),"")</f>
        <v/>
      </c>
      <c r="M184" s="526" t="str">
        <f>IFERROR(VLOOKUP(M182,'P1'!$B:$AP,31,FALSE),"")</f>
        <v/>
      </c>
      <c r="N184" s="526" t="str">
        <f>IFERROR(VLOOKUP(N182,'P1'!$B:$AP,31,FALSE),"")</f>
        <v/>
      </c>
      <c r="O184" s="526" t="str">
        <f>IFERROR(VLOOKUP(O182,'P1'!$B:$AP,31,FALSE),"")</f>
        <v/>
      </c>
      <c r="P184" s="526" t="str">
        <f>IFERROR(VLOOKUP(P182,'P1'!$B:$AP,31,FALSE),"")</f>
        <v/>
      </c>
      <c r="Q184" s="526" t="str">
        <f>IFERROR(VLOOKUP(Q182,'P1'!$B:$AP,31,FALSE),"")</f>
        <v/>
      </c>
      <c r="R184" s="526" t="str">
        <f>IFERROR(VLOOKUP(R182,'P1'!$B:$AP,31,FALSE),"")</f>
        <v/>
      </c>
      <c r="S184" s="526" t="str">
        <f>IFERROR(VLOOKUP(S182,'P1'!$B:$AP,31,FALSE),"")</f>
        <v/>
      </c>
      <c r="T184" s="526" t="str">
        <f>IFERROR(VLOOKUP(T182,'P1'!$B:$AP,31,FALSE),"")</f>
        <v/>
      </c>
      <c r="U184" s="526" t="str">
        <f>IFERROR(VLOOKUP(U182,'P1'!$B:$AP,31,FALSE),"")</f>
        <v/>
      </c>
      <c r="V184" s="526" t="str">
        <f>IFERROR(VLOOKUP(V182,'P1'!$B:$AP,31,FALSE),"")</f>
        <v/>
      </c>
      <c r="W184" s="526" t="str">
        <f>IFERROR(VLOOKUP(W182,'P1'!$B:$AP,31,FALSE),"")</f>
        <v/>
      </c>
      <c r="X184" s="526" t="str">
        <f>IFERROR(VLOOKUP(X182,'P1'!$B:$AP,31,FALSE),"")</f>
        <v/>
      </c>
      <c r="Y184" s="526" t="str">
        <f>IFERROR(VLOOKUP(Y182,'P1'!$B:$AP,31,FALSE),"")</f>
        <v/>
      </c>
      <c r="Z184" s="526" t="str">
        <f>IFERROR(VLOOKUP(Z182,'P1'!$B:$AP,31,FALSE),"")</f>
        <v/>
      </c>
      <c r="AA184" s="526" t="str">
        <f>IFERROR(VLOOKUP(AA182,'P1'!$B:$AP,31,FALSE),"")</f>
        <v/>
      </c>
      <c r="AB184" s="526" t="str">
        <f>IFERROR(VLOOKUP(AB182,'P1'!$B:$AP,31,FALSE),"")</f>
        <v/>
      </c>
      <c r="AC184" s="526" t="str">
        <f>IFERROR(VLOOKUP(AC182,'P1'!$B:$AP,31,FALSE),"")</f>
        <v/>
      </c>
      <c r="AD184" s="526" t="str">
        <f>IFERROR(VLOOKUP(AD182,'P1'!$B:$AP,31,FALSE),"")</f>
        <v/>
      </c>
      <c r="AE184" s="526" t="str">
        <f>IFERROR(VLOOKUP(AE182,'P1'!$B:$AP,31,FALSE),"")</f>
        <v/>
      </c>
      <c r="AF184" s="526" t="str">
        <f>IFERROR(VLOOKUP(AF182,'P1'!$B:$AP,31,FALSE),"")</f>
        <v/>
      </c>
      <c r="AG184" s="526" t="str">
        <f>IFERROR(VLOOKUP(AG182,'P1'!$B:$AP,31,FALSE),"")</f>
        <v/>
      </c>
      <c r="AH184" s="526" t="str">
        <f>IFERROR(VLOOKUP(AH182,'P1'!$B:$AP,31,FALSE),"")</f>
        <v/>
      </c>
      <c r="AI184" s="526" t="str">
        <f>IFERROR(VLOOKUP(AI182,'P1'!$B:$AP,31,FALSE),"")</f>
        <v/>
      </c>
      <c r="AJ184" s="526" t="str">
        <f>IFERROR(VLOOKUP(AJ182,'P1'!$B:$AP,31,FALSE),"")</f>
        <v/>
      </c>
      <c r="AK184" s="526" t="str">
        <f>IFERROR(VLOOKUP(AK182,'P1'!$B:$AP,31,FALSE),"")</f>
        <v/>
      </c>
      <c r="AL184" s="526" t="str">
        <f>IFERROR(VLOOKUP(AL182,'P1'!$B:$AP,31,FALSE),"")</f>
        <v/>
      </c>
      <c r="AM184" s="526" t="str">
        <f>IFERROR(VLOOKUP(AM182,'P1'!$B:$AP,31,FALSE),"")</f>
        <v/>
      </c>
      <c r="AN184" s="687"/>
      <c r="AO184" s="659"/>
      <c r="AP184" s="664"/>
      <c r="AQ184" s="665"/>
      <c r="AR184" s="659"/>
      <c r="AS184" s="659"/>
      <c r="AT184" s="666"/>
      <c r="AU184" s="527"/>
      <c r="AV184" s="527"/>
      <c r="AX184" s="527"/>
      <c r="AY184" s="527"/>
    </row>
    <row r="185" spans="1:51" s="500" customFormat="1" ht="12" customHeight="1">
      <c r="A185" s="667">
        <v>55</v>
      </c>
      <c r="B185" s="670"/>
      <c r="C185" s="688"/>
      <c r="D185" s="676" t="s">
        <v>634</v>
      </c>
      <c r="E185" s="517"/>
      <c r="F185" s="679"/>
      <c r="G185" s="680"/>
      <c r="H185" s="518" t="s">
        <v>635</v>
      </c>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685">
        <f t="shared" ref="AN185" si="261">IF(LEFT($AN$1,6)="共同生活援助",SUM(I186:AM186),SUM(I186:AM187))</f>
        <v>0</v>
      </c>
      <c r="AO185" s="657">
        <f>IF($AN$3="４週",AN185/4,AN185/(DAY(EOMONTH($I$21,0))/7))</f>
        <v>0</v>
      </c>
      <c r="AP185" s="660"/>
      <c r="AQ185" s="661"/>
      <c r="AR185" s="657" t="str">
        <f t="shared" ref="AR185" si="262">IF($AN$3="４週",AU186,AV186)</f>
        <v/>
      </c>
      <c r="AS185" s="657"/>
      <c r="AT185" s="666" t="str">
        <f t="shared" ref="AT185" si="263">IF(AX186&lt;=1.1,"",IF(AY186&lt;=1.1,"",IF(F185="","","勤務時間"&amp;CHAR(10)&amp;"OVER")))</f>
        <v/>
      </c>
      <c r="AU185" s="520" t="s">
        <v>636</v>
      </c>
      <c r="AV185" s="520" t="s">
        <v>637</v>
      </c>
      <c r="AX185" s="520" t="s">
        <v>638</v>
      </c>
      <c r="AY185" s="520" t="s">
        <v>639</v>
      </c>
    </row>
    <row r="186" spans="1:51" s="500" customFormat="1" ht="12" customHeight="1">
      <c r="A186" s="668"/>
      <c r="B186" s="671"/>
      <c r="C186" s="689"/>
      <c r="D186" s="677"/>
      <c r="E186" s="521"/>
      <c r="F186" s="681"/>
      <c r="G186" s="682"/>
      <c r="H186" s="522" t="s">
        <v>640</v>
      </c>
      <c r="I186" s="526" t="str">
        <f>IFERROR(VLOOKUP(I185,'P1'!$B:$AP,41,FALSE),"")</f>
        <v/>
      </c>
      <c r="J186" s="528" t="str">
        <f>IFERROR(VLOOKUP(J185,'P1'!$B:$AP,41,FALSE),"")</f>
        <v/>
      </c>
      <c r="K186" s="526" t="str">
        <f>IFERROR(VLOOKUP(K185,'P1'!$B:$AP,41,FALSE),"")</f>
        <v/>
      </c>
      <c r="L186" s="526" t="str">
        <f>IFERROR(VLOOKUP(L185,'P1'!$B:$AP,41,FALSE),"")</f>
        <v/>
      </c>
      <c r="M186" s="526" t="str">
        <f>IFERROR(VLOOKUP(M185,'P1'!$B:$AP,41,FALSE),"")</f>
        <v/>
      </c>
      <c r="N186" s="526" t="str">
        <f>IFERROR(VLOOKUP(N185,'P1'!$B:$AP,41,FALSE),"")</f>
        <v/>
      </c>
      <c r="O186" s="526" t="str">
        <f>IFERROR(VLOOKUP(O185,'P1'!$B:$AP,41,FALSE),"")</f>
        <v/>
      </c>
      <c r="P186" s="526" t="str">
        <f>IFERROR(VLOOKUP(P185,'P1'!$B:$AP,41,FALSE),"")</f>
        <v/>
      </c>
      <c r="Q186" s="526" t="str">
        <f>IFERROR(VLOOKUP(Q185,'P1'!$B:$AP,41,FALSE),"")</f>
        <v/>
      </c>
      <c r="R186" s="526" t="str">
        <f>IFERROR(VLOOKUP(R185,'P1'!$B:$AP,41,FALSE),"")</f>
        <v/>
      </c>
      <c r="S186" s="526" t="str">
        <f>IFERROR(VLOOKUP(S185,'P1'!$B:$AP,41,FALSE),"")</f>
        <v/>
      </c>
      <c r="T186" s="526" t="str">
        <f>IFERROR(VLOOKUP(T185,'P1'!$B:$AP,41,FALSE),"")</f>
        <v/>
      </c>
      <c r="U186" s="526" t="str">
        <f>IFERROR(VLOOKUP(U185,'P1'!$B:$AP,41,FALSE),"")</f>
        <v/>
      </c>
      <c r="V186" s="526" t="str">
        <f>IFERROR(VLOOKUP(V185,'P1'!$B:$AP,41,FALSE),"")</f>
        <v/>
      </c>
      <c r="W186" s="526" t="str">
        <f>IFERROR(VLOOKUP(W185,'P1'!$B:$AP,41,FALSE),"")</f>
        <v/>
      </c>
      <c r="X186" s="526" t="str">
        <f>IFERROR(VLOOKUP(X185,'P1'!$B:$AP,41,FALSE),"")</f>
        <v/>
      </c>
      <c r="Y186" s="526" t="str">
        <f>IFERROR(VLOOKUP(Y185,'P1'!$B:$AP,41,FALSE),"")</f>
        <v/>
      </c>
      <c r="Z186" s="526" t="str">
        <f>IFERROR(VLOOKUP(Z185,'P1'!$B:$AP,41,FALSE),"")</f>
        <v/>
      </c>
      <c r="AA186" s="526" t="str">
        <f>IFERROR(VLOOKUP(AA185,'P1'!$B:$AP,41,FALSE),"")</f>
        <v/>
      </c>
      <c r="AB186" s="526" t="str">
        <f>IFERROR(VLOOKUP(AB185,'P1'!$B:$AP,41,FALSE),"")</f>
        <v/>
      </c>
      <c r="AC186" s="526" t="str">
        <f>IFERROR(VLOOKUP(AC185,'P1'!$B:$AP,41,FALSE),"")</f>
        <v/>
      </c>
      <c r="AD186" s="526" t="str">
        <f>IFERROR(VLOOKUP(AD185,'P1'!$B:$AP,41,FALSE),"")</f>
        <v/>
      </c>
      <c r="AE186" s="526" t="str">
        <f>IFERROR(VLOOKUP(AE185,'P1'!$B:$AP,41,FALSE),"")</f>
        <v/>
      </c>
      <c r="AF186" s="526" t="str">
        <f>IFERROR(VLOOKUP(AF185,'P1'!$B:$AP,41,FALSE),"")</f>
        <v/>
      </c>
      <c r="AG186" s="526" t="str">
        <f>IFERROR(VLOOKUP(AG185,'P1'!$B:$AP,41,FALSE),"")</f>
        <v/>
      </c>
      <c r="AH186" s="526" t="str">
        <f>IFERROR(VLOOKUP(AH185,'P1'!$B:$AP,41,FALSE),"")</f>
        <v/>
      </c>
      <c r="AI186" s="526" t="str">
        <f>IFERROR(VLOOKUP(AI185,'P1'!$B:$AP,41,FALSE),"")</f>
        <v/>
      </c>
      <c r="AJ186" s="526" t="str">
        <f>IFERROR(VLOOKUP(AJ185,'P1'!$B:$AP,41,FALSE),"")</f>
        <v/>
      </c>
      <c r="AK186" s="526" t="str">
        <f>IFERROR(VLOOKUP(AK185,'P1'!$B:$AP,41,FALSE),"")</f>
        <v/>
      </c>
      <c r="AL186" s="526" t="str">
        <f>IFERROR(VLOOKUP(AL185,'P1'!$B:$AP,41,FALSE),"")</f>
        <v/>
      </c>
      <c r="AM186" s="526" t="str">
        <f>IFERROR(VLOOKUP(AM185,'P1'!$B:$AP,41,FALSE),"")</f>
        <v/>
      </c>
      <c r="AN186" s="686"/>
      <c r="AO186" s="658"/>
      <c r="AP186" s="662"/>
      <c r="AQ186" s="663"/>
      <c r="AR186" s="658"/>
      <c r="AS186" s="658"/>
      <c r="AT186" s="666"/>
      <c r="AU186" s="524" t="str">
        <f t="shared" ref="AU186" si="264">IFERROR(IF($D185="□",($AO185/$AK$6),($AO185/$AK$8)),"")</f>
        <v/>
      </c>
      <c r="AV186" s="524" t="str">
        <f t="shared" ref="AV186" si="265">IFERROR(IF($D185="□",($AN185/$AO$6),($AN185/$AO$8)),"")</f>
        <v/>
      </c>
      <c r="AX186" s="524" t="str">
        <f>IFERROR(IF($D185="□",(VLOOKUP(F185,'[5]ますた君 '!$C:$E,3,FALSE)/($AK$6*4)),(VLOOKUP(F185,'[5]ますた君 '!$C:$E,3,FALSE)/($AK$8*4))),"")</f>
        <v/>
      </c>
      <c r="AY186" s="524" t="str">
        <f>IFERROR(IF($D185="□",(VLOOKUP(F185,'[5]ますた君 '!$C:$E,3,FALSE)/$AO$6),(VLOOKUP(F185,'[5]ますた君 '!$C:$E,3,FALSE)/$AO$8)),"")</f>
        <v/>
      </c>
    </row>
    <row r="187" spans="1:51" s="500" customFormat="1" ht="12" customHeight="1">
      <c r="A187" s="669"/>
      <c r="B187" s="672"/>
      <c r="C187" s="690"/>
      <c r="D187" s="678"/>
      <c r="E187" s="521"/>
      <c r="F187" s="683"/>
      <c r="G187" s="684"/>
      <c r="H187" s="525" t="s">
        <v>641</v>
      </c>
      <c r="I187" s="526" t="str">
        <f>IFERROR(VLOOKUP(I185,'P1'!$B:$AP,31,FALSE),"")</f>
        <v/>
      </c>
      <c r="J187" s="526" t="str">
        <f>IFERROR(VLOOKUP(J185,'P1'!$B:$AP,31,FALSE),"")</f>
        <v/>
      </c>
      <c r="K187" s="526" t="str">
        <f>IFERROR(VLOOKUP(K185,'P1'!$B:$AP,31,FALSE),"")</f>
        <v/>
      </c>
      <c r="L187" s="526" t="str">
        <f>IFERROR(VLOOKUP(L185,'P1'!$B:$AP,31,FALSE),"")</f>
        <v/>
      </c>
      <c r="M187" s="526" t="str">
        <f>IFERROR(VLOOKUP(M185,'P1'!$B:$AP,31,FALSE),"")</f>
        <v/>
      </c>
      <c r="N187" s="526" t="str">
        <f>IFERROR(VLOOKUP(N185,'P1'!$B:$AP,31,FALSE),"")</f>
        <v/>
      </c>
      <c r="O187" s="526" t="str">
        <f>IFERROR(VLOOKUP(O185,'P1'!$B:$AP,31,FALSE),"")</f>
        <v/>
      </c>
      <c r="P187" s="526" t="str">
        <f>IFERROR(VLOOKUP(P185,'P1'!$B:$AP,31,FALSE),"")</f>
        <v/>
      </c>
      <c r="Q187" s="526" t="str">
        <f>IFERROR(VLOOKUP(Q185,'P1'!$B:$AP,31,FALSE),"")</f>
        <v/>
      </c>
      <c r="R187" s="526" t="str">
        <f>IFERROR(VLOOKUP(R185,'P1'!$B:$AP,31,FALSE),"")</f>
        <v/>
      </c>
      <c r="S187" s="526" t="str">
        <f>IFERROR(VLOOKUP(S185,'P1'!$B:$AP,31,FALSE),"")</f>
        <v/>
      </c>
      <c r="T187" s="526" t="str">
        <f>IFERROR(VLOOKUP(T185,'P1'!$B:$AP,31,FALSE),"")</f>
        <v/>
      </c>
      <c r="U187" s="526" t="str">
        <f>IFERROR(VLOOKUP(U185,'P1'!$B:$AP,31,FALSE),"")</f>
        <v/>
      </c>
      <c r="V187" s="526" t="str">
        <f>IFERROR(VLOOKUP(V185,'P1'!$B:$AP,31,FALSE),"")</f>
        <v/>
      </c>
      <c r="W187" s="526" t="str">
        <f>IFERROR(VLOOKUP(W185,'P1'!$B:$AP,31,FALSE),"")</f>
        <v/>
      </c>
      <c r="X187" s="526" t="str">
        <f>IFERROR(VLOOKUP(X185,'P1'!$B:$AP,31,FALSE),"")</f>
        <v/>
      </c>
      <c r="Y187" s="526" t="str">
        <f>IFERROR(VLOOKUP(Y185,'P1'!$B:$AP,31,FALSE),"")</f>
        <v/>
      </c>
      <c r="Z187" s="526" t="str">
        <f>IFERROR(VLOOKUP(Z185,'P1'!$B:$AP,31,FALSE),"")</f>
        <v/>
      </c>
      <c r="AA187" s="526" t="str">
        <f>IFERROR(VLOOKUP(AA185,'P1'!$B:$AP,31,FALSE),"")</f>
        <v/>
      </c>
      <c r="AB187" s="526" t="str">
        <f>IFERROR(VLOOKUP(AB185,'P1'!$B:$AP,31,FALSE),"")</f>
        <v/>
      </c>
      <c r="AC187" s="526" t="str">
        <f>IFERROR(VLOOKUP(AC185,'P1'!$B:$AP,31,FALSE),"")</f>
        <v/>
      </c>
      <c r="AD187" s="526" t="str">
        <f>IFERROR(VLOOKUP(AD185,'P1'!$B:$AP,31,FALSE),"")</f>
        <v/>
      </c>
      <c r="AE187" s="526" t="str">
        <f>IFERROR(VLOOKUP(AE185,'P1'!$B:$AP,31,FALSE),"")</f>
        <v/>
      </c>
      <c r="AF187" s="526" t="str">
        <f>IFERROR(VLOOKUP(AF185,'P1'!$B:$AP,31,FALSE),"")</f>
        <v/>
      </c>
      <c r="AG187" s="526" t="str">
        <f>IFERROR(VLOOKUP(AG185,'P1'!$B:$AP,31,FALSE),"")</f>
        <v/>
      </c>
      <c r="AH187" s="526" t="str">
        <f>IFERROR(VLOOKUP(AH185,'P1'!$B:$AP,31,FALSE),"")</f>
        <v/>
      </c>
      <c r="AI187" s="526" t="str">
        <f>IFERROR(VLOOKUP(AI185,'P1'!$B:$AP,31,FALSE),"")</f>
        <v/>
      </c>
      <c r="AJ187" s="526" t="str">
        <f>IFERROR(VLOOKUP(AJ185,'P1'!$B:$AP,31,FALSE),"")</f>
        <v/>
      </c>
      <c r="AK187" s="526" t="str">
        <f>IFERROR(VLOOKUP(AK185,'P1'!$B:$AP,31,FALSE),"")</f>
        <v/>
      </c>
      <c r="AL187" s="526" t="str">
        <f>IFERROR(VLOOKUP(AL185,'P1'!$B:$AP,31,FALSE),"")</f>
        <v/>
      </c>
      <c r="AM187" s="526" t="str">
        <f>IFERROR(VLOOKUP(AM185,'P1'!$B:$AP,31,FALSE),"")</f>
        <v/>
      </c>
      <c r="AN187" s="687"/>
      <c r="AO187" s="659"/>
      <c r="AP187" s="664"/>
      <c r="AQ187" s="665"/>
      <c r="AR187" s="659"/>
      <c r="AS187" s="659"/>
      <c r="AT187" s="666"/>
      <c r="AU187" s="527"/>
      <c r="AV187" s="527"/>
      <c r="AX187" s="527"/>
      <c r="AY187" s="527"/>
    </row>
    <row r="188" spans="1:51" s="500" customFormat="1" ht="12" customHeight="1">
      <c r="A188" s="667">
        <v>56</v>
      </c>
      <c r="B188" s="670"/>
      <c r="C188" s="688"/>
      <c r="D188" s="676" t="s">
        <v>634</v>
      </c>
      <c r="E188" s="517"/>
      <c r="F188" s="679"/>
      <c r="G188" s="680"/>
      <c r="H188" s="518" t="s">
        <v>635</v>
      </c>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685">
        <f t="shared" ref="AN188" si="266">IF(LEFT($AN$1,6)="共同生活援助",SUM(I189:AM189),SUM(I189:AM190))</f>
        <v>0</v>
      </c>
      <c r="AO188" s="657">
        <f>IF($AN$3="４週",AN188/4,AN188/(DAY(EOMONTH($I$21,0))/7))</f>
        <v>0</v>
      </c>
      <c r="AP188" s="660"/>
      <c r="AQ188" s="661"/>
      <c r="AR188" s="657" t="str">
        <f t="shared" ref="AR188" si="267">IF($AN$3="４週",AU189,AV189)</f>
        <v/>
      </c>
      <c r="AS188" s="657"/>
      <c r="AT188" s="666" t="str">
        <f t="shared" ref="AT188" si="268">IF(AX189&lt;=1.1,"",IF(AY189&lt;=1.1,"",IF(F188="","","勤務時間"&amp;CHAR(10)&amp;"OVER")))</f>
        <v/>
      </c>
      <c r="AU188" s="520" t="s">
        <v>636</v>
      </c>
      <c r="AV188" s="520" t="s">
        <v>637</v>
      </c>
      <c r="AX188" s="520" t="s">
        <v>638</v>
      </c>
      <c r="AY188" s="520" t="s">
        <v>639</v>
      </c>
    </row>
    <row r="189" spans="1:51" s="500" customFormat="1" ht="12" customHeight="1">
      <c r="A189" s="668"/>
      <c r="B189" s="671"/>
      <c r="C189" s="689"/>
      <c r="D189" s="677"/>
      <c r="E189" s="521"/>
      <c r="F189" s="681"/>
      <c r="G189" s="682"/>
      <c r="H189" s="522" t="s">
        <v>640</v>
      </c>
      <c r="I189" s="526" t="str">
        <f>IFERROR(VLOOKUP(I188,'P1'!$B:$AP,41,FALSE),"")</f>
        <v/>
      </c>
      <c r="J189" s="526" t="str">
        <f>IFERROR(VLOOKUP(J188,'P1'!$B:$AP,41,FALSE),"")</f>
        <v/>
      </c>
      <c r="K189" s="526" t="str">
        <f>IFERROR(VLOOKUP(K188,'P1'!$B:$AP,41,FALSE),"")</f>
        <v/>
      </c>
      <c r="L189" s="526" t="str">
        <f>IFERROR(VLOOKUP(L188,'P1'!$B:$AP,41,FALSE),"")</f>
        <v/>
      </c>
      <c r="M189" s="526" t="str">
        <f>IFERROR(VLOOKUP(M188,'P1'!$B:$AP,41,FALSE),"")</f>
        <v/>
      </c>
      <c r="N189" s="526" t="str">
        <f>IFERROR(VLOOKUP(N188,'P1'!$B:$AP,41,FALSE),"")</f>
        <v/>
      </c>
      <c r="O189" s="526" t="str">
        <f>IFERROR(VLOOKUP(O188,'P1'!$B:$AP,41,FALSE),"")</f>
        <v/>
      </c>
      <c r="P189" s="526" t="str">
        <f>IFERROR(VLOOKUP(P188,'P1'!$B:$AP,41,FALSE),"")</f>
        <v/>
      </c>
      <c r="Q189" s="526" t="str">
        <f>IFERROR(VLOOKUP(Q188,'P1'!$B:$AP,41,FALSE),"")</f>
        <v/>
      </c>
      <c r="R189" s="526" t="str">
        <f>IFERROR(VLOOKUP(R188,'P1'!$B:$AP,41,FALSE),"")</f>
        <v/>
      </c>
      <c r="S189" s="526" t="str">
        <f>IFERROR(VLOOKUP(S188,'P1'!$B:$AP,41,FALSE),"")</f>
        <v/>
      </c>
      <c r="T189" s="526" t="str">
        <f>IFERROR(VLOOKUP(T188,'P1'!$B:$AP,41,FALSE),"")</f>
        <v/>
      </c>
      <c r="U189" s="526" t="str">
        <f>IFERROR(VLOOKUP(U188,'P1'!$B:$AP,41,FALSE),"")</f>
        <v/>
      </c>
      <c r="V189" s="526" t="str">
        <f>IFERROR(VLOOKUP(V188,'P1'!$B:$AP,41,FALSE),"")</f>
        <v/>
      </c>
      <c r="W189" s="526" t="str">
        <f>IFERROR(VLOOKUP(W188,'P1'!$B:$AP,41,FALSE),"")</f>
        <v/>
      </c>
      <c r="X189" s="526" t="str">
        <f>IFERROR(VLOOKUP(X188,'P1'!$B:$AP,41,FALSE),"")</f>
        <v/>
      </c>
      <c r="Y189" s="526" t="str">
        <f>IFERROR(VLOOKUP(Y188,'P1'!$B:$AP,41,FALSE),"")</f>
        <v/>
      </c>
      <c r="Z189" s="526" t="str">
        <f>IFERROR(VLOOKUP(Z188,'P1'!$B:$AP,41,FALSE),"")</f>
        <v/>
      </c>
      <c r="AA189" s="526" t="str">
        <f>IFERROR(VLOOKUP(AA188,'P1'!$B:$AP,41,FALSE),"")</f>
        <v/>
      </c>
      <c r="AB189" s="526" t="str">
        <f>IFERROR(VLOOKUP(AB188,'P1'!$B:$AP,41,FALSE),"")</f>
        <v/>
      </c>
      <c r="AC189" s="526" t="str">
        <f>IFERROR(VLOOKUP(AC188,'P1'!$B:$AP,41,FALSE),"")</f>
        <v/>
      </c>
      <c r="AD189" s="526" t="str">
        <f>IFERROR(VLOOKUP(AD188,'P1'!$B:$AP,41,FALSE),"")</f>
        <v/>
      </c>
      <c r="AE189" s="526" t="str">
        <f>IFERROR(VLOOKUP(AE188,'P1'!$B:$AP,41,FALSE),"")</f>
        <v/>
      </c>
      <c r="AF189" s="526" t="str">
        <f>IFERROR(VLOOKUP(AF188,'P1'!$B:$AP,41,FALSE),"")</f>
        <v/>
      </c>
      <c r="AG189" s="526" t="str">
        <f>IFERROR(VLOOKUP(AG188,'P1'!$B:$AP,41,FALSE),"")</f>
        <v/>
      </c>
      <c r="AH189" s="526" t="str">
        <f>IFERROR(VLOOKUP(AH188,'P1'!$B:$AP,41,FALSE),"")</f>
        <v/>
      </c>
      <c r="AI189" s="526" t="str">
        <f>IFERROR(VLOOKUP(AI188,'P1'!$B:$AP,41,FALSE),"")</f>
        <v/>
      </c>
      <c r="AJ189" s="526" t="str">
        <f>IFERROR(VLOOKUP(AJ188,'P1'!$B:$AP,41,FALSE),"")</f>
        <v/>
      </c>
      <c r="AK189" s="526" t="str">
        <f>IFERROR(VLOOKUP(AK188,'P1'!$B:$AP,41,FALSE),"")</f>
        <v/>
      </c>
      <c r="AL189" s="526" t="str">
        <f>IFERROR(VLOOKUP(AL188,'P1'!$B:$AP,41,FALSE),"")</f>
        <v/>
      </c>
      <c r="AM189" s="526" t="str">
        <f>IFERROR(VLOOKUP(AM188,'P1'!$B:$AP,41,FALSE),"")</f>
        <v/>
      </c>
      <c r="AN189" s="686"/>
      <c r="AO189" s="658"/>
      <c r="AP189" s="662"/>
      <c r="AQ189" s="663"/>
      <c r="AR189" s="658"/>
      <c r="AS189" s="658"/>
      <c r="AT189" s="666"/>
      <c r="AU189" s="524" t="str">
        <f t="shared" ref="AU189" si="269">IFERROR(IF($D188="□",($AO188/$AK$6),($AO188/$AK$8)),"")</f>
        <v/>
      </c>
      <c r="AV189" s="524" t="str">
        <f t="shared" ref="AV189" si="270">IFERROR(IF($D188="□",($AN188/$AO$6),($AN188/$AO$8)),"")</f>
        <v/>
      </c>
      <c r="AX189" s="524" t="str">
        <f>IFERROR(IF($D188="□",(VLOOKUP(F188,'[5]ますた君 '!$C:$E,3,FALSE)/($AK$6*4)),(VLOOKUP(F188,'[5]ますた君 '!$C:$E,3,FALSE)/($AK$8*4))),"")</f>
        <v/>
      </c>
      <c r="AY189" s="524" t="str">
        <f>IFERROR(IF($D188="□",(VLOOKUP(F188,'[5]ますた君 '!$C:$E,3,FALSE)/$AO$6),(VLOOKUP(F188,'[5]ますた君 '!$C:$E,3,FALSE)/$AO$8)),"")</f>
        <v/>
      </c>
    </row>
    <row r="190" spans="1:51" s="500" customFormat="1" ht="12" customHeight="1">
      <c r="A190" s="669"/>
      <c r="B190" s="672"/>
      <c r="C190" s="690"/>
      <c r="D190" s="678"/>
      <c r="E190" s="521"/>
      <c r="F190" s="683"/>
      <c r="G190" s="684"/>
      <c r="H190" s="525" t="s">
        <v>641</v>
      </c>
      <c r="I190" s="526" t="str">
        <f>IFERROR(VLOOKUP(I188,'P1'!$B:$AP,31,FALSE),"")</f>
        <v/>
      </c>
      <c r="J190" s="526" t="str">
        <f>IFERROR(VLOOKUP(J188,'P1'!$B:$AP,31,FALSE),"")</f>
        <v/>
      </c>
      <c r="K190" s="526" t="str">
        <f>IFERROR(VLOOKUP(K188,'P1'!$B:$AP,31,FALSE),"")</f>
        <v/>
      </c>
      <c r="L190" s="526" t="str">
        <f>IFERROR(VLOOKUP(L188,'P1'!$B:$AP,31,FALSE),"")</f>
        <v/>
      </c>
      <c r="M190" s="526" t="str">
        <f>IFERROR(VLOOKUP(M188,'P1'!$B:$AP,31,FALSE),"")</f>
        <v/>
      </c>
      <c r="N190" s="526" t="str">
        <f>IFERROR(VLOOKUP(N188,'P1'!$B:$AP,31,FALSE),"")</f>
        <v/>
      </c>
      <c r="O190" s="526" t="str">
        <f>IFERROR(VLOOKUP(O188,'P1'!$B:$AP,31,FALSE),"")</f>
        <v/>
      </c>
      <c r="P190" s="526" t="str">
        <f>IFERROR(VLOOKUP(P188,'P1'!$B:$AP,31,FALSE),"")</f>
        <v/>
      </c>
      <c r="Q190" s="526" t="str">
        <f>IFERROR(VLOOKUP(Q188,'P1'!$B:$AP,31,FALSE),"")</f>
        <v/>
      </c>
      <c r="R190" s="526" t="str">
        <f>IFERROR(VLOOKUP(R188,'P1'!$B:$AP,31,FALSE),"")</f>
        <v/>
      </c>
      <c r="S190" s="526" t="str">
        <f>IFERROR(VLOOKUP(S188,'P1'!$B:$AP,31,FALSE),"")</f>
        <v/>
      </c>
      <c r="T190" s="526" t="str">
        <f>IFERROR(VLOOKUP(T188,'P1'!$B:$AP,31,FALSE),"")</f>
        <v/>
      </c>
      <c r="U190" s="526" t="str">
        <f>IFERROR(VLOOKUP(U188,'P1'!$B:$AP,31,FALSE),"")</f>
        <v/>
      </c>
      <c r="V190" s="526" t="str">
        <f>IFERROR(VLOOKUP(V188,'P1'!$B:$AP,31,FALSE),"")</f>
        <v/>
      </c>
      <c r="W190" s="526" t="str">
        <f>IFERROR(VLOOKUP(W188,'P1'!$B:$AP,31,FALSE),"")</f>
        <v/>
      </c>
      <c r="X190" s="526" t="str">
        <f>IFERROR(VLOOKUP(X188,'P1'!$B:$AP,31,FALSE),"")</f>
        <v/>
      </c>
      <c r="Y190" s="526" t="str">
        <f>IFERROR(VLOOKUP(Y188,'P1'!$B:$AP,31,FALSE),"")</f>
        <v/>
      </c>
      <c r="Z190" s="526" t="str">
        <f>IFERROR(VLOOKUP(Z188,'P1'!$B:$AP,31,FALSE),"")</f>
        <v/>
      </c>
      <c r="AA190" s="526" t="str">
        <f>IFERROR(VLOOKUP(AA188,'P1'!$B:$AP,31,FALSE),"")</f>
        <v/>
      </c>
      <c r="AB190" s="526" t="str">
        <f>IFERROR(VLOOKUP(AB188,'P1'!$B:$AP,31,FALSE),"")</f>
        <v/>
      </c>
      <c r="AC190" s="526" t="str">
        <f>IFERROR(VLOOKUP(AC188,'P1'!$B:$AP,31,FALSE),"")</f>
        <v/>
      </c>
      <c r="AD190" s="526" t="str">
        <f>IFERROR(VLOOKUP(AD188,'P1'!$B:$AP,31,FALSE),"")</f>
        <v/>
      </c>
      <c r="AE190" s="526" t="str">
        <f>IFERROR(VLOOKUP(AE188,'P1'!$B:$AP,31,FALSE),"")</f>
        <v/>
      </c>
      <c r="AF190" s="526" t="str">
        <f>IFERROR(VLOOKUP(AF188,'P1'!$B:$AP,31,FALSE),"")</f>
        <v/>
      </c>
      <c r="AG190" s="526" t="str">
        <f>IFERROR(VLOOKUP(AG188,'P1'!$B:$AP,31,FALSE),"")</f>
        <v/>
      </c>
      <c r="AH190" s="526" t="str">
        <f>IFERROR(VLOOKUP(AH188,'P1'!$B:$AP,31,FALSE),"")</f>
        <v/>
      </c>
      <c r="AI190" s="526" t="str">
        <f>IFERROR(VLOOKUP(AI188,'P1'!$B:$AP,31,FALSE),"")</f>
        <v/>
      </c>
      <c r="AJ190" s="526" t="str">
        <f>IFERROR(VLOOKUP(AJ188,'P1'!$B:$AP,31,FALSE),"")</f>
        <v/>
      </c>
      <c r="AK190" s="526" t="str">
        <f>IFERROR(VLOOKUP(AK188,'P1'!$B:$AP,31,FALSE),"")</f>
        <v/>
      </c>
      <c r="AL190" s="526" t="str">
        <f>IFERROR(VLOOKUP(AL188,'P1'!$B:$AP,31,FALSE),"")</f>
        <v/>
      </c>
      <c r="AM190" s="526" t="str">
        <f>IFERROR(VLOOKUP(AM188,'P1'!$B:$AP,31,FALSE),"")</f>
        <v/>
      </c>
      <c r="AN190" s="687"/>
      <c r="AO190" s="659"/>
      <c r="AP190" s="664"/>
      <c r="AQ190" s="665"/>
      <c r="AR190" s="659"/>
      <c r="AS190" s="659"/>
      <c r="AT190" s="666"/>
      <c r="AU190" s="527"/>
      <c r="AV190" s="527"/>
      <c r="AX190" s="527"/>
      <c r="AY190" s="527"/>
    </row>
    <row r="191" spans="1:51" s="500" customFormat="1" ht="12" customHeight="1">
      <c r="A191" s="667">
        <v>57</v>
      </c>
      <c r="B191" s="670"/>
      <c r="C191" s="688"/>
      <c r="D191" s="676" t="s">
        <v>634</v>
      </c>
      <c r="E191" s="517"/>
      <c r="F191" s="679"/>
      <c r="G191" s="680"/>
      <c r="H191" s="518" t="s">
        <v>635</v>
      </c>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685">
        <f t="shared" ref="AN191" si="271">IF(LEFT($AN$1,6)="共同生活援助",SUM(I192:AM192),SUM(I192:AM193))</f>
        <v>0</v>
      </c>
      <c r="AO191" s="657">
        <f>IF($AN$3="４週",AN191/4,AN191/(DAY(EOMONTH($I$21,0))/7))</f>
        <v>0</v>
      </c>
      <c r="AP191" s="660"/>
      <c r="AQ191" s="661"/>
      <c r="AR191" s="657" t="str">
        <f t="shared" ref="AR191" si="272">IF($AN$3="４週",AU192,AV192)</f>
        <v/>
      </c>
      <c r="AS191" s="657"/>
      <c r="AT191" s="666" t="str">
        <f t="shared" ref="AT191" si="273">IF(AX192&lt;=1.1,"",IF(AY192&lt;=1.1,"",IF(F191="","","勤務時間"&amp;CHAR(10)&amp;"OVER")))</f>
        <v/>
      </c>
      <c r="AU191" s="520" t="s">
        <v>636</v>
      </c>
      <c r="AV191" s="520" t="s">
        <v>637</v>
      </c>
      <c r="AX191" s="520" t="s">
        <v>638</v>
      </c>
      <c r="AY191" s="520" t="s">
        <v>639</v>
      </c>
    </row>
    <row r="192" spans="1:51" s="500" customFormat="1" ht="12" customHeight="1">
      <c r="A192" s="668"/>
      <c r="B192" s="671"/>
      <c r="C192" s="689"/>
      <c r="D192" s="677"/>
      <c r="E192" s="521"/>
      <c r="F192" s="681"/>
      <c r="G192" s="682"/>
      <c r="H192" s="522" t="s">
        <v>640</v>
      </c>
      <c r="I192" s="526" t="str">
        <f>IFERROR(VLOOKUP(I191,'P1'!$B:$AP,41,FALSE),"")</f>
        <v/>
      </c>
      <c r="J192" s="526" t="str">
        <f>IFERROR(VLOOKUP(J191,'P1'!$B:$AP,41,FALSE),"")</f>
        <v/>
      </c>
      <c r="K192" s="526" t="str">
        <f>IFERROR(VLOOKUP(K191,'P1'!$B:$AP,41,FALSE),"")</f>
        <v/>
      </c>
      <c r="L192" s="526" t="str">
        <f>IFERROR(VLOOKUP(L191,'P1'!$B:$AP,41,FALSE),"")</f>
        <v/>
      </c>
      <c r="M192" s="526" t="str">
        <f>IFERROR(VLOOKUP(M191,'P1'!$B:$AP,41,FALSE),"")</f>
        <v/>
      </c>
      <c r="N192" s="526" t="str">
        <f>IFERROR(VLOOKUP(N191,'P1'!$B:$AP,41,FALSE),"")</f>
        <v/>
      </c>
      <c r="O192" s="526" t="str">
        <f>IFERROR(VLOOKUP(O191,'P1'!$B:$AP,41,FALSE),"")</f>
        <v/>
      </c>
      <c r="P192" s="526" t="str">
        <f>IFERROR(VLOOKUP(P191,'P1'!$B:$AP,41,FALSE),"")</f>
        <v/>
      </c>
      <c r="Q192" s="526" t="str">
        <f>IFERROR(VLOOKUP(Q191,'P1'!$B:$AP,41,FALSE),"")</f>
        <v/>
      </c>
      <c r="R192" s="526" t="str">
        <f>IFERROR(VLOOKUP(R191,'P1'!$B:$AP,41,FALSE),"")</f>
        <v/>
      </c>
      <c r="S192" s="526" t="str">
        <f>IFERROR(VLOOKUP(S191,'P1'!$B:$AP,41,FALSE),"")</f>
        <v/>
      </c>
      <c r="T192" s="526" t="str">
        <f>IFERROR(VLOOKUP(T191,'P1'!$B:$AP,41,FALSE),"")</f>
        <v/>
      </c>
      <c r="U192" s="526" t="str">
        <f>IFERROR(VLOOKUP(U191,'P1'!$B:$AP,41,FALSE),"")</f>
        <v/>
      </c>
      <c r="V192" s="526" t="str">
        <f>IFERROR(VLOOKUP(V191,'P1'!$B:$AP,41,FALSE),"")</f>
        <v/>
      </c>
      <c r="W192" s="526" t="str">
        <f>IFERROR(VLOOKUP(W191,'P1'!$B:$AP,41,FALSE),"")</f>
        <v/>
      </c>
      <c r="X192" s="526" t="str">
        <f>IFERROR(VLOOKUP(X191,'P1'!$B:$AP,41,FALSE),"")</f>
        <v/>
      </c>
      <c r="Y192" s="526" t="str">
        <f>IFERROR(VLOOKUP(Y191,'P1'!$B:$AP,41,FALSE),"")</f>
        <v/>
      </c>
      <c r="Z192" s="526" t="str">
        <f>IFERROR(VLOOKUP(Z191,'P1'!$B:$AP,41,FALSE),"")</f>
        <v/>
      </c>
      <c r="AA192" s="526" t="str">
        <f>IFERROR(VLOOKUP(AA191,'P1'!$B:$AP,41,FALSE),"")</f>
        <v/>
      </c>
      <c r="AB192" s="526" t="str">
        <f>IFERROR(VLOOKUP(AB191,'P1'!$B:$AP,41,FALSE),"")</f>
        <v/>
      </c>
      <c r="AC192" s="526" t="str">
        <f>IFERROR(VLOOKUP(AC191,'P1'!$B:$AP,41,FALSE),"")</f>
        <v/>
      </c>
      <c r="AD192" s="526" t="str">
        <f>IFERROR(VLOOKUP(AD191,'P1'!$B:$AP,41,FALSE),"")</f>
        <v/>
      </c>
      <c r="AE192" s="526" t="str">
        <f>IFERROR(VLOOKUP(AE191,'P1'!$B:$AP,41,FALSE),"")</f>
        <v/>
      </c>
      <c r="AF192" s="526" t="str">
        <f>IFERROR(VLOOKUP(AF191,'P1'!$B:$AP,41,FALSE),"")</f>
        <v/>
      </c>
      <c r="AG192" s="526" t="str">
        <f>IFERROR(VLOOKUP(AG191,'P1'!$B:$AP,41,FALSE),"")</f>
        <v/>
      </c>
      <c r="AH192" s="526" t="str">
        <f>IFERROR(VLOOKUP(AH191,'P1'!$B:$AP,41,FALSE),"")</f>
        <v/>
      </c>
      <c r="AI192" s="526" t="str">
        <f>IFERROR(VLOOKUP(AI191,'P1'!$B:$AP,41,FALSE),"")</f>
        <v/>
      </c>
      <c r="AJ192" s="526" t="str">
        <f>IFERROR(VLOOKUP(AJ191,'P1'!$B:$AP,41,FALSE),"")</f>
        <v/>
      </c>
      <c r="AK192" s="526" t="str">
        <f>IFERROR(VLOOKUP(AK191,'P1'!$B:$AP,41,FALSE),"")</f>
        <v/>
      </c>
      <c r="AL192" s="526" t="str">
        <f>IFERROR(VLOOKUP(AL191,'P1'!$B:$AP,41,FALSE),"")</f>
        <v/>
      </c>
      <c r="AM192" s="526" t="str">
        <f>IFERROR(VLOOKUP(AM191,'P1'!$B:$AP,41,FALSE),"")</f>
        <v/>
      </c>
      <c r="AN192" s="686"/>
      <c r="AO192" s="658"/>
      <c r="AP192" s="662"/>
      <c r="AQ192" s="663"/>
      <c r="AR192" s="658"/>
      <c r="AS192" s="658"/>
      <c r="AT192" s="666"/>
      <c r="AU192" s="524" t="str">
        <f t="shared" ref="AU192" si="274">IFERROR(IF($D191="□",($AO191/$AK$6),($AO191/$AK$8)),"")</f>
        <v/>
      </c>
      <c r="AV192" s="524" t="str">
        <f t="shared" ref="AV192" si="275">IFERROR(IF($D191="□",($AN191/$AO$6),($AN191/$AO$8)),"")</f>
        <v/>
      </c>
      <c r="AX192" s="524" t="str">
        <f>IFERROR(IF($D191="□",(VLOOKUP(F191,'[5]ますた君 '!$C:$E,3,FALSE)/($AK$6*4)),(VLOOKUP(F191,'[5]ますた君 '!$C:$E,3,FALSE)/($AK$8*4))),"")</f>
        <v/>
      </c>
      <c r="AY192" s="524" t="str">
        <f>IFERROR(IF($D191="□",(VLOOKUP(F191,'[5]ますた君 '!$C:$E,3,FALSE)/$AO$6),(VLOOKUP(F191,'[5]ますた君 '!$C:$E,3,FALSE)/$AO$8)),"")</f>
        <v/>
      </c>
    </row>
    <row r="193" spans="1:51" s="500" customFormat="1" ht="12" customHeight="1">
      <c r="A193" s="669"/>
      <c r="B193" s="672"/>
      <c r="C193" s="690"/>
      <c r="D193" s="678"/>
      <c r="E193" s="521"/>
      <c r="F193" s="683"/>
      <c r="G193" s="684"/>
      <c r="H193" s="525" t="s">
        <v>641</v>
      </c>
      <c r="I193" s="526" t="str">
        <f>IFERROR(VLOOKUP(I191,'P1'!$B:$AP,31,FALSE),"")</f>
        <v/>
      </c>
      <c r="J193" s="526" t="str">
        <f>IFERROR(VLOOKUP(J191,'P1'!$B:$AP,31,FALSE),"")</f>
        <v/>
      </c>
      <c r="K193" s="526" t="str">
        <f>IFERROR(VLOOKUP(K191,'P1'!$B:$AP,31,FALSE),"")</f>
        <v/>
      </c>
      <c r="L193" s="526" t="str">
        <f>IFERROR(VLOOKUP(L191,'P1'!$B:$AP,31,FALSE),"")</f>
        <v/>
      </c>
      <c r="M193" s="526" t="str">
        <f>IFERROR(VLOOKUP(M191,'P1'!$B:$AP,31,FALSE),"")</f>
        <v/>
      </c>
      <c r="N193" s="526" t="str">
        <f>IFERROR(VLOOKUP(N191,'P1'!$B:$AP,31,FALSE),"")</f>
        <v/>
      </c>
      <c r="O193" s="526" t="str">
        <f>IFERROR(VLOOKUP(O191,'P1'!$B:$AP,31,FALSE),"")</f>
        <v/>
      </c>
      <c r="P193" s="526" t="str">
        <f>IFERROR(VLOOKUP(P191,'P1'!$B:$AP,31,FALSE),"")</f>
        <v/>
      </c>
      <c r="Q193" s="526" t="str">
        <f>IFERROR(VLOOKUP(Q191,'P1'!$B:$AP,31,FALSE),"")</f>
        <v/>
      </c>
      <c r="R193" s="526" t="str">
        <f>IFERROR(VLOOKUP(R191,'P1'!$B:$AP,31,FALSE),"")</f>
        <v/>
      </c>
      <c r="S193" s="526" t="str">
        <f>IFERROR(VLOOKUP(S191,'P1'!$B:$AP,31,FALSE),"")</f>
        <v/>
      </c>
      <c r="T193" s="526" t="str">
        <f>IFERROR(VLOOKUP(T191,'P1'!$B:$AP,31,FALSE),"")</f>
        <v/>
      </c>
      <c r="U193" s="526" t="str">
        <f>IFERROR(VLOOKUP(U191,'P1'!$B:$AP,31,FALSE),"")</f>
        <v/>
      </c>
      <c r="V193" s="526" t="str">
        <f>IFERROR(VLOOKUP(V191,'P1'!$B:$AP,31,FALSE),"")</f>
        <v/>
      </c>
      <c r="W193" s="526" t="str">
        <f>IFERROR(VLOOKUP(W191,'P1'!$B:$AP,31,FALSE),"")</f>
        <v/>
      </c>
      <c r="X193" s="526" t="str">
        <f>IFERROR(VLOOKUP(X191,'P1'!$B:$AP,31,FALSE),"")</f>
        <v/>
      </c>
      <c r="Y193" s="526" t="str">
        <f>IFERROR(VLOOKUP(Y191,'P1'!$B:$AP,31,FALSE),"")</f>
        <v/>
      </c>
      <c r="Z193" s="526" t="str">
        <f>IFERROR(VLOOKUP(Z191,'P1'!$B:$AP,31,FALSE),"")</f>
        <v/>
      </c>
      <c r="AA193" s="526" t="str">
        <f>IFERROR(VLOOKUP(AA191,'P1'!$B:$AP,31,FALSE),"")</f>
        <v/>
      </c>
      <c r="AB193" s="526" t="str">
        <f>IFERROR(VLOOKUP(AB191,'P1'!$B:$AP,31,FALSE),"")</f>
        <v/>
      </c>
      <c r="AC193" s="526" t="str">
        <f>IFERROR(VLOOKUP(AC191,'P1'!$B:$AP,31,FALSE),"")</f>
        <v/>
      </c>
      <c r="AD193" s="526" t="str">
        <f>IFERROR(VLOOKUP(AD191,'P1'!$B:$AP,31,FALSE),"")</f>
        <v/>
      </c>
      <c r="AE193" s="526" t="str">
        <f>IFERROR(VLOOKUP(AE191,'P1'!$B:$AP,31,FALSE),"")</f>
        <v/>
      </c>
      <c r="AF193" s="526" t="str">
        <f>IFERROR(VLOOKUP(AF191,'P1'!$B:$AP,31,FALSE),"")</f>
        <v/>
      </c>
      <c r="AG193" s="526" t="str">
        <f>IFERROR(VLOOKUP(AG191,'P1'!$B:$AP,31,FALSE),"")</f>
        <v/>
      </c>
      <c r="AH193" s="526" t="str">
        <f>IFERROR(VLOOKUP(AH191,'P1'!$B:$AP,31,FALSE),"")</f>
        <v/>
      </c>
      <c r="AI193" s="526" t="str">
        <f>IFERROR(VLOOKUP(AI191,'P1'!$B:$AP,31,FALSE),"")</f>
        <v/>
      </c>
      <c r="AJ193" s="526" t="str">
        <f>IFERROR(VLOOKUP(AJ191,'P1'!$B:$AP,31,FALSE),"")</f>
        <v/>
      </c>
      <c r="AK193" s="526" t="str">
        <f>IFERROR(VLOOKUP(AK191,'P1'!$B:$AP,31,FALSE),"")</f>
        <v/>
      </c>
      <c r="AL193" s="526" t="str">
        <f>IFERROR(VLOOKUP(AL191,'P1'!$B:$AP,31,FALSE),"")</f>
        <v/>
      </c>
      <c r="AM193" s="526" t="str">
        <f>IFERROR(VLOOKUP(AM191,'P1'!$B:$AP,31,FALSE),"")</f>
        <v/>
      </c>
      <c r="AN193" s="687"/>
      <c r="AO193" s="659"/>
      <c r="AP193" s="664"/>
      <c r="AQ193" s="665"/>
      <c r="AR193" s="659"/>
      <c r="AS193" s="659"/>
      <c r="AT193" s="666"/>
      <c r="AU193" s="527"/>
      <c r="AV193" s="527"/>
      <c r="AX193" s="527"/>
      <c r="AY193" s="527"/>
    </row>
    <row r="194" spans="1:51" s="500" customFormat="1" ht="12" customHeight="1">
      <c r="A194" s="667">
        <v>58</v>
      </c>
      <c r="B194" s="670"/>
      <c r="C194" s="688"/>
      <c r="D194" s="676" t="s">
        <v>634</v>
      </c>
      <c r="E194" s="517"/>
      <c r="F194" s="679"/>
      <c r="G194" s="680"/>
      <c r="H194" s="518" t="s">
        <v>635</v>
      </c>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685">
        <f t="shared" ref="AN194" si="276">IF(LEFT($AN$1,6)="共同生活援助",SUM(I195:AM195),SUM(I195:AM196))</f>
        <v>0</v>
      </c>
      <c r="AO194" s="657">
        <f>IF($AN$3="４週",AN194/4,AN194/(DAY(EOMONTH($I$21,0))/7))</f>
        <v>0</v>
      </c>
      <c r="AP194" s="660"/>
      <c r="AQ194" s="661"/>
      <c r="AR194" s="657" t="str">
        <f t="shared" ref="AR194" si="277">IF($AN$3="４週",AU195,AV195)</f>
        <v/>
      </c>
      <c r="AS194" s="657"/>
      <c r="AT194" s="666" t="str">
        <f t="shared" ref="AT194" si="278">IF(AX195&lt;=1.1,"",IF(AY195&lt;=1.1,"",IF(F194="","","勤務時間"&amp;CHAR(10)&amp;"OVER")))</f>
        <v/>
      </c>
      <c r="AU194" s="520" t="s">
        <v>636</v>
      </c>
      <c r="AV194" s="520" t="s">
        <v>637</v>
      </c>
      <c r="AX194" s="520" t="s">
        <v>638</v>
      </c>
      <c r="AY194" s="520" t="s">
        <v>639</v>
      </c>
    </row>
    <row r="195" spans="1:51" s="500" customFormat="1" ht="12" customHeight="1">
      <c r="A195" s="668"/>
      <c r="B195" s="671"/>
      <c r="C195" s="689"/>
      <c r="D195" s="677"/>
      <c r="E195" s="521"/>
      <c r="F195" s="681"/>
      <c r="G195" s="682"/>
      <c r="H195" s="522" t="s">
        <v>640</v>
      </c>
      <c r="I195" s="526" t="str">
        <f>IFERROR(VLOOKUP(I194,'P1'!$B:$AP,41,FALSE),"")</f>
        <v/>
      </c>
      <c r="J195" s="526" t="str">
        <f>IFERROR(VLOOKUP(J194,'P1'!$B:$AP,41,FALSE),"")</f>
        <v/>
      </c>
      <c r="K195" s="526" t="str">
        <f>IFERROR(VLOOKUP(K194,'P1'!$B:$AP,41,FALSE),"")</f>
        <v/>
      </c>
      <c r="L195" s="526" t="str">
        <f>IFERROR(VLOOKUP(L194,'P1'!$B:$AP,41,FALSE),"")</f>
        <v/>
      </c>
      <c r="M195" s="526" t="str">
        <f>IFERROR(VLOOKUP(M194,'P1'!$B:$AP,41,FALSE),"")</f>
        <v/>
      </c>
      <c r="N195" s="526" t="str">
        <f>IFERROR(VLOOKUP(N194,'P1'!$B:$AP,41,FALSE),"")</f>
        <v/>
      </c>
      <c r="O195" s="526" t="str">
        <f>IFERROR(VLOOKUP(O194,'P1'!$B:$AP,41,FALSE),"")</f>
        <v/>
      </c>
      <c r="P195" s="526" t="str">
        <f>IFERROR(VLOOKUP(P194,'P1'!$B:$AP,41,FALSE),"")</f>
        <v/>
      </c>
      <c r="Q195" s="526" t="str">
        <f>IFERROR(VLOOKUP(Q194,'P1'!$B:$AP,41,FALSE),"")</f>
        <v/>
      </c>
      <c r="R195" s="526" t="str">
        <f>IFERROR(VLOOKUP(R194,'P1'!$B:$AP,41,FALSE),"")</f>
        <v/>
      </c>
      <c r="S195" s="526" t="str">
        <f>IFERROR(VLOOKUP(S194,'P1'!$B:$AP,41,FALSE),"")</f>
        <v/>
      </c>
      <c r="T195" s="526" t="str">
        <f>IFERROR(VLOOKUP(T194,'P1'!$B:$AP,41,FALSE),"")</f>
        <v/>
      </c>
      <c r="U195" s="526" t="str">
        <f>IFERROR(VLOOKUP(U194,'P1'!$B:$AP,41,FALSE),"")</f>
        <v/>
      </c>
      <c r="V195" s="526" t="str">
        <f>IFERROR(VLOOKUP(V194,'P1'!$B:$AP,41,FALSE),"")</f>
        <v/>
      </c>
      <c r="W195" s="526" t="str">
        <f>IFERROR(VLOOKUP(W194,'P1'!$B:$AP,41,FALSE),"")</f>
        <v/>
      </c>
      <c r="X195" s="526" t="str">
        <f>IFERROR(VLOOKUP(X194,'P1'!$B:$AP,41,FALSE),"")</f>
        <v/>
      </c>
      <c r="Y195" s="526" t="str">
        <f>IFERROR(VLOOKUP(Y194,'P1'!$B:$AP,41,FALSE),"")</f>
        <v/>
      </c>
      <c r="Z195" s="526" t="str">
        <f>IFERROR(VLOOKUP(Z194,'P1'!$B:$AP,41,FALSE),"")</f>
        <v/>
      </c>
      <c r="AA195" s="526" t="str">
        <f>IFERROR(VLOOKUP(AA194,'P1'!$B:$AP,41,FALSE),"")</f>
        <v/>
      </c>
      <c r="AB195" s="526" t="str">
        <f>IFERROR(VLOOKUP(AB194,'P1'!$B:$AP,41,FALSE),"")</f>
        <v/>
      </c>
      <c r="AC195" s="526" t="str">
        <f>IFERROR(VLOOKUP(AC194,'P1'!$B:$AP,41,FALSE),"")</f>
        <v/>
      </c>
      <c r="AD195" s="526" t="str">
        <f>IFERROR(VLOOKUP(AD194,'P1'!$B:$AP,41,FALSE),"")</f>
        <v/>
      </c>
      <c r="AE195" s="526" t="str">
        <f>IFERROR(VLOOKUP(AE194,'P1'!$B:$AP,41,FALSE),"")</f>
        <v/>
      </c>
      <c r="AF195" s="526" t="str">
        <f>IFERROR(VLOOKUP(AF194,'P1'!$B:$AP,41,FALSE),"")</f>
        <v/>
      </c>
      <c r="AG195" s="526" t="str">
        <f>IFERROR(VLOOKUP(AG194,'P1'!$B:$AP,41,FALSE),"")</f>
        <v/>
      </c>
      <c r="AH195" s="526" t="str">
        <f>IFERROR(VLOOKUP(AH194,'P1'!$B:$AP,41,FALSE),"")</f>
        <v/>
      </c>
      <c r="AI195" s="526" t="str">
        <f>IFERROR(VLOOKUP(AI194,'P1'!$B:$AP,41,FALSE),"")</f>
        <v/>
      </c>
      <c r="AJ195" s="526" t="str">
        <f>IFERROR(VLOOKUP(AJ194,'P1'!$B:$AP,41,FALSE),"")</f>
        <v/>
      </c>
      <c r="AK195" s="526" t="str">
        <f>IFERROR(VLOOKUP(AK194,'P1'!$B:$AP,41,FALSE),"")</f>
        <v/>
      </c>
      <c r="AL195" s="526" t="str">
        <f>IFERROR(VLOOKUP(AL194,'P1'!$B:$AP,41,FALSE),"")</f>
        <v/>
      </c>
      <c r="AM195" s="526" t="str">
        <f>IFERROR(VLOOKUP(AM194,'P1'!$B:$AP,41,FALSE),"")</f>
        <v/>
      </c>
      <c r="AN195" s="686"/>
      <c r="AO195" s="658"/>
      <c r="AP195" s="662"/>
      <c r="AQ195" s="663"/>
      <c r="AR195" s="658"/>
      <c r="AS195" s="658"/>
      <c r="AT195" s="666"/>
      <c r="AU195" s="524" t="str">
        <f t="shared" ref="AU195" si="279">IFERROR(IF($D194="□",($AO194/$AK$6),($AO194/$AK$8)),"")</f>
        <v/>
      </c>
      <c r="AV195" s="524" t="str">
        <f t="shared" ref="AV195" si="280">IFERROR(IF($D194="□",($AN194/$AO$6),($AN194/$AO$8)),"")</f>
        <v/>
      </c>
      <c r="AX195" s="524" t="str">
        <f>IFERROR(IF($D194="□",(VLOOKUP(F194,'[5]ますた君 '!$C:$E,3,FALSE)/($AK$6*4)),(VLOOKUP(F194,'[5]ますた君 '!$C:$E,3,FALSE)/($AK$8*4))),"")</f>
        <v/>
      </c>
      <c r="AY195" s="524" t="str">
        <f>IFERROR(IF($D194="□",(VLOOKUP(F194,'[5]ますた君 '!$C:$E,3,FALSE)/$AO$6),(VLOOKUP(F194,'[5]ますた君 '!$C:$E,3,FALSE)/$AO$8)),"")</f>
        <v/>
      </c>
    </row>
    <row r="196" spans="1:51" s="500" customFormat="1" ht="12" customHeight="1">
      <c r="A196" s="669"/>
      <c r="B196" s="672"/>
      <c r="C196" s="690"/>
      <c r="D196" s="678"/>
      <c r="E196" s="521"/>
      <c r="F196" s="683"/>
      <c r="G196" s="684"/>
      <c r="H196" s="525" t="s">
        <v>641</v>
      </c>
      <c r="I196" s="526" t="str">
        <f>IFERROR(VLOOKUP(I194,'P1'!$B:$AP,31,FALSE),"")</f>
        <v/>
      </c>
      <c r="J196" s="526" t="str">
        <f>IFERROR(VLOOKUP(J194,'P1'!$B:$AP,31,FALSE),"")</f>
        <v/>
      </c>
      <c r="K196" s="526" t="str">
        <f>IFERROR(VLOOKUP(K194,'P1'!$B:$AP,31,FALSE),"")</f>
        <v/>
      </c>
      <c r="L196" s="526" t="str">
        <f>IFERROR(VLOOKUP(L194,'P1'!$B:$AP,31,FALSE),"")</f>
        <v/>
      </c>
      <c r="M196" s="526" t="str">
        <f>IFERROR(VLOOKUP(M194,'P1'!$B:$AP,31,FALSE),"")</f>
        <v/>
      </c>
      <c r="N196" s="526" t="str">
        <f>IFERROR(VLOOKUP(N194,'P1'!$B:$AP,31,FALSE),"")</f>
        <v/>
      </c>
      <c r="O196" s="526" t="str">
        <f>IFERROR(VLOOKUP(O194,'P1'!$B:$AP,31,FALSE),"")</f>
        <v/>
      </c>
      <c r="P196" s="526" t="str">
        <f>IFERROR(VLOOKUP(P194,'P1'!$B:$AP,31,FALSE),"")</f>
        <v/>
      </c>
      <c r="Q196" s="526" t="str">
        <f>IFERROR(VLOOKUP(Q194,'P1'!$B:$AP,31,FALSE),"")</f>
        <v/>
      </c>
      <c r="R196" s="526" t="str">
        <f>IFERROR(VLOOKUP(R194,'P1'!$B:$AP,31,FALSE),"")</f>
        <v/>
      </c>
      <c r="S196" s="526" t="str">
        <f>IFERROR(VLOOKUP(S194,'P1'!$B:$AP,31,FALSE),"")</f>
        <v/>
      </c>
      <c r="T196" s="526" t="str">
        <f>IFERROR(VLOOKUP(T194,'P1'!$B:$AP,31,FALSE),"")</f>
        <v/>
      </c>
      <c r="U196" s="526" t="str">
        <f>IFERROR(VLOOKUP(U194,'P1'!$B:$AP,31,FALSE),"")</f>
        <v/>
      </c>
      <c r="V196" s="526" t="str">
        <f>IFERROR(VLOOKUP(V194,'P1'!$B:$AP,31,FALSE),"")</f>
        <v/>
      </c>
      <c r="W196" s="526" t="str">
        <f>IFERROR(VLOOKUP(W194,'P1'!$B:$AP,31,FALSE),"")</f>
        <v/>
      </c>
      <c r="X196" s="526" t="str">
        <f>IFERROR(VLOOKUP(X194,'P1'!$B:$AP,31,FALSE),"")</f>
        <v/>
      </c>
      <c r="Y196" s="526" t="str">
        <f>IFERROR(VLOOKUP(Y194,'P1'!$B:$AP,31,FALSE),"")</f>
        <v/>
      </c>
      <c r="Z196" s="526" t="str">
        <f>IFERROR(VLOOKUP(Z194,'P1'!$B:$AP,31,FALSE),"")</f>
        <v/>
      </c>
      <c r="AA196" s="526" t="str">
        <f>IFERROR(VLOOKUP(AA194,'P1'!$B:$AP,31,FALSE),"")</f>
        <v/>
      </c>
      <c r="AB196" s="526" t="str">
        <f>IFERROR(VLOOKUP(AB194,'P1'!$B:$AP,31,FALSE),"")</f>
        <v/>
      </c>
      <c r="AC196" s="526" t="str">
        <f>IFERROR(VLOOKUP(AC194,'P1'!$B:$AP,31,FALSE),"")</f>
        <v/>
      </c>
      <c r="AD196" s="526" t="str">
        <f>IFERROR(VLOOKUP(AD194,'P1'!$B:$AP,31,FALSE),"")</f>
        <v/>
      </c>
      <c r="AE196" s="526" t="str">
        <f>IFERROR(VLOOKUP(AE194,'P1'!$B:$AP,31,FALSE),"")</f>
        <v/>
      </c>
      <c r="AF196" s="526" t="str">
        <f>IFERROR(VLOOKUP(AF194,'P1'!$B:$AP,31,FALSE),"")</f>
        <v/>
      </c>
      <c r="AG196" s="526" t="str">
        <f>IFERROR(VLOOKUP(AG194,'P1'!$B:$AP,31,FALSE),"")</f>
        <v/>
      </c>
      <c r="AH196" s="526" t="str">
        <f>IFERROR(VLOOKUP(AH194,'P1'!$B:$AP,31,FALSE),"")</f>
        <v/>
      </c>
      <c r="AI196" s="526" t="str">
        <f>IFERROR(VLOOKUP(AI194,'P1'!$B:$AP,31,FALSE),"")</f>
        <v/>
      </c>
      <c r="AJ196" s="526" t="str">
        <f>IFERROR(VLOOKUP(AJ194,'P1'!$B:$AP,31,FALSE),"")</f>
        <v/>
      </c>
      <c r="AK196" s="526" t="str">
        <f>IFERROR(VLOOKUP(AK194,'P1'!$B:$AP,31,FALSE),"")</f>
        <v/>
      </c>
      <c r="AL196" s="526" t="str">
        <f>IFERROR(VLOOKUP(AL194,'P1'!$B:$AP,31,FALSE),"")</f>
        <v/>
      </c>
      <c r="AM196" s="526" t="str">
        <f>IFERROR(VLOOKUP(AM194,'P1'!$B:$AP,31,FALSE),"")</f>
        <v/>
      </c>
      <c r="AN196" s="687"/>
      <c r="AO196" s="659"/>
      <c r="AP196" s="664"/>
      <c r="AQ196" s="665"/>
      <c r="AR196" s="659"/>
      <c r="AS196" s="659"/>
      <c r="AT196" s="666"/>
      <c r="AU196" s="527"/>
      <c r="AV196" s="527"/>
      <c r="AX196" s="527"/>
      <c r="AY196" s="527"/>
    </row>
    <row r="197" spans="1:51" s="500" customFormat="1" ht="12" customHeight="1">
      <c r="A197" s="667">
        <v>59</v>
      </c>
      <c r="B197" s="670"/>
      <c r="C197" s="688"/>
      <c r="D197" s="676" t="s">
        <v>634</v>
      </c>
      <c r="E197" s="517"/>
      <c r="F197" s="679"/>
      <c r="G197" s="680"/>
      <c r="H197" s="518" t="s">
        <v>635</v>
      </c>
      <c r="I197" s="519"/>
      <c r="J197" s="519"/>
      <c r="K197" s="519"/>
      <c r="L197" s="519"/>
      <c r="M197" s="519"/>
      <c r="N197" s="519"/>
      <c r="O197" s="519"/>
      <c r="P197" s="519"/>
      <c r="Q197" s="519"/>
      <c r="R197" s="519"/>
      <c r="S197" s="519"/>
      <c r="T197" s="519"/>
      <c r="U197" s="519"/>
      <c r="V197" s="519"/>
      <c r="W197" s="519"/>
      <c r="X197" s="519"/>
      <c r="Y197" s="519"/>
      <c r="Z197" s="519"/>
      <c r="AA197" s="519"/>
      <c r="AB197" s="519"/>
      <c r="AC197" s="519"/>
      <c r="AD197" s="519"/>
      <c r="AE197" s="519"/>
      <c r="AF197" s="519"/>
      <c r="AG197" s="519"/>
      <c r="AH197" s="519"/>
      <c r="AI197" s="519"/>
      <c r="AJ197" s="519"/>
      <c r="AK197" s="519"/>
      <c r="AL197" s="519"/>
      <c r="AM197" s="519"/>
      <c r="AN197" s="685">
        <f t="shared" ref="AN197" si="281">IF(LEFT($AN$1,6)="共同生活援助",SUM(I198:AM198),SUM(I198:AM199))</f>
        <v>0</v>
      </c>
      <c r="AO197" s="657">
        <f>IF($AN$3="４週",AN197/4,AN197/(DAY(EOMONTH($I$21,0))/7))</f>
        <v>0</v>
      </c>
      <c r="AP197" s="660"/>
      <c r="AQ197" s="661"/>
      <c r="AR197" s="657" t="str">
        <f t="shared" ref="AR197" si="282">IF($AN$3="４週",AU198,AV198)</f>
        <v/>
      </c>
      <c r="AS197" s="657"/>
      <c r="AT197" s="666" t="str">
        <f t="shared" ref="AT197" si="283">IF(AX198&lt;=1.1,"",IF(AY198&lt;=1.1,"",IF(F197="","","勤務時間"&amp;CHAR(10)&amp;"OVER")))</f>
        <v/>
      </c>
      <c r="AU197" s="520" t="s">
        <v>636</v>
      </c>
      <c r="AV197" s="520" t="s">
        <v>637</v>
      </c>
      <c r="AX197" s="520" t="s">
        <v>638</v>
      </c>
      <c r="AY197" s="520" t="s">
        <v>639</v>
      </c>
    </row>
    <row r="198" spans="1:51" s="500" customFormat="1" ht="12" customHeight="1">
      <c r="A198" s="668"/>
      <c r="B198" s="671"/>
      <c r="C198" s="689"/>
      <c r="D198" s="677"/>
      <c r="E198" s="521"/>
      <c r="F198" s="681"/>
      <c r="G198" s="682"/>
      <c r="H198" s="522" t="s">
        <v>640</v>
      </c>
      <c r="I198" s="526" t="str">
        <f>IFERROR(VLOOKUP(I197,'P1'!$B:$AP,41,FALSE),"")</f>
        <v/>
      </c>
      <c r="J198" s="526" t="str">
        <f>IFERROR(VLOOKUP(J197,'P1'!$B:$AP,41,FALSE),"")</f>
        <v/>
      </c>
      <c r="K198" s="526" t="str">
        <f>IFERROR(VLOOKUP(K197,'P1'!$B:$AP,41,FALSE),"")</f>
        <v/>
      </c>
      <c r="L198" s="526" t="str">
        <f>IFERROR(VLOOKUP(L197,'P1'!$B:$AP,41,FALSE),"")</f>
        <v/>
      </c>
      <c r="M198" s="526" t="str">
        <f>IFERROR(VLOOKUP(M197,'P1'!$B:$AP,41,FALSE),"")</f>
        <v/>
      </c>
      <c r="N198" s="526" t="str">
        <f>IFERROR(VLOOKUP(N197,'P1'!$B:$AP,41,FALSE),"")</f>
        <v/>
      </c>
      <c r="O198" s="526" t="str">
        <f>IFERROR(VLOOKUP(O197,'P1'!$B:$AP,41,FALSE),"")</f>
        <v/>
      </c>
      <c r="P198" s="526" t="str">
        <f>IFERROR(VLOOKUP(P197,'P1'!$B:$AP,41,FALSE),"")</f>
        <v/>
      </c>
      <c r="Q198" s="526" t="str">
        <f>IFERROR(VLOOKUP(Q197,'P1'!$B:$AP,41,FALSE),"")</f>
        <v/>
      </c>
      <c r="R198" s="526" t="str">
        <f>IFERROR(VLOOKUP(R197,'P1'!$B:$AP,41,FALSE),"")</f>
        <v/>
      </c>
      <c r="S198" s="526" t="str">
        <f>IFERROR(VLOOKUP(S197,'P1'!$B:$AP,41,FALSE),"")</f>
        <v/>
      </c>
      <c r="T198" s="526" t="str">
        <f>IFERROR(VLOOKUP(T197,'P1'!$B:$AP,41,FALSE),"")</f>
        <v/>
      </c>
      <c r="U198" s="526" t="str">
        <f>IFERROR(VLOOKUP(U197,'P1'!$B:$AP,41,FALSE),"")</f>
        <v/>
      </c>
      <c r="V198" s="526" t="str">
        <f>IFERROR(VLOOKUP(V197,'P1'!$B:$AP,41,FALSE),"")</f>
        <v/>
      </c>
      <c r="W198" s="526" t="str">
        <f>IFERROR(VLOOKUP(W197,'P1'!$B:$AP,41,FALSE),"")</f>
        <v/>
      </c>
      <c r="X198" s="526" t="str">
        <f>IFERROR(VLOOKUP(X197,'P1'!$B:$AP,41,FALSE),"")</f>
        <v/>
      </c>
      <c r="Y198" s="526" t="str">
        <f>IFERROR(VLOOKUP(Y197,'P1'!$B:$AP,41,FALSE),"")</f>
        <v/>
      </c>
      <c r="Z198" s="526" t="str">
        <f>IFERROR(VLOOKUP(Z197,'P1'!$B:$AP,41,FALSE),"")</f>
        <v/>
      </c>
      <c r="AA198" s="526" t="str">
        <f>IFERROR(VLOOKUP(AA197,'P1'!$B:$AP,41,FALSE),"")</f>
        <v/>
      </c>
      <c r="AB198" s="526" t="str">
        <f>IFERROR(VLOOKUP(AB197,'P1'!$B:$AP,41,FALSE),"")</f>
        <v/>
      </c>
      <c r="AC198" s="526" t="str">
        <f>IFERROR(VLOOKUP(AC197,'P1'!$B:$AP,41,FALSE),"")</f>
        <v/>
      </c>
      <c r="AD198" s="526" t="str">
        <f>IFERROR(VLOOKUP(AD197,'P1'!$B:$AP,41,FALSE),"")</f>
        <v/>
      </c>
      <c r="AE198" s="526" t="str">
        <f>IFERROR(VLOOKUP(AE197,'P1'!$B:$AP,41,FALSE),"")</f>
        <v/>
      </c>
      <c r="AF198" s="526" t="str">
        <f>IFERROR(VLOOKUP(AF197,'P1'!$B:$AP,41,FALSE),"")</f>
        <v/>
      </c>
      <c r="AG198" s="526" t="str">
        <f>IFERROR(VLOOKUP(AG197,'P1'!$B:$AP,41,FALSE),"")</f>
        <v/>
      </c>
      <c r="AH198" s="526" t="str">
        <f>IFERROR(VLOOKUP(AH197,'P1'!$B:$AP,41,FALSE),"")</f>
        <v/>
      </c>
      <c r="AI198" s="526" t="str">
        <f>IFERROR(VLOOKUP(AI197,'P1'!$B:$AP,41,FALSE),"")</f>
        <v/>
      </c>
      <c r="AJ198" s="526" t="str">
        <f>IFERROR(VLOOKUP(AJ197,'P1'!$B:$AP,41,FALSE),"")</f>
        <v/>
      </c>
      <c r="AK198" s="526" t="str">
        <f>IFERROR(VLOOKUP(AK197,'P1'!$B:$AP,41,FALSE),"")</f>
        <v/>
      </c>
      <c r="AL198" s="526" t="str">
        <f>IFERROR(VLOOKUP(AL197,'P1'!$B:$AP,41,FALSE),"")</f>
        <v/>
      </c>
      <c r="AM198" s="526" t="str">
        <f>IFERROR(VLOOKUP(AM197,'P1'!$B:$AP,41,FALSE),"")</f>
        <v/>
      </c>
      <c r="AN198" s="686"/>
      <c r="AO198" s="658"/>
      <c r="AP198" s="662"/>
      <c r="AQ198" s="663"/>
      <c r="AR198" s="658"/>
      <c r="AS198" s="658"/>
      <c r="AT198" s="666"/>
      <c r="AU198" s="524" t="str">
        <f t="shared" ref="AU198" si="284">IFERROR(IF($D197="□",($AO197/$AK$6),($AO197/$AK$8)),"")</f>
        <v/>
      </c>
      <c r="AV198" s="524" t="str">
        <f t="shared" ref="AV198" si="285">IFERROR(IF($D197="□",($AN197/$AO$6),($AN197/$AO$8)),"")</f>
        <v/>
      </c>
      <c r="AX198" s="524" t="str">
        <f>IFERROR(IF($D197="□",(VLOOKUP(F197,'[5]ますた君 '!$C:$E,3,FALSE)/($AK$6*4)),(VLOOKUP(F197,'[5]ますた君 '!$C:$E,3,FALSE)/($AK$8*4))),"")</f>
        <v/>
      </c>
      <c r="AY198" s="524" t="str">
        <f>IFERROR(IF($D197="□",(VLOOKUP(F197,'[5]ますた君 '!$C:$E,3,FALSE)/$AO$6),(VLOOKUP(F197,'[5]ますた君 '!$C:$E,3,FALSE)/$AO$8)),"")</f>
        <v/>
      </c>
    </row>
    <row r="199" spans="1:51" s="500" customFormat="1" ht="12" customHeight="1">
      <c r="A199" s="669"/>
      <c r="B199" s="672"/>
      <c r="C199" s="690"/>
      <c r="D199" s="678"/>
      <c r="E199" s="521"/>
      <c r="F199" s="683"/>
      <c r="G199" s="684"/>
      <c r="H199" s="525" t="s">
        <v>641</v>
      </c>
      <c r="I199" s="526" t="str">
        <f>IFERROR(VLOOKUP(I197,'P1'!$B:$AP,31,FALSE),"")</f>
        <v/>
      </c>
      <c r="J199" s="526" t="str">
        <f>IFERROR(VLOOKUP(J197,'P1'!$B:$AP,31,FALSE),"")</f>
        <v/>
      </c>
      <c r="K199" s="526" t="str">
        <f>IFERROR(VLOOKUP(K197,'P1'!$B:$AP,31,FALSE),"")</f>
        <v/>
      </c>
      <c r="L199" s="526" t="str">
        <f>IFERROR(VLOOKUP(L197,'P1'!$B:$AP,31,FALSE),"")</f>
        <v/>
      </c>
      <c r="M199" s="526" t="str">
        <f>IFERROR(VLOOKUP(M197,'P1'!$B:$AP,31,FALSE),"")</f>
        <v/>
      </c>
      <c r="N199" s="526" t="str">
        <f>IFERROR(VLOOKUP(N197,'P1'!$B:$AP,31,FALSE),"")</f>
        <v/>
      </c>
      <c r="O199" s="526" t="str">
        <f>IFERROR(VLOOKUP(O197,'P1'!$B:$AP,31,FALSE),"")</f>
        <v/>
      </c>
      <c r="P199" s="526" t="str">
        <f>IFERROR(VLOOKUP(P197,'P1'!$B:$AP,31,FALSE),"")</f>
        <v/>
      </c>
      <c r="Q199" s="526" t="str">
        <f>IFERROR(VLOOKUP(Q197,'P1'!$B:$AP,31,FALSE),"")</f>
        <v/>
      </c>
      <c r="R199" s="526" t="str">
        <f>IFERROR(VLOOKUP(R197,'P1'!$B:$AP,31,FALSE),"")</f>
        <v/>
      </c>
      <c r="S199" s="526" t="str">
        <f>IFERROR(VLOOKUP(S197,'P1'!$B:$AP,31,FALSE),"")</f>
        <v/>
      </c>
      <c r="T199" s="526" t="str">
        <f>IFERROR(VLOOKUP(T197,'P1'!$B:$AP,31,FALSE),"")</f>
        <v/>
      </c>
      <c r="U199" s="526" t="str">
        <f>IFERROR(VLOOKUP(U197,'P1'!$B:$AP,31,FALSE),"")</f>
        <v/>
      </c>
      <c r="V199" s="526" t="str">
        <f>IFERROR(VLOOKUP(V197,'P1'!$B:$AP,31,FALSE),"")</f>
        <v/>
      </c>
      <c r="W199" s="526" t="str">
        <f>IFERROR(VLOOKUP(W197,'P1'!$B:$AP,31,FALSE),"")</f>
        <v/>
      </c>
      <c r="X199" s="526" t="str">
        <f>IFERROR(VLOOKUP(X197,'P1'!$B:$AP,31,FALSE),"")</f>
        <v/>
      </c>
      <c r="Y199" s="526" t="str">
        <f>IFERROR(VLOOKUP(Y197,'P1'!$B:$AP,31,FALSE),"")</f>
        <v/>
      </c>
      <c r="Z199" s="526" t="str">
        <f>IFERROR(VLOOKUP(Z197,'P1'!$B:$AP,31,FALSE),"")</f>
        <v/>
      </c>
      <c r="AA199" s="526" t="str">
        <f>IFERROR(VLOOKUP(AA197,'P1'!$B:$AP,31,FALSE),"")</f>
        <v/>
      </c>
      <c r="AB199" s="526" t="str">
        <f>IFERROR(VLOOKUP(AB197,'P1'!$B:$AP,31,FALSE),"")</f>
        <v/>
      </c>
      <c r="AC199" s="526" t="str">
        <f>IFERROR(VLOOKUP(AC197,'P1'!$B:$AP,31,FALSE),"")</f>
        <v/>
      </c>
      <c r="AD199" s="526" t="str">
        <f>IFERROR(VLOOKUP(AD197,'P1'!$B:$AP,31,FALSE),"")</f>
        <v/>
      </c>
      <c r="AE199" s="526" t="str">
        <f>IFERROR(VLOOKUP(AE197,'P1'!$B:$AP,31,FALSE),"")</f>
        <v/>
      </c>
      <c r="AF199" s="526" t="str">
        <f>IFERROR(VLOOKUP(AF197,'P1'!$B:$AP,31,FALSE),"")</f>
        <v/>
      </c>
      <c r="AG199" s="526" t="str">
        <f>IFERROR(VLOOKUP(AG197,'P1'!$B:$AP,31,FALSE),"")</f>
        <v/>
      </c>
      <c r="AH199" s="526" t="str">
        <f>IFERROR(VLOOKUP(AH197,'P1'!$B:$AP,31,FALSE),"")</f>
        <v/>
      </c>
      <c r="AI199" s="526" t="str">
        <f>IFERROR(VLOOKUP(AI197,'P1'!$B:$AP,31,FALSE),"")</f>
        <v/>
      </c>
      <c r="AJ199" s="526" t="str">
        <f>IFERROR(VLOOKUP(AJ197,'P1'!$B:$AP,31,FALSE),"")</f>
        <v/>
      </c>
      <c r="AK199" s="526" t="str">
        <f>IFERROR(VLOOKUP(AK197,'P1'!$B:$AP,31,FALSE),"")</f>
        <v/>
      </c>
      <c r="AL199" s="526" t="str">
        <f>IFERROR(VLOOKUP(AL197,'P1'!$B:$AP,31,FALSE),"")</f>
        <v/>
      </c>
      <c r="AM199" s="526" t="str">
        <f>IFERROR(VLOOKUP(AM197,'P1'!$B:$AP,31,FALSE),"")</f>
        <v/>
      </c>
      <c r="AN199" s="687"/>
      <c r="AO199" s="659"/>
      <c r="AP199" s="664"/>
      <c r="AQ199" s="665"/>
      <c r="AR199" s="659"/>
      <c r="AS199" s="659"/>
      <c r="AT199" s="666"/>
      <c r="AU199" s="527"/>
      <c r="AV199" s="527"/>
      <c r="AX199" s="527"/>
      <c r="AY199" s="527"/>
    </row>
    <row r="200" spans="1:51" s="500" customFormat="1" ht="12" customHeight="1">
      <c r="A200" s="667">
        <v>60</v>
      </c>
      <c r="B200" s="670"/>
      <c r="C200" s="688"/>
      <c r="D200" s="676" t="s">
        <v>634</v>
      </c>
      <c r="E200" s="517"/>
      <c r="F200" s="679"/>
      <c r="G200" s="680"/>
      <c r="H200" s="518" t="s">
        <v>635</v>
      </c>
      <c r="I200" s="519"/>
      <c r="J200" s="519"/>
      <c r="K200" s="519"/>
      <c r="L200" s="519"/>
      <c r="M200" s="519"/>
      <c r="N200" s="519"/>
      <c r="O200" s="519"/>
      <c r="P200" s="519"/>
      <c r="Q200" s="519"/>
      <c r="R200" s="519"/>
      <c r="S200" s="519"/>
      <c r="T200" s="519"/>
      <c r="U200" s="519"/>
      <c r="V200" s="519"/>
      <c r="W200" s="519"/>
      <c r="X200" s="519"/>
      <c r="Y200" s="519"/>
      <c r="Z200" s="519"/>
      <c r="AA200" s="519"/>
      <c r="AB200" s="519"/>
      <c r="AC200" s="519"/>
      <c r="AD200" s="519"/>
      <c r="AE200" s="519"/>
      <c r="AF200" s="519"/>
      <c r="AG200" s="519"/>
      <c r="AH200" s="519"/>
      <c r="AI200" s="519"/>
      <c r="AJ200" s="519"/>
      <c r="AK200" s="519"/>
      <c r="AL200" s="519"/>
      <c r="AM200" s="519"/>
      <c r="AN200" s="685">
        <f t="shared" ref="AN200" si="286">IF(LEFT($AN$1,6)="共同生活援助",SUM(I201:AM201),SUM(I201:AM202))</f>
        <v>0</v>
      </c>
      <c r="AO200" s="657">
        <f>IF($AN$3="４週",AN200/4,AN200/(DAY(EOMONTH($I$21,0))/7))</f>
        <v>0</v>
      </c>
      <c r="AP200" s="660"/>
      <c r="AQ200" s="661"/>
      <c r="AR200" s="657" t="str">
        <f t="shared" ref="AR200" si="287">IF($AN$3="４週",AU201,AV201)</f>
        <v/>
      </c>
      <c r="AS200" s="657"/>
      <c r="AT200" s="666" t="str">
        <f t="shared" ref="AT200" si="288">IF(AX201&lt;=1.1,"",IF(AY201&lt;=1.1,"",IF(F200="","","勤務時間"&amp;CHAR(10)&amp;"OVER")))</f>
        <v/>
      </c>
      <c r="AU200" s="520" t="s">
        <v>636</v>
      </c>
      <c r="AV200" s="520" t="s">
        <v>637</v>
      </c>
      <c r="AX200" s="520" t="s">
        <v>638</v>
      </c>
      <c r="AY200" s="520" t="s">
        <v>639</v>
      </c>
    </row>
    <row r="201" spans="1:51" s="500" customFormat="1" ht="12" customHeight="1">
      <c r="A201" s="668"/>
      <c r="B201" s="671"/>
      <c r="C201" s="689"/>
      <c r="D201" s="677"/>
      <c r="E201" s="521"/>
      <c r="F201" s="681"/>
      <c r="G201" s="682"/>
      <c r="H201" s="522" t="s">
        <v>640</v>
      </c>
      <c r="I201" s="526" t="str">
        <f>IFERROR(VLOOKUP(I200,'P1'!$B:$AP,41,FALSE),"")</f>
        <v/>
      </c>
      <c r="J201" s="526" t="str">
        <f>IFERROR(VLOOKUP(J200,'P1'!$B:$AP,41,FALSE),"")</f>
        <v/>
      </c>
      <c r="K201" s="526" t="str">
        <f>IFERROR(VLOOKUP(K200,'P1'!$B:$AP,41,FALSE),"")</f>
        <v/>
      </c>
      <c r="L201" s="526" t="str">
        <f>IFERROR(VLOOKUP(L200,'P1'!$B:$AP,41,FALSE),"")</f>
        <v/>
      </c>
      <c r="M201" s="526" t="str">
        <f>IFERROR(VLOOKUP(M200,'P1'!$B:$AP,41,FALSE),"")</f>
        <v/>
      </c>
      <c r="N201" s="526" t="str">
        <f>IFERROR(VLOOKUP(N200,'P1'!$B:$AP,41,FALSE),"")</f>
        <v/>
      </c>
      <c r="O201" s="526" t="str">
        <f>IFERROR(VLOOKUP(O200,'P1'!$B:$AP,41,FALSE),"")</f>
        <v/>
      </c>
      <c r="P201" s="526" t="str">
        <f>IFERROR(VLOOKUP(P200,'P1'!$B:$AP,41,FALSE),"")</f>
        <v/>
      </c>
      <c r="Q201" s="526" t="str">
        <f>IFERROR(VLOOKUP(Q200,'P1'!$B:$AP,41,FALSE),"")</f>
        <v/>
      </c>
      <c r="R201" s="526" t="str">
        <f>IFERROR(VLOOKUP(R200,'P1'!$B:$AP,41,FALSE),"")</f>
        <v/>
      </c>
      <c r="S201" s="526" t="str">
        <f>IFERROR(VLOOKUP(S200,'P1'!$B:$AP,41,FALSE),"")</f>
        <v/>
      </c>
      <c r="T201" s="526" t="str">
        <f>IFERROR(VLOOKUP(T200,'P1'!$B:$AP,41,FALSE),"")</f>
        <v/>
      </c>
      <c r="U201" s="526" t="str">
        <f>IFERROR(VLOOKUP(U200,'P1'!$B:$AP,41,FALSE),"")</f>
        <v/>
      </c>
      <c r="V201" s="526" t="str">
        <f>IFERROR(VLOOKUP(V200,'P1'!$B:$AP,41,FALSE),"")</f>
        <v/>
      </c>
      <c r="W201" s="526" t="str">
        <f>IFERROR(VLOOKUP(W200,'P1'!$B:$AP,41,FALSE),"")</f>
        <v/>
      </c>
      <c r="X201" s="526" t="str">
        <f>IFERROR(VLOOKUP(X200,'P1'!$B:$AP,41,FALSE),"")</f>
        <v/>
      </c>
      <c r="Y201" s="526" t="str">
        <f>IFERROR(VLOOKUP(Y200,'P1'!$B:$AP,41,FALSE),"")</f>
        <v/>
      </c>
      <c r="Z201" s="526" t="str">
        <f>IFERROR(VLOOKUP(Z200,'P1'!$B:$AP,41,FALSE),"")</f>
        <v/>
      </c>
      <c r="AA201" s="526" t="str">
        <f>IFERROR(VLOOKUP(AA200,'P1'!$B:$AP,41,FALSE),"")</f>
        <v/>
      </c>
      <c r="AB201" s="526" t="str">
        <f>IFERROR(VLOOKUP(AB200,'P1'!$B:$AP,41,FALSE),"")</f>
        <v/>
      </c>
      <c r="AC201" s="526" t="str">
        <f>IFERROR(VLOOKUP(AC200,'P1'!$B:$AP,41,FALSE),"")</f>
        <v/>
      </c>
      <c r="AD201" s="526" t="str">
        <f>IFERROR(VLOOKUP(AD200,'P1'!$B:$AP,41,FALSE),"")</f>
        <v/>
      </c>
      <c r="AE201" s="526" t="str">
        <f>IFERROR(VLOOKUP(AE200,'P1'!$B:$AP,41,FALSE),"")</f>
        <v/>
      </c>
      <c r="AF201" s="526" t="str">
        <f>IFERROR(VLOOKUP(AF200,'P1'!$B:$AP,41,FALSE),"")</f>
        <v/>
      </c>
      <c r="AG201" s="526" t="str">
        <f>IFERROR(VLOOKUP(AG200,'P1'!$B:$AP,41,FALSE),"")</f>
        <v/>
      </c>
      <c r="AH201" s="526" t="str">
        <f>IFERROR(VLOOKUP(AH200,'P1'!$B:$AP,41,FALSE),"")</f>
        <v/>
      </c>
      <c r="AI201" s="526" t="str">
        <f>IFERROR(VLOOKUP(AI200,'P1'!$B:$AP,41,FALSE),"")</f>
        <v/>
      </c>
      <c r="AJ201" s="526" t="str">
        <f>IFERROR(VLOOKUP(AJ200,'P1'!$B:$AP,41,FALSE),"")</f>
        <v/>
      </c>
      <c r="AK201" s="526" t="str">
        <f>IFERROR(VLOOKUP(AK200,'P1'!$B:$AP,41,FALSE),"")</f>
        <v/>
      </c>
      <c r="AL201" s="526" t="str">
        <f>IFERROR(VLOOKUP(AL200,'P1'!$B:$AP,41,FALSE),"")</f>
        <v/>
      </c>
      <c r="AM201" s="526" t="str">
        <f>IFERROR(VLOOKUP(AM200,'P1'!$B:$AP,41,FALSE),"")</f>
        <v/>
      </c>
      <c r="AN201" s="686"/>
      <c r="AO201" s="658"/>
      <c r="AP201" s="662"/>
      <c r="AQ201" s="663"/>
      <c r="AR201" s="658"/>
      <c r="AS201" s="658"/>
      <c r="AT201" s="666"/>
      <c r="AU201" s="524" t="str">
        <f t="shared" ref="AU201" si="289">IFERROR(IF($D200="□",($AO200/$AK$6),($AO200/$AK$8)),"")</f>
        <v/>
      </c>
      <c r="AV201" s="524" t="str">
        <f t="shared" ref="AV201" si="290">IFERROR(IF($D200="□",($AN200/$AO$6),($AN200/$AO$8)),"")</f>
        <v/>
      </c>
      <c r="AX201" s="524" t="str">
        <f>IFERROR(IF($D200="□",(VLOOKUP(F200,'[5]ますた君 '!$C:$E,3,FALSE)/($AK$6*4)),(VLOOKUP(F200,'[5]ますた君 '!$C:$E,3,FALSE)/($AK$8*4))),"")</f>
        <v/>
      </c>
      <c r="AY201" s="524" t="str">
        <f>IFERROR(IF($D200="□",(VLOOKUP(F200,'[5]ますた君 '!$C:$E,3,FALSE)/$AO$6),(VLOOKUP(F200,'[5]ますた君 '!$C:$E,3,FALSE)/$AO$8)),"")</f>
        <v/>
      </c>
    </row>
    <row r="202" spans="1:51" s="500" customFormat="1" ht="12" customHeight="1">
      <c r="A202" s="669"/>
      <c r="B202" s="672"/>
      <c r="C202" s="690"/>
      <c r="D202" s="678"/>
      <c r="E202" s="521"/>
      <c r="F202" s="683"/>
      <c r="G202" s="684"/>
      <c r="H202" s="525" t="s">
        <v>641</v>
      </c>
      <c r="I202" s="526" t="str">
        <f>IFERROR(VLOOKUP(I200,'P1'!$B:$AP,31,FALSE),"")</f>
        <v/>
      </c>
      <c r="J202" s="526" t="str">
        <f>IFERROR(VLOOKUP(J200,'P1'!$B:$AP,31,FALSE),"")</f>
        <v/>
      </c>
      <c r="K202" s="526" t="str">
        <f>IFERROR(VLOOKUP(K200,'P1'!$B:$AP,31,FALSE),"")</f>
        <v/>
      </c>
      <c r="L202" s="526" t="str">
        <f>IFERROR(VLOOKUP(L200,'P1'!$B:$AP,31,FALSE),"")</f>
        <v/>
      </c>
      <c r="M202" s="526" t="str">
        <f>IFERROR(VLOOKUP(M200,'P1'!$B:$AP,31,FALSE),"")</f>
        <v/>
      </c>
      <c r="N202" s="526" t="str">
        <f>IFERROR(VLOOKUP(N200,'P1'!$B:$AP,31,FALSE),"")</f>
        <v/>
      </c>
      <c r="O202" s="526" t="str">
        <f>IFERROR(VLOOKUP(O200,'P1'!$B:$AP,31,FALSE),"")</f>
        <v/>
      </c>
      <c r="P202" s="526" t="str">
        <f>IFERROR(VLOOKUP(P200,'P1'!$B:$AP,31,FALSE),"")</f>
        <v/>
      </c>
      <c r="Q202" s="526" t="str">
        <f>IFERROR(VLOOKUP(Q200,'P1'!$B:$AP,31,FALSE),"")</f>
        <v/>
      </c>
      <c r="R202" s="526" t="str">
        <f>IFERROR(VLOOKUP(R200,'P1'!$B:$AP,31,FALSE),"")</f>
        <v/>
      </c>
      <c r="S202" s="526" t="str">
        <f>IFERROR(VLOOKUP(S200,'P1'!$B:$AP,31,FALSE),"")</f>
        <v/>
      </c>
      <c r="T202" s="526" t="str">
        <f>IFERROR(VLOOKUP(T200,'P1'!$B:$AP,31,FALSE),"")</f>
        <v/>
      </c>
      <c r="U202" s="526" t="str">
        <f>IFERROR(VLOOKUP(U200,'P1'!$B:$AP,31,FALSE),"")</f>
        <v/>
      </c>
      <c r="V202" s="526" t="str">
        <f>IFERROR(VLOOKUP(V200,'P1'!$B:$AP,31,FALSE),"")</f>
        <v/>
      </c>
      <c r="W202" s="526" t="str">
        <f>IFERROR(VLOOKUP(W200,'P1'!$B:$AP,31,FALSE),"")</f>
        <v/>
      </c>
      <c r="X202" s="526" t="str">
        <f>IFERROR(VLOOKUP(X200,'P1'!$B:$AP,31,FALSE),"")</f>
        <v/>
      </c>
      <c r="Y202" s="526" t="str">
        <f>IFERROR(VLOOKUP(Y200,'P1'!$B:$AP,31,FALSE),"")</f>
        <v/>
      </c>
      <c r="Z202" s="526" t="str">
        <f>IFERROR(VLOOKUP(Z200,'P1'!$B:$AP,31,FALSE),"")</f>
        <v/>
      </c>
      <c r="AA202" s="526" t="str">
        <f>IFERROR(VLOOKUP(AA200,'P1'!$B:$AP,31,FALSE),"")</f>
        <v/>
      </c>
      <c r="AB202" s="526" t="str">
        <f>IFERROR(VLOOKUP(AB200,'P1'!$B:$AP,31,FALSE),"")</f>
        <v/>
      </c>
      <c r="AC202" s="526" t="str">
        <f>IFERROR(VLOOKUP(AC200,'P1'!$B:$AP,31,FALSE),"")</f>
        <v/>
      </c>
      <c r="AD202" s="526" t="str">
        <f>IFERROR(VLOOKUP(AD200,'P1'!$B:$AP,31,FALSE),"")</f>
        <v/>
      </c>
      <c r="AE202" s="526" t="str">
        <f>IFERROR(VLOOKUP(AE200,'P1'!$B:$AP,31,FALSE),"")</f>
        <v/>
      </c>
      <c r="AF202" s="526" t="str">
        <f>IFERROR(VLOOKUP(AF200,'P1'!$B:$AP,31,FALSE),"")</f>
        <v/>
      </c>
      <c r="AG202" s="526" t="str">
        <f>IFERROR(VLOOKUP(AG200,'P1'!$B:$AP,31,FALSE),"")</f>
        <v/>
      </c>
      <c r="AH202" s="526" t="str">
        <f>IFERROR(VLOOKUP(AH200,'P1'!$B:$AP,31,FALSE),"")</f>
        <v/>
      </c>
      <c r="AI202" s="526" t="str">
        <f>IFERROR(VLOOKUP(AI200,'P1'!$B:$AP,31,FALSE),"")</f>
        <v/>
      </c>
      <c r="AJ202" s="526" t="str">
        <f>IFERROR(VLOOKUP(AJ200,'P1'!$B:$AP,31,FALSE),"")</f>
        <v/>
      </c>
      <c r="AK202" s="526" t="str">
        <f>IFERROR(VLOOKUP(AK200,'P1'!$B:$AP,31,FALSE),"")</f>
        <v/>
      </c>
      <c r="AL202" s="526" t="str">
        <f>IFERROR(VLOOKUP(AL200,'P1'!$B:$AP,31,FALSE),"")</f>
        <v/>
      </c>
      <c r="AM202" s="526" t="str">
        <f>IFERROR(VLOOKUP(AM200,'P1'!$B:$AP,31,FALSE),"")</f>
        <v/>
      </c>
      <c r="AN202" s="687"/>
      <c r="AO202" s="659"/>
      <c r="AP202" s="664"/>
      <c r="AQ202" s="665"/>
      <c r="AR202" s="659"/>
      <c r="AS202" s="659"/>
      <c r="AT202" s="666"/>
      <c r="AU202" s="527"/>
      <c r="AV202" s="527"/>
      <c r="AX202" s="527"/>
      <c r="AY202" s="527"/>
    </row>
    <row r="203" spans="1:51" s="500" customFormat="1" ht="12" customHeight="1">
      <c r="A203" s="667">
        <v>61</v>
      </c>
      <c r="B203" s="670"/>
      <c r="C203" s="688"/>
      <c r="D203" s="676" t="s">
        <v>634</v>
      </c>
      <c r="E203" s="517"/>
      <c r="F203" s="679"/>
      <c r="G203" s="680"/>
      <c r="H203" s="518" t="s">
        <v>635</v>
      </c>
      <c r="I203" s="519"/>
      <c r="J203" s="519"/>
      <c r="K203" s="519"/>
      <c r="L203" s="519"/>
      <c r="M203" s="519"/>
      <c r="N203" s="519"/>
      <c r="O203" s="519"/>
      <c r="P203" s="519"/>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685">
        <f t="shared" ref="AN203" si="291">IF(LEFT($AN$1,6)="共同生活援助",SUM(I204:AM204),SUM(I204:AM205))</f>
        <v>0</v>
      </c>
      <c r="AO203" s="657">
        <f>IF($AN$3="４週",AN203/4,AN203/(DAY(EOMONTH($I$21,0))/7))</f>
        <v>0</v>
      </c>
      <c r="AP203" s="660"/>
      <c r="AQ203" s="661"/>
      <c r="AR203" s="657" t="str">
        <f t="shared" ref="AR203" si="292">IF($AN$3="４週",AU204,AV204)</f>
        <v/>
      </c>
      <c r="AS203" s="657"/>
      <c r="AT203" s="666" t="str">
        <f t="shared" ref="AT203" si="293">IF(AX204&lt;=1.1,"",IF(AY204&lt;=1.1,"",IF(F203="","","勤務時間"&amp;CHAR(10)&amp;"OVER")))</f>
        <v/>
      </c>
      <c r="AU203" s="520" t="s">
        <v>636</v>
      </c>
      <c r="AV203" s="520" t="s">
        <v>637</v>
      </c>
      <c r="AX203" s="520" t="s">
        <v>638</v>
      </c>
      <c r="AY203" s="520" t="s">
        <v>639</v>
      </c>
    </row>
    <row r="204" spans="1:51" s="500" customFormat="1" ht="12" customHeight="1">
      <c r="A204" s="668"/>
      <c r="B204" s="671"/>
      <c r="C204" s="689"/>
      <c r="D204" s="677"/>
      <c r="E204" s="521"/>
      <c r="F204" s="681"/>
      <c r="G204" s="682"/>
      <c r="H204" s="522" t="s">
        <v>640</v>
      </c>
      <c r="I204" s="526" t="str">
        <f>IFERROR(VLOOKUP(I203,'P1'!$B:$AP,41,FALSE),"")</f>
        <v/>
      </c>
      <c r="J204" s="526" t="str">
        <f>IFERROR(VLOOKUP(J203,'P1'!$B:$AP,41,FALSE),"")</f>
        <v/>
      </c>
      <c r="K204" s="526" t="str">
        <f>IFERROR(VLOOKUP(K203,'P1'!$B:$AP,41,FALSE),"")</f>
        <v/>
      </c>
      <c r="L204" s="526" t="str">
        <f>IFERROR(VLOOKUP(L203,'P1'!$B:$AP,41,FALSE),"")</f>
        <v/>
      </c>
      <c r="M204" s="526" t="str">
        <f>IFERROR(VLOOKUP(M203,'P1'!$B:$AP,41,FALSE),"")</f>
        <v/>
      </c>
      <c r="N204" s="526" t="str">
        <f>IFERROR(VLOOKUP(N203,'P1'!$B:$AP,41,FALSE),"")</f>
        <v/>
      </c>
      <c r="O204" s="526" t="str">
        <f>IFERROR(VLOOKUP(O203,'P1'!$B:$AP,41,FALSE),"")</f>
        <v/>
      </c>
      <c r="P204" s="526" t="str">
        <f>IFERROR(VLOOKUP(P203,'P1'!$B:$AP,41,FALSE),"")</f>
        <v/>
      </c>
      <c r="Q204" s="526" t="str">
        <f>IFERROR(VLOOKUP(Q203,'P1'!$B:$AP,41,FALSE),"")</f>
        <v/>
      </c>
      <c r="R204" s="526" t="str">
        <f>IFERROR(VLOOKUP(R203,'P1'!$B:$AP,41,FALSE),"")</f>
        <v/>
      </c>
      <c r="S204" s="526" t="str">
        <f>IFERROR(VLOOKUP(S203,'P1'!$B:$AP,41,FALSE),"")</f>
        <v/>
      </c>
      <c r="T204" s="526" t="str">
        <f>IFERROR(VLOOKUP(T203,'P1'!$B:$AP,41,FALSE),"")</f>
        <v/>
      </c>
      <c r="U204" s="526" t="str">
        <f>IFERROR(VLOOKUP(U203,'P1'!$B:$AP,41,FALSE),"")</f>
        <v/>
      </c>
      <c r="V204" s="526" t="str">
        <f>IFERROR(VLOOKUP(V203,'P1'!$B:$AP,41,FALSE),"")</f>
        <v/>
      </c>
      <c r="W204" s="526" t="str">
        <f>IFERROR(VLOOKUP(W203,'P1'!$B:$AP,41,FALSE),"")</f>
        <v/>
      </c>
      <c r="X204" s="526" t="str">
        <f>IFERROR(VLOOKUP(X203,'P1'!$B:$AP,41,FALSE),"")</f>
        <v/>
      </c>
      <c r="Y204" s="526" t="str">
        <f>IFERROR(VLOOKUP(Y203,'P1'!$B:$AP,41,FALSE),"")</f>
        <v/>
      </c>
      <c r="Z204" s="526" t="str">
        <f>IFERROR(VLOOKUP(Z203,'P1'!$B:$AP,41,FALSE),"")</f>
        <v/>
      </c>
      <c r="AA204" s="526" t="str">
        <f>IFERROR(VLOOKUP(AA203,'P1'!$B:$AP,41,FALSE),"")</f>
        <v/>
      </c>
      <c r="AB204" s="526" t="str">
        <f>IFERROR(VLOOKUP(AB203,'P1'!$B:$AP,41,FALSE),"")</f>
        <v/>
      </c>
      <c r="AC204" s="526" t="str">
        <f>IFERROR(VLOOKUP(AC203,'P1'!$B:$AP,41,FALSE),"")</f>
        <v/>
      </c>
      <c r="AD204" s="526" t="str">
        <f>IFERROR(VLOOKUP(AD203,'P1'!$B:$AP,41,FALSE),"")</f>
        <v/>
      </c>
      <c r="AE204" s="526" t="str">
        <f>IFERROR(VLOOKUP(AE203,'P1'!$B:$AP,41,FALSE),"")</f>
        <v/>
      </c>
      <c r="AF204" s="526" t="str">
        <f>IFERROR(VLOOKUP(AF203,'P1'!$B:$AP,41,FALSE),"")</f>
        <v/>
      </c>
      <c r="AG204" s="526" t="str">
        <f>IFERROR(VLOOKUP(AG203,'P1'!$B:$AP,41,FALSE),"")</f>
        <v/>
      </c>
      <c r="AH204" s="526" t="str">
        <f>IFERROR(VLOOKUP(AH203,'P1'!$B:$AP,41,FALSE),"")</f>
        <v/>
      </c>
      <c r="AI204" s="526" t="str">
        <f>IFERROR(VLOOKUP(AI203,'P1'!$B:$AP,41,FALSE),"")</f>
        <v/>
      </c>
      <c r="AJ204" s="526" t="str">
        <f>IFERROR(VLOOKUP(AJ203,'P1'!$B:$AP,41,FALSE),"")</f>
        <v/>
      </c>
      <c r="AK204" s="526" t="str">
        <f>IFERROR(VLOOKUP(AK203,'P1'!$B:$AP,41,FALSE),"")</f>
        <v/>
      </c>
      <c r="AL204" s="526" t="str">
        <f>IFERROR(VLOOKUP(AL203,'P1'!$B:$AP,41,FALSE),"")</f>
        <v/>
      </c>
      <c r="AM204" s="526" t="str">
        <f>IFERROR(VLOOKUP(AM203,'P1'!$B:$AP,41,FALSE),"")</f>
        <v/>
      </c>
      <c r="AN204" s="686"/>
      <c r="AO204" s="658"/>
      <c r="AP204" s="662"/>
      <c r="AQ204" s="663"/>
      <c r="AR204" s="658"/>
      <c r="AS204" s="658"/>
      <c r="AT204" s="666"/>
      <c r="AU204" s="524" t="str">
        <f t="shared" ref="AU204" si="294">IFERROR(IF($D203="□",($AO203/$AK$6),($AO203/$AK$8)),"")</f>
        <v/>
      </c>
      <c r="AV204" s="524" t="str">
        <f t="shared" ref="AV204" si="295">IFERROR(IF($D203="□",($AN203/$AO$6),($AN203/$AO$8)),"")</f>
        <v/>
      </c>
      <c r="AX204" s="524" t="str">
        <f>IFERROR(IF($D203="□",(VLOOKUP(F203,'[5]ますた君 '!$C:$E,3,FALSE)/($AK$6*4)),(VLOOKUP(F203,'[5]ますた君 '!$C:$E,3,FALSE)/($AK$8*4))),"")</f>
        <v/>
      </c>
      <c r="AY204" s="524" t="str">
        <f>IFERROR(IF($D203="□",(VLOOKUP(F203,'[5]ますた君 '!$C:$E,3,FALSE)/$AO$6),(VLOOKUP(F203,'[5]ますた君 '!$C:$E,3,FALSE)/$AO$8)),"")</f>
        <v/>
      </c>
    </row>
    <row r="205" spans="1:51" s="500" customFormat="1" ht="12" customHeight="1">
      <c r="A205" s="669"/>
      <c r="B205" s="672"/>
      <c r="C205" s="690"/>
      <c r="D205" s="678"/>
      <c r="E205" s="521"/>
      <c r="F205" s="683"/>
      <c r="G205" s="684"/>
      <c r="H205" s="525" t="s">
        <v>641</v>
      </c>
      <c r="I205" s="526" t="str">
        <f>IFERROR(VLOOKUP(I203,'P1'!$B:$AP,31,FALSE),"")</f>
        <v/>
      </c>
      <c r="J205" s="526" t="str">
        <f>IFERROR(VLOOKUP(J203,'P1'!$B:$AP,31,FALSE),"")</f>
        <v/>
      </c>
      <c r="K205" s="526" t="str">
        <f>IFERROR(VLOOKUP(K203,'P1'!$B:$AP,31,FALSE),"")</f>
        <v/>
      </c>
      <c r="L205" s="526" t="str">
        <f>IFERROR(VLOOKUP(L203,'P1'!$B:$AP,31,FALSE),"")</f>
        <v/>
      </c>
      <c r="M205" s="526" t="str">
        <f>IFERROR(VLOOKUP(M203,'P1'!$B:$AP,31,FALSE),"")</f>
        <v/>
      </c>
      <c r="N205" s="526" t="str">
        <f>IFERROR(VLOOKUP(N203,'P1'!$B:$AP,31,FALSE),"")</f>
        <v/>
      </c>
      <c r="O205" s="526" t="str">
        <f>IFERROR(VLOOKUP(O203,'P1'!$B:$AP,31,FALSE),"")</f>
        <v/>
      </c>
      <c r="P205" s="526" t="str">
        <f>IFERROR(VLOOKUP(P203,'P1'!$B:$AP,31,FALSE),"")</f>
        <v/>
      </c>
      <c r="Q205" s="526" t="str">
        <f>IFERROR(VLOOKUP(Q203,'P1'!$B:$AP,31,FALSE),"")</f>
        <v/>
      </c>
      <c r="R205" s="526" t="str">
        <f>IFERROR(VLOOKUP(R203,'P1'!$B:$AP,31,FALSE),"")</f>
        <v/>
      </c>
      <c r="S205" s="526" t="str">
        <f>IFERROR(VLOOKUP(S203,'P1'!$B:$AP,31,FALSE),"")</f>
        <v/>
      </c>
      <c r="T205" s="526" t="str">
        <f>IFERROR(VLOOKUP(T203,'P1'!$B:$AP,31,FALSE),"")</f>
        <v/>
      </c>
      <c r="U205" s="526" t="str">
        <f>IFERROR(VLOOKUP(U203,'P1'!$B:$AP,31,FALSE),"")</f>
        <v/>
      </c>
      <c r="V205" s="526" t="str">
        <f>IFERROR(VLOOKUP(V203,'P1'!$B:$AP,31,FALSE),"")</f>
        <v/>
      </c>
      <c r="W205" s="526" t="str">
        <f>IFERROR(VLOOKUP(W203,'P1'!$B:$AP,31,FALSE),"")</f>
        <v/>
      </c>
      <c r="X205" s="526" t="str">
        <f>IFERROR(VLOOKUP(X203,'P1'!$B:$AP,31,FALSE),"")</f>
        <v/>
      </c>
      <c r="Y205" s="526" t="str">
        <f>IFERROR(VLOOKUP(Y203,'P1'!$B:$AP,31,FALSE),"")</f>
        <v/>
      </c>
      <c r="Z205" s="526" t="str">
        <f>IFERROR(VLOOKUP(Z203,'P1'!$B:$AP,31,FALSE),"")</f>
        <v/>
      </c>
      <c r="AA205" s="526" t="str">
        <f>IFERROR(VLOOKUP(AA203,'P1'!$B:$AP,31,FALSE),"")</f>
        <v/>
      </c>
      <c r="AB205" s="526" t="str">
        <f>IFERROR(VLOOKUP(AB203,'P1'!$B:$AP,31,FALSE),"")</f>
        <v/>
      </c>
      <c r="AC205" s="526" t="str">
        <f>IFERROR(VLOOKUP(AC203,'P1'!$B:$AP,31,FALSE),"")</f>
        <v/>
      </c>
      <c r="AD205" s="526" t="str">
        <f>IFERROR(VLOOKUP(AD203,'P1'!$B:$AP,31,FALSE),"")</f>
        <v/>
      </c>
      <c r="AE205" s="526" t="str">
        <f>IFERROR(VLOOKUP(AE203,'P1'!$B:$AP,31,FALSE),"")</f>
        <v/>
      </c>
      <c r="AF205" s="526" t="str">
        <f>IFERROR(VLOOKUP(AF203,'P1'!$B:$AP,31,FALSE),"")</f>
        <v/>
      </c>
      <c r="AG205" s="526" t="str">
        <f>IFERROR(VLOOKUP(AG203,'P1'!$B:$AP,31,FALSE),"")</f>
        <v/>
      </c>
      <c r="AH205" s="526" t="str">
        <f>IFERROR(VLOOKUP(AH203,'P1'!$B:$AP,31,FALSE),"")</f>
        <v/>
      </c>
      <c r="AI205" s="526" t="str">
        <f>IFERROR(VLOOKUP(AI203,'P1'!$B:$AP,31,FALSE),"")</f>
        <v/>
      </c>
      <c r="AJ205" s="526" t="str">
        <f>IFERROR(VLOOKUP(AJ203,'P1'!$B:$AP,31,FALSE),"")</f>
        <v/>
      </c>
      <c r="AK205" s="526" t="str">
        <f>IFERROR(VLOOKUP(AK203,'P1'!$B:$AP,31,FALSE),"")</f>
        <v/>
      </c>
      <c r="AL205" s="526" t="str">
        <f>IFERROR(VLOOKUP(AL203,'P1'!$B:$AP,31,FALSE),"")</f>
        <v/>
      </c>
      <c r="AM205" s="526" t="str">
        <f>IFERROR(VLOOKUP(AM203,'P1'!$B:$AP,31,FALSE),"")</f>
        <v/>
      </c>
      <c r="AN205" s="687"/>
      <c r="AO205" s="659"/>
      <c r="AP205" s="664"/>
      <c r="AQ205" s="665"/>
      <c r="AR205" s="659"/>
      <c r="AS205" s="659"/>
      <c r="AT205" s="666"/>
      <c r="AU205" s="527"/>
      <c r="AV205" s="527"/>
      <c r="AX205" s="527"/>
      <c r="AY205" s="527"/>
    </row>
    <row r="206" spans="1:51" s="500" customFormat="1" ht="12" customHeight="1">
      <c r="A206" s="667">
        <v>62</v>
      </c>
      <c r="B206" s="670"/>
      <c r="C206" s="688"/>
      <c r="D206" s="676" t="s">
        <v>634</v>
      </c>
      <c r="E206" s="517"/>
      <c r="F206" s="679"/>
      <c r="G206" s="680"/>
      <c r="H206" s="518" t="s">
        <v>635</v>
      </c>
      <c r="I206" s="519"/>
      <c r="J206" s="519"/>
      <c r="K206" s="519"/>
      <c r="L206" s="519"/>
      <c r="M206" s="519"/>
      <c r="N206" s="519"/>
      <c r="O206" s="519"/>
      <c r="P206" s="519"/>
      <c r="Q206" s="519"/>
      <c r="R206" s="519"/>
      <c r="S206" s="519"/>
      <c r="T206" s="519"/>
      <c r="U206" s="519"/>
      <c r="V206" s="519"/>
      <c r="W206" s="519"/>
      <c r="X206" s="519"/>
      <c r="Y206" s="519"/>
      <c r="Z206" s="519"/>
      <c r="AA206" s="519"/>
      <c r="AB206" s="519"/>
      <c r="AC206" s="519"/>
      <c r="AD206" s="519"/>
      <c r="AE206" s="519"/>
      <c r="AF206" s="519"/>
      <c r="AG206" s="519"/>
      <c r="AH206" s="519"/>
      <c r="AI206" s="519"/>
      <c r="AJ206" s="519"/>
      <c r="AK206" s="519"/>
      <c r="AL206" s="519"/>
      <c r="AM206" s="519"/>
      <c r="AN206" s="685">
        <f t="shared" ref="AN206" si="296">IF(LEFT($AN$1,6)="共同生活援助",SUM(I207:AM207),SUM(I207:AM208))</f>
        <v>0</v>
      </c>
      <c r="AO206" s="657">
        <f>IF($AN$3="４週",AN206/4,AN206/(DAY(EOMONTH($I$21,0))/7))</f>
        <v>0</v>
      </c>
      <c r="AP206" s="660"/>
      <c r="AQ206" s="661"/>
      <c r="AR206" s="657" t="str">
        <f t="shared" ref="AR206" si="297">IF($AN$3="４週",AU207,AV207)</f>
        <v/>
      </c>
      <c r="AS206" s="657"/>
      <c r="AT206" s="666" t="str">
        <f t="shared" ref="AT206" si="298">IF(AX207&lt;=1.1,"",IF(AY207&lt;=1.1,"",IF(F206="","","勤務時間"&amp;CHAR(10)&amp;"OVER")))</f>
        <v/>
      </c>
      <c r="AU206" s="520" t="s">
        <v>636</v>
      </c>
      <c r="AV206" s="520" t="s">
        <v>637</v>
      </c>
      <c r="AX206" s="520" t="s">
        <v>638</v>
      </c>
      <c r="AY206" s="520" t="s">
        <v>639</v>
      </c>
    </row>
    <row r="207" spans="1:51" s="500" customFormat="1" ht="12" customHeight="1">
      <c r="A207" s="668"/>
      <c r="B207" s="671"/>
      <c r="C207" s="689"/>
      <c r="D207" s="677"/>
      <c r="E207" s="521"/>
      <c r="F207" s="681"/>
      <c r="G207" s="682"/>
      <c r="H207" s="522" t="s">
        <v>640</v>
      </c>
      <c r="I207" s="526" t="str">
        <f>IFERROR(VLOOKUP(I206,'P1'!$B:$AP,41,FALSE),"")</f>
        <v/>
      </c>
      <c r="J207" s="526" t="str">
        <f>IFERROR(VLOOKUP(J206,'P1'!$B:$AP,41,FALSE),"")</f>
        <v/>
      </c>
      <c r="K207" s="526" t="str">
        <f>IFERROR(VLOOKUP(K206,'P1'!$B:$AP,41,FALSE),"")</f>
        <v/>
      </c>
      <c r="L207" s="526" t="str">
        <f>IFERROR(VLOOKUP(L206,'P1'!$B:$AP,41,FALSE),"")</f>
        <v/>
      </c>
      <c r="M207" s="526" t="str">
        <f>IFERROR(VLOOKUP(M206,'P1'!$B:$AP,41,FALSE),"")</f>
        <v/>
      </c>
      <c r="N207" s="526" t="str">
        <f>IFERROR(VLOOKUP(N206,'P1'!$B:$AP,41,FALSE),"")</f>
        <v/>
      </c>
      <c r="O207" s="526" t="str">
        <f>IFERROR(VLOOKUP(O206,'P1'!$B:$AP,41,FALSE),"")</f>
        <v/>
      </c>
      <c r="P207" s="526" t="str">
        <f>IFERROR(VLOOKUP(P206,'P1'!$B:$AP,41,FALSE),"")</f>
        <v/>
      </c>
      <c r="Q207" s="526" t="str">
        <f>IFERROR(VLOOKUP(Q206,'P1'!$B:$AP,41,FALSE),"")</f>
        <v/>
      </c>
      <c r="R207" s="526" t="str">
        <f>IFERROR(VLOOKUP(R206,'P1'!$B:$AP,41,FALSE),"")</f>
        <v/>
      </c>
      <c r="S207" s="526" t="str">
        <f>IFERROR(VLOOKUP(S206,'P1'!$B:$AP,41,FALSE),"")</f>
        <v/>
      </c>
      <c r="T207" s="526" t="str">
        <f>IFERROR(VLOOKUP(T206,'P1'!$B:$AP,41,FALSE),"")</f>
        <v/>
      </c>
      <c r="U207" s="526" t="str">
        <f>IFERROR(VLOOKUP(U206,'P1'!$B:$AP,41,FALSE),"")</f>
        <v/>
      </c>
      <c r="V207" s="526" t="str">
        <f>IFERROR(VLOOKUP(V206,'P1'!$B:$AP,41,FALSE),"")</f>
        <v/>
      </c>
      <c r="W207" s="526" t="str">
        <f>IFERROR(VLOOKUP(W206,'P1'!$B:$AP,41,FALSE),"")</f>
        <v/>
      </c>
      <c r="X207" s="526" t="str">
        <f>IFERROR(VLOOKUP(X206,'P1'!$B:$AP,41,FALSE),"")</f>
        <v/>
      </c>
      <c r="Y207" s="526" t="str">
        <f>IFERROR(VLOOKUP(Y206,'P1'!$B:$AP,41,FALSE),"")</f>
        <v/>
      </c>
      <c r="Z207" s="526" t="str">
        <f>IFERROR(VLOOKUP(Z206,'P1'!$B:$AP,41,FALSE),"")</f>
        <v/>
      </c>
      <c r="AA207" s="526" t="str">
        <f>IFERROR(VLOOKUP(AA206,'P1'!$B:$AP,41,FALSE),"")</f>
        <v/>
      </c>
      <c r="AB207" s="526" t="str">
        <f>IFERROR(VLOOKUP(AB206,'P1'!$B:$AP,41,FALSE),"")</f>
        <v/>
      </c>
      <c r="AC207" s="526" t="str">
        <f>IFERROR(VLOOKUP(AC206,'P1'!$B:$AP,41,FALSE),"")</f>
        <v/>
      </c>
      <c r="AD207" s="526" t="str">
        <f>IFERROR(VLOOKUP(AD206,'P1'!$B:$AP,41,FALSE),"")</f>
        <v/>
      </c>
      <c r="AE207" s="526" t="str">
        <f>IFERROR(VLOOKUP(AE206,'P1'!$B:$AP,41,FALSE),"")</f>
        <v/>
      </c>
      <c r="AF207" s="526" t="str">
        <f>IFERROR(VLOOKUP(AF206,'P1'!$B:$AP,41,FALSE),"")</f>
        <v/>
      </c>
      <c r="AG207" s="526" t="str">
        <f>IFERROR(VLOOKUP(AG206,'P1'!$B:$AP,41,FALSE),"")</f>
        <v/>
      </c>
      <c r="AH207" s="526" t="str">
        <f>IFERROR(VLOOKUP(AH206,'P1'!$B:$AP,41,FALSE),"")</f>
        <v/>
      </c>
      <c r="AI207" s="526" t="str">
        <f>IFERROR(VLOOKUP(AI206,'P1'!$B:$AP,41,FALSE),"")</f>
        <v/>
      </c>
      <c r="AJ207" s="526" t="str">
        <f>IFERROR(VLOOKUP(AJ206,'P1'!$B:$AP,41,FALSE),"")</f>
        <v/>
      </c>
      <c r="AK207" s="526" t="str">
        <f>IFERROR(VLOOKUP(AK206,'P1'!$B:$AP,41,FALSE),"")</f>
        <v/>
      </c>
      <c r="AL207" s="526" t="str">
        <f>IFERROR(VLOOKUP(AL206,'P1'!$B:$AP,41,FALSE),"")</f>
        <v/>
      </c>
      <c r="AM207" s="526" t="str">
        <f>IFERROR(VLOOKUP(AM206,'P1'!$B:$AP,41,FALSE),"")</f>
        <v/>
      </c>
      <c r="AN207" s="686"/>
      <c r="AO207" s="658"/>
      <c r="AP207" s="662"/>
      <c r="AQ207" s="663"/>
      <c r="AR207" s="658"/>
      <c r="AS207" s="658"/>
      <c r="AT207" s="666"/>
      <c r="AU207" s="524" t="str">
        <f t="shared" ref="AU207" si="299">IFERROR(IF($D206="□",($AO206/$AK$6),($AO206/$AK$8)),"")</f>
        <v/>
      </c>
      <c r="AV207" s="524" t="str">
        <f t="shared" ref="AV207" si="300">IFERROR(IF($D206="□",($AN206/$AO$6),($AN206/$AO$8)),"")</f>
        <v/>
      </c>
      <c r="AX207" s="524" t="str">
        <f>IFERROR(IF($D206="□",(VLOOKUP(F206,'[5]ますた君 '!$C:$E,3,FALSE)/($AK$6*4)),(VLOOKUP(F206,'[5]ますた君 '!$C:$E,3,FALSE)/($AK$8*4))),"")</f>
        <v/>
      </c>
      <c r="AY207" s="524" t="str">
        <f>IFERROR(IF($D206="□",(VLOOKUP(F206,'[5]ますた君 '!$C:$E,3,FALSE)/$AO$6),(VLOOKUP(F206,'[5]ますた君 '!$C:$E,3,FALSE)/$AO$8)),"")</f>
        <v/>
      </c>
    </row>
    <row r="208" spans="1:51" s="500" customFormat="1" ht="12" customHeight="1">
      <c r="A208" s="669"/>
      <c r="B208" s="672"/>
      <c r="C208" s="690"/>
      <c r="D208" s="678"/>
      <c r="E208" s="521"/>
      <c r="F208" s="683"/>
      <c r="G208" s="684"/>
      <c r="H208" s="525" t="s">
        <v>641</v>
      </c>
      <c r="I208" s="526" t="str">
        <f>IFERROR(VLOOKUP(I206,'P1'!$B:$AP,31,FALSE),"")</f>
        <v/>
      </c>
      <c r="J208" s="526" t="str">
        <f>IFERROR(VLOOKUP(J206,'P1'!$B:$AP,31,FALSE),"")</f>
        <v/>
      </c>
      <c r="K208" s="526" t="str">
        <f>IFERROR(VLOOKUP(K206,'P1'!$B:$AP,31,FALSE),"")</f>
        <v/>
      </c>
      <c r="L208" s="526" t="str">
        <f>IFERROR(VLOOKUP(L206,'P1'!$B:$AP,31,FALSE),"")</f>
        <v/>
      </c>
      <c r="M208" s="526" t="str">
        <f>IFERROR(VLOOKUP(M206,'P1'!$B:$AP,31,FALSE),"")</f>
        <v/>
      </c>
      <c r="N208" s="526" t="str">
        <f>IFERROR(VLOOKUP(N206,'P1'!$B:$AP,31,FALSE),"")</f>
        <v/>
      </c>
      <c r="O208" s="526" t="str">
        <f>IFERROR(VLOOKUP(O206,'P1'!$B:$AP,31,FALSE),"")</f>
        <v/>
      </c>
      <c r="P208" s="526" t="str">
        <f>IFERROR(VLOOKUP(P206,'P1'!$B:$AP,31,FALSE),"")</f>
        <v/>
      </c>
      <c r="Q208" s="526" t="str">
        <f>IFERROR(VLOOKUP(Q206,'P1'!$B:$AP,31,FALSE),"")</f>
        <v/>
      </c>
      <c r="R208" s="526" t="str">
        <f>IFERROR(VLOOKUP(R206,'P1'!$B:$AP,31,FALSE),"")</f>
        <v/>
      </c>
      <c r="S208" s="526" t="str">
        <f>IFERROR(VLOOKUP(S206,'P1'!$B:$AP,31,FALSE),"")</f>
        <v/>
      </c>
      <c r="T208" s="526" t="str">
        <f>IFERROR(VLOOKUP(T206,'P1'!$B:$AP,31,FALSE),"")</f>
        <v/>
      </c>
      <c r="U208" s="526" t="str">
        <f>IFERROR(VLOOKUP(U206,'P1'!$B:$AP,31,FALSE),"")</f>
        <v/>
      </c>
      <c r="V208" s="526" t="str">
        <f>IFERROR(VLOOKUP(V206,'P1'!$B:$AP,31,FALSE),"")</f>
        <v/>
      </c>
      <c r="W208" s="526" t="str">
        <f>IFERROR(VLOOKUP(W206,'P1'!$B:$AP,31,FALSE),"")</f>
        <v/>
      </c>
      <c r="X208" s="526" t="str">
        <f>IFERROR(VLOOKUP(X206,'P1'!$B:$AP,31,FALSE),"")</f>
        <v/>
      </c>
      <c r="Y208" s="526" t="str">
        <f>IFERROR(VLOOKUP(Y206,'P1'!$B:$AP,31,FALSE),"")</f>
        <v/>
      </c>
      <c r="Z208" s="526" t="str">
        <f>IFERROR(VLOOKUP(Z206,'P1'!$B:$AP,31,FALSE),"")</f>
        <v/>
      </c>
      <c r="AA208" s="526" t="str">
        <f>IFERROR(VLOOKUP(AA206,'P1'!$B:$AP,31,FALSE),"")</f>
        <v/>
      </c>
      <c r="AB208" s="526" t="str">
        <f>IFERROR(VLOOKUP(AB206,'P1'!$B:$AP,31,FALSE),"")</f>
        <v/>
      </c>
      <c r="AC208" s="526" t="str">
        <f>IFERROR(VLOOKUP(AC206,'P1'!$B:$AP,31,FALSE),"")</f>
        <v/>
      </c>
      <c r="AD208" s="526" t="str">
        <f>IFERROR(VLOOKUP(AD206,'P1'!$B:$AP,31,FALSE),"")</f>
        <v/>
      </c>
      <c r="AE208" s="526" t="str">
        <f>IFERROR(VLOOKUP(AE206,'P1'!$B:$AP,31,FALSE),"")</f>
        <v/>
      </c>
      <c r="AF208" s="526" t="str">
        <f>IFERROR(VLOOKUP(AF206,'P1'!$B:$AP,31,FALSE),"")</f>
        <v/>
      </c>
      <c r="AG208" s="526" t="str">
        <f>IFERROR(VLOOKUP(AG206,'P1'!$B:$AP,31,FALSE),"")</f>
        <v/>
      </c>
      <c r="AH208" s="526" t="str">
        <f>IFERROR(VLOOKUP(AH206,'P1'!$B:$AP,31,FALSE),"")</f>
        <v/>
      </c>
      <c r="AI208" s="526" t="str">
        <f>IFERROR(VLOOKUP(AI206,'P1'!$B:$AP,31,FALSE),"")</f>
        <v/>
      </c>
      <c r="AJ208" s="526" t="str">
        <f>IFERROR(VLOOKUP(AJ206,'P1'!$B:$AP,31,FALSE),"")</f>
        <v/>
      </c>
      <c r="AK208" s="526" t="str">
        <f>IFERROR(VLOOKUP(AK206,'P1'!$B:$AP,31,FALSE),"")</f>
        <v/>
      </c>
      <c r="AL208" s="526" t="str">
        <f>IFERROR(VLOOKUP(AL206,'P1'!$B:$AP,31,FALSE),"")</f>
        <v/>
      </c>
      <c r="AM208" s="526" t="str">
        <f>IFERROR(VLOOKUP(AM206,'P1'!$B:$AP,31,FALSE),"")</f>
        <v/>
      </c>
      <c r="AN208" s="687"/>
      <c r="AO208" s="659"/>
      <c r="AP208" s="664"/>
      <c r="AQ208" s="665"/>
      <c r="AR208" s="659"/>
      <c r="AS208" s="659"/>
      <c r="AT208" s="666"/>
      <c r="AU208" s="527"/>
      <c r="AV208" s="527"/>
      <c r="AX208" s="527"/>
      <c r="AY208" s="527"/>
    </row>
    <row r="209" spans="1:51" s="500" customFormat="1" ht="12" customHeight="1">
      <c r="A209" s="667">
        <v>63</v>
      </c>
      <c r="B209" s="670"/>
      <c r="C209" s="688"/>
      <c r="D209" s="676" t="s">
        <v>634</v>
      </c>
      <c r="E209" s="517"/>
      <c r="F209" s="679"/>
      <c r="G209" s="680"/>
      <c r="H209" s="518" t="s">
        <v>635</v>
      </c>
      <c r="I209" s="519"/>
      <c r="J209" s="519"/>
      <c r="K209" s="519"/>
      <c r="L209" s="519"/>
      <c r="M209" s="519"/>
      <c r="N209" s="519"/>
      <c r="O209" s="519"/>
      <c r="P209" s="519"/>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685">
        <f t="shared" ref="AN209" si="301">IF(LEFT($AN$1,6)="共同生活援助",SUM(I210:AM210),SUM(I210:AM211))</f>
        <v>0</v>
      </c>
      <c r="AO209" s="657">
        <f>IF($AN$3="４週",AN209/4,AN209/(DAY(EOMONTH($I$21,0))/7))</f>
        <v>0</v>
      </c>
      <c r="AP209" s="660"/>
      <c r="AQ209" s="661"/>
      <c r="AR209" s="657" t="str">
        <f t="shared" ref="AR209" si="302">IF($AN$3="４週",AU210,AV210)</f>
        <v/>
      </c>
      <c r="AS209" s="657"/>
      <c r="AT209" s="666" t="str">
        <f t="shared" ref="AT209" si="303">IF(AX210&lt;=1.1,"",IF(AY210&lt;=1.1,"",IF(F209="","","勤務時間"&amp;CHAR(10)&amp;"OVER")))</f>
        <v/>
      </c>
      <c r="AU209" s="520" t="s">
        <v>636</v>
      </c>
      <c r="AV209" s="520" t="s">
        <v>637</v>
      </c>
      <c r="AX209" s="520" t="s">
        <v>638</v>
      </c>
      <c r="AY209" s="520" t="s">
        <v>639</v>
      </c>
    </row>
    <row r="210" spans="1:51" s="500" customFormat="1" ht="12" customHeight="1">
      <c r="A210" s="668"/>
      <c r="B210" s="671"/>
      <c r="C210" s="689"/>
      <c r="D210" s="677"/>
      <c r="E210" s="521"/>
      <c r="F210" s="681"/>
      <c r="G210" s="682"/>
      <c r="H210" s="522" t="s">
        <v>640</v>
      </c>
      <c r="I210" s="526" t="str">
        <f>IFERROR(VLOOKUP(I209,'P1'!$B:$AP,41,FALSE),"")</f>
        <v/>
      </c>
      <c r="J210" s="526" t="str">
        <f>IFERROR(VLOOKUP(J209,'P1'!$B:$AP,41,FALSE),"")</f>
        <v/>
      </c>
      <c r="K210" s="526" t="str">
        <f>IFERROR(VLOOKUP(K209,'P1'!$B:$AP,41,FALSE),"")</f>
        <v/>
      </c>
      <c r="L210" s="526" t="str">
        <f>IFERROR(VLOOKUP(L209,'P1'!$B:$AP,41,FALSE),"")</f>
        <v/>
      </c>
      <c r="M210" s="526" t="str">
        <f>IFERROR(VLOOKUP(M209,'P1'!$B:$AP,41,FALSE),"")</f>
        <v/>
      </c>
      <c r="N210" s="526" t="str">
        <f>IFERROR(VLOOKUP(N209,'P1'!$B:$AP,41,FALSE),"")</f>
        <v/>
      </c>
      <c r="O210" s="526" t="str">
        <f>IFERROR(VLOOKUP(O209,'P1'!$B:$AP,41,FALSE),"")</f>
        <v/>
      </c>
      <c r="P210" s="526" t="str">
        <f>IFERROR(VLOOKUP(P209,'P1'!$B:$AP,41,FALSE),"")</f>
        <v/>
      </c>
      <c r="Q210" s="526" t="str">
        <f>IFERROR(VLOOKUP(Q209,'P1'!$B:$AP,41,FALSE),"")</f>
        <v/>
      </c>
      <c r="R210" s="526" t="str">
        <f>IFERROR(VLOOKUP(R209,'P1'!$B:$AP,41,FALSE),"")</f>
        <v/>
      </c>
      <c r="S210" s="526" t="str">
        <f>IFERROR(VLOOKUP(S209,'P1'!$B:$AP,41,FALSE),"")</f>
        <v/>
      </c>
      <c r="T210" s="526" t="str">
        <f>IFERROR(VLOOKUP(T209,'P1'!$B:$AP,41,FALSE),"")</f>
        <v/>
      </c>
      <c r="U210" s="526" t="str">
        <f>IFERROR(VLOOKUP(U209,'P1'!$B:$AP,41,FALSE),"")</f>
        <v/>
      </c>
      <c r="V210" s="526" t="str">
        <f>IFERROR(VLOOKUP(V209,'P1'!$B:$AP,41,FALSE),"")</f>
        <v/>
      </c>
      <c r="W210" s="526" t="str">
        <f>IFERROR(VLOOKUP(W209,'P1'!$B:$AP,41,FALSE),"")</f>
        <v/>
      </c>
      <c r="X210" s="526" t="str">
        <f>IFERROR(VLOOKUP(X209,'P1'!$B:$AP,41,FALSE),"")</f>
        <v/>
      </c>
      <c r="Y210" s="526" t="str">
        <f>IFERROR(VLOOKUP(Y209,'P1'!$B:$AP,41,FALSE),"")</f>
        <v/>
      </c>
      <c r="Z210" s="526" t="str">
        <f>IFERROR(VLOOKUP(Z209,'P1'!$B:$AP,41,FALSE),"")</f>
        <v/>
      </c>
      <c r="AA210" s="526" t="str">
        <f>IFERROR(VLOOKUP(AA209,'P1'!$B:$AP,41,FALSE),"")</f>
        <v/>
      </c>
      <c r="AB210" s="526" t="str">
        <f>IFERROR(VLOOKUP(AB209,'P1'!$B:$AP,41,FALSE),"")</f>
        <v/>
      </c>
      <c r="AC210" s="526" t="str">
        <f>IFERROR(VLOOKUP(AC209,'P1'!$B:$AP,41,FALSE),"")</f>
        <v/>
      </c>
      <c r="AD210" s="526" t="str">
        <f>IFERROR(VLOOKUP(AD209,'P1'!$B:$AP,41,FALSE),"")</f>
        <v/>
      </c>
      <c r="AE210" s="526" t="str">
        <f>IFERROR(VLOOKUP(AE209,'P1'!$B:$AP,41,FALSE),"")</f>
        <v/>
      </c>
      <c r="AF210" s="526" t="str">
        <f>IFERROR(VLOOKUP(AF209,'P1'!$B:$AP,41,FALSE),"")</f>
        <v/>
      </c>
      <c r="AG210" s="526" t="str">
        <f>IFERROR(VLOOKUP(AG209,'P1'!$B:$AP,41,FALSE),"")</f>
        <v/>
      </c>
      <c r="AH210" s="526" t="str">
        <f>IFERROR(VLOOKUP(AH209,'P1'!$B:$AP,41,FALSE),"")</f>
        <v/>
      </c>
      <c r="AI210" s="526" t="str">
        <f>IFERROR(VLOOKUP(AI209,'P1'!$B:$AP,41,FALSE),"")</f>
        <v/>
      </c>
      <c r="AJ210" s="526" t="str">
        <f>IFERROR(VLOOKUP(AJ209,'P1'!$B:$AP,41,FALSE),"")</f>
        <v/>
      </c>
      <c r="AK210" s="526" t="str">
        <f>IFERROR(VLOOKUP(AK209,'P1'!$B:$AP,41,FALSE),"")</f>
        <v/>
      </c>
      <c r="AL210" s="526" t="str">
        <f>IFERROR(VLOOKUP(AL209,'P1'!$B:$AP,41,FALSE),"")</f>
        <v/>
      </c>
      <c r="AM210" s="526" t="str">
        <f>IFERROR(VLOOKUP(AM209,'P1'!$B:$AP,41,FALSE),"")</f>
        <v/>
      </c>
      <c r="AN210" s="686"/>
      <c r="AO210" s="658"/>
      <c r="AP210" s="662"/>
      <c r="AQ210" s="663"/>
      <c r="AR210" s="658"/>
      <c r="AS210" s="658"/>
      <c r="AT210" s="666"/>
      <c r="AU210" s="524" t="str">
        <f t="shared" ref="AU210" si="304">IFERROR(IF($D209="□",($AO209/$AK$6),($AO209/$AK$8)),"")</f>
        <v/>
      </c>
      <c r="AV210" s="524" t="str">
        <f t="shared" ref="AV210" si="305">IFERROR(IF($D209="□",($AN209/$AO$6),($AN209/$AO$8)),"")</f>
        <v/>
      </c>
      <c r="AX210" s="524" t="str">
        <f>IFERROR(IF($D209="□",(VLOOKUP(F209,'[5]ますた君 '!$C:$E,3,FALSE)/($AK$6*4)),(VLOOKUP(F209,'[5]ますた君 '!$C:$E,3,FALSE)/($AK$8*4))),"")</f>
        <v/>
      </c>
      <c r="AY210" s="524" t="str">
        <f>IFERROR(IF($D209="□",(VLOOKUP(F209,'[5]ますた君 '!$C:$E,3,FALSE)/$AO$6),(VLOOKUP(F209,'[5]ますた君 '!$C:$E,3,FALSE)/$AO$8)),"")</f>
        <v/>
      </c>
    </row>
    <row r="211" spans="1:51" s="500" customFormat="1" ht="12" customHeight="1">
      <c r="A211" s="669"/>
      <c r="B211" s="672"/>
      <c r="C211" s="690"/>
      <c r="D211" s="678"/>
      <c r="E211" s="521"/>
      <c r="F211" s="683"/>
      <c r="G211" s="684"/>
      <c r="H211" s="525" t="s">
        <v>641</v>
      </c>
      <c r="I211" s="526" t="str">
        <f>IFERROR(VLOOKUP(I209,'P1'!$B:$AP,31,FALSE),"")</f>
        <v/>
      </c>
      <c r="J211" s="526" t="str">
        <f>IFERROR(VLOOKUP(J209,'P1'!$B:$AP,31,FALSE),"")</f>
        <v/>
      </c>
      <c r="K211" s="526" t="str">
        <f>IFERROR(VLOOKUP(K209,'P1'!$B:$AP,31,FALSE),"")</f>
        <v/>
      </c>
      <c r="L211" s="526" t="str">
        <f>IFERROR(VLOOKUP(L209,'P1'!$B:$AP,31,FALSE),"")</f>
        <v/>
      </c>
      <c r="M211" s="526" t="str">
        <f>IFERROR(VLOOKUP(M209,'P1'!$B:$AP,31,FALSE),"")</f>
        <v/>
      </c>
      <c r="N211" s="526" t="str">
        <f>IFERROR(VLOOKUP(N209,'P1'!$B:$AP,31,FALSE),"")</f>
        <v/>
      </c>
      <c r="O211" s="526" t="str">
        <f>IFERROR(VLOOKUP(O209,'P1'!$B:$AP,31,FALSE),"")</f>
        <v/>
      </c>
      <c r="P211" s="526" t="str">
        <f>IFERROR(VLOOKUP(P209,'P1'!$B:$AP,31,FALSE),"")</f>
        <v/>
      </c>
      <c r="Q211" s="526" t="str">
        <f>IFERROR(VLOOKUP(Q209,'P1'!$B:$AP,31,FALSE),"")</f>
        <v/>
      </c>
      <c r="R211" s="526" t="str">
        <f>IFERROR(VLOOKUP(R209,'P1'!$B:$AP,31,FALSE),"")</f>
        <v/>
      </c>
      <c r="S211" s="526" t="str">
        <f>IFERROR(VLOOKUP(S209,'P1'!$B:$AP,31,FALSE),"")</f>
        <v/>
      </c>
      <c r="T211" s="526" t="str">
        <f>IFERROR(VLOOKUP(T209,'P1'!$B:$AP,31,FALSE),"")</f>
        <v/>
      </c>
      <c r="U211" s="526" t="str">
        <f>IFERROR(VLOOKUP(U209,'P1'!$B:$AP,31,FALSE),"")</f>
        <v/>
      </c>
      <c r="V211" s="526" t="str">
        <f>IFERROR(VLOOKUP(V209,'P1'!$B:$AP,31,FALSE),"")</f>
        <v/>
      </c>
      <c r="W211" s="526" t="str">
        <f>IFERROR(VLOOKUP(W209,'P1'!$B:$AP,31,FALSE),"")</f>
        <v/>
      </c>
      <c r="X211" s="526" t="str">
        <f>IFERROR(VLOOKUP(X209,'P1'!$B:$AP,31,FALSE),"")</f>
        <v/>
      </c>
      <c r="Y211" s="526" t="str">
        <f>IFERROR(VLOOKUP(Y209,'P1'!$B:$AP,31,FALSE),"")</f>
        <v/>
      </c>
      <c r="Z211" s="526" t="str">
        <f>IFERROR(VLOOKUP(Z209,'P1'!$B:$AP,31,FALSE),"")</f>
        <v/>
      </c>
      <c r="AA211" s="526" t="str">
        <f>IFERROR(VLOOKUP(AA209,'P1'!$B:$AP,31,FALSE),"")</f>
        <v/>
      </c>
      <c r="AB211" s="526" t="str">
        <f>IFERROR(VLOOKUP(AB209,'P1'!$B:$AP,31,FALSE),"")</f>
        <v/>
      </c>
      <c r="AC211" s="526" t="str">
        <f>IFERROR(VLOOKUP(AC209,'P1'!$B:$AP,31,FALSE),"")</f>
        <v/>
      </c>
      <c r="AD211" s="526" t="str">
        <f>IFERROR(VLOOKUP(AD209,'P1'!$B:$AP,31,FALSE),"")</f>
        <v/>
      </c>
      <c r="AE211" s="526" t="str">
        <f>IFERROR(VLOOKUP(AE209,'P1'!$B:$AP,31,FALSE),"")</f>
        <v/>
      </c>
      <c r="AF211" s="526" t="str">
        <f>IFERROR(VLOOKUP(AF209,'P1'!$B:$AP,31,FALSE),"")</f>
        <v/>
      </c>
      <c r="AG211" s="526" t="str">
        <f>IFERROR(VLOOKUP(AG209,'P1'!$B:$AP,31,FALSE),"")</f>
        <v/>
      </c>
      <c r="AH211" s="526" t="str">
        <f>IFERROR(VLOOKUP(AH209,'P1'!$B:$AP,31,FALSE),"")</f>
        <v/>
      </c>
      <c r="AI211" s="526" t="str">
        <f>IFERROR(VLOOKUP(AI209,'P1'!$B:$AP,31,FALSE),"")</f>
        <v/>
      </c>
      <c r="AJ211" s="526" t="str">
        <f>IFERROR(VLOOKUP(AJ209,'P1'!$B:$AP,31,FALSE),"")</f>
        <v/>
      </c>
      <c r="AK211" s="526" t="str">
        <f>IFERROR(VLOOKUP(AK209,'P1'!$B:$AP,31,FALSE),"")</f>
        <v/>
      </c>
      <c r="AL211" s="526" t="str">
        <f>IFERROR(VLOOKUP(AL209,'P1'!$B:$AP,31,FALSE),"")</f>
        <v/>
      </c>
      <c r="AM211" s="526" t="str">
        <f>IFERROR(VLOOKUP(AM209,'P1'!$B:$AP,31,FALSE),"")</f>
        <v/>
      </c>
      <c r="AN211" s="687"/>
      <c r="AO211" s="659"/>
      <c r="AP211" s="664"/>
      <c r="AQ211" s="665"/>
      <c r="AR211" s="659"/>
      <c r="AS211" s="659"/>
      <c r="AT211" s="666"/>
      <c r="AU211" s="527"/>
      <c r="AV211" s="527"/>
      <c r="AX211" s="527"/>
      <c r="AY211" s="527"/>
    </row>
    <row r="212" spans="1:51" s="500" customFormat="1" ht="12" customHeight="1">
      <c r="A212" s="667">
        <v>64</v>
      </c>
      <c r="B212" s="670"/>
      <c r="C212" s="688"/>
      <c r="D212" s="676" t="s">
        <v>634</v>
      </c>
      <c r="E212" s="517"/>
      <c r="F212" s="679"/>
      <c r="G212" s="680"/>
      <c r="H212" s="518" t="s">
        <v>635</v>
      </c>
      <c r="I212" s="519"/>
      <c r="J212" s="519"/>
      <c r="K212" s="519"/>
      <c r="L212" s="519"/>
      <c r="M212" s="519"/>
      <c r="N212" s="519"/>
      <c r="O212" s="519"/>
      <c r="P212" s="519"/>
      <c r="Q212" s="519"/>
      <c r="R212" s="519"/>
      <c r="S212" s="519"/>
      <c r="T212" s="519"/>
      <c r="U212" s="519"/>
      <c r="V212" s="519"/>
      <c r="W212" s="519"/>
      <c r="X212" s="519"/>
      <c r="Y212" s="519"/>
      <c r="Z212" s="519"/>
      <c r="AA212" s="519"/>
      <c r="AB212" s="519"/>
      <c r="AC212" s="519"/>
      <c r="AD212" s="519"/>
      <c r="AE212" s="519"/>
      <c r="AF212" s="519"/>
      <c r="AG212" s="519"/>
      <c r="AH212" s="519"/>
      <c r="AI212" s="519"/>
      <c r="AJ212" s="519"/>
      <c r="AK212" s="519"/>
      <c r="AL212" s="519"/>
      <c r="AM212" s="519"/>
      <c r="AN212" s="685">
        <f t="shared" ref="AN212" si="306">IF(LEFT($AN$1,6)="共同生活援助",SUM(I213:AM213),SUM(I213:AM214))</f>
        <v>0</v>
      </c>
      <c r="AO212" s="657">
        <f>IF($AN$3="４週",AN212/4,AN212/(DAY(EOMONTH($I$21,0))/7))</f>
        <v>0</v>
      </c>
      <c r="AP212" s="660"/>
      <c r="AQ212" s="661"/>
      <c r="AR212" s="657" t="str">
        <f t="shared" ref="AR212" si="307">IF($AN$3="４週",AU213,AV213)</f>
        <v/>
      </c>
      <c r="AS212" s="657"/>
      <c r="AT212" s="666" t="str">
        <f t="shared" ref="AT212" si="308">IF(AX213&lt;=1.1,"",IF(AY213&lt;=1.1,"",IF(F212="","","勤務時間"&amp;CHAR(10)&amp;"OVER")))</f>
        <v/>
      </c>
      <c r="AU212" s="520" t="s">
        <v>636</v>
      </c>
      <c r="AV212" s="520" t="s">
        <v>637</v>
      </c>
      <c r="AX212" s="520" t="s">
        <v>638</v>
      </c>
      <c r="AY212" s="520" t="s">
        <v>639</v>
      </c>
    </row>
    <row r="213" spans="1:51" s="500" customFormat="1" ht="12" customHeight="1">
      <c r="A213" s="668"/>
      <c r="B213" s="671"/>
      <c r="C213" s="689"/>
      <c r="D213" s="677"/>
      <c r="E213" s="521"/>
      <c r="F213" s="681"/>
      <c r="G213" s="682"/>
      <c r="H213" s="522" t="s">
        <v>640</v>
      </c>
      <c r="I213" s="526" t="str">
        <f>IFERROR(VLOOKUP(I212,'P1'!$B:$AP,41,FALSE),"")</f>
        <v/>
      </c>
      <c r="J213" s="526" t="str">
        <f>IFERROR(VLOOKUP(J212,'P1'!$B:$AP,41,FALSE),"")</f>
        <v/>
      </c>
      <c r="K213" s="526" t="str">
        <f>IFERROR(VLOOKUP(K212,'P1'!$B:$AP,41,FALSE),"")</f>
        <v/>
      </c>
      <c r="L213" s="526" t="str">
        <f>IFERROR(VLOOKUP(L212,'P1'!$B:$AP,41,FALSE),"")</f>
        <v/>
      </c>
      <c r="M213" s="526" t="str">
        <f>IFERROR(VLOOKUP(M212,'P1'!$B:$AP,41,FALSE),"")</f>
        <v/>
      </c>
      <c r="N213" s="526" t="str">
        <f>IFERROR(VLOOKUP(N212,'P1'!$B:$AP,41,FALSE),"")</f>
        <v/>
      </c>
      <c r="O213" s="526" t="str">
        <f>IFERROR(VLOOKUP(O212,'P1'!$B:$AP,41,FALSE),"")</f>
        <v/>
      </c>
      <c r="P213" s="526" t="str">
        <f>IFERROR(VLOOKUP(P212,'P1'!$B:$AP,41,FALSE),"")</f>
        <v/>
      </c>
      <c r="Q213" s="526" t="str">
        <f>IFERROR(VLOOKUP(Q212,'P1'!$B:$AP,41,FALSE),"")</f>
        <v/>
      </c>
      <c r="R213" s="526" t="str">
        <f>IFERROR(VLOOKUP(R212,'P1'!$B:$AP,41,FALSE),"")</f>
        <v/>
      </c>
      <c r="S213" s="526" t="str">
        <f>IFERROR(VLOOKUP(S212,'P1'!$B:$AP,41,FALSE),"")</f>
        <v/>
      </c>
      <c r="T213" s="526" t="str">
        <f>IFERROR(VLOOKUP(T212,'P1'!$B:$AP,41,FALSE),"")</f>
        <v/>
      </c>
      <c r="U213" s="526" t="str">
        <f>IFERROR(VLOOKUP(U212,'P1'!$B:$AP,41,FALSE),"")</f>
        <v/>
      </c>
      <c r="V213" s="526" t="str">
        <f>IFERROR(VLOOKUP(V212,'P1'!$B:$AP,41,FALSE),"")</f>
        <v/>
      </c>
      <c r="W213" s="526" t="str">
        <f>IFERROR(VLOOKUP(W212,'P1'!$B:$AP,41,FALSE),"")</f>
        <v/>
      </c>
      <c r="X213" s="526" t="str">
        <f>IFERROR(VLOOKUP(X212,'P1'!$B:$AP,41,FALSE),"")</f>
        <v/>
      </c>
      <c r="Y213" s="526" t="str">
        <f>IFERROR(VLOOKUP(Y212,'P1'!$B:$AP,41,FALSE),"")</f>
        <v/>
      </c>
      <c r="Z213" s="526" t="str">
        <f>IFERROR(VLOOKUP(Z212,'P1'!$B:$AP,41,FALSE),"")</f>
        <v/>
      </c>
      <c r="AA213" s="526" t="str">
        <f>IFERROR(VLOOKUP(AA212,'P1'!$B:$AP,41,FALSE),"")</f>
        <v/>
      </c>
      <c r="AB213" s="526" t="str">
        <f>IFERROR(VLOOKUP(AB212,'P1'!$B:$AP,41,FALSE),"")</f>
        <v/>
      </c>
      <c r="AC213" s="526" t="str">
        <f>IFERROR(VLOOKUP(AC212,'P1'!$B:$AP,41,FALSE),"")</f>
        <v/>
      </c>
      <c r="AD213" s="526" t="str">
        <f>IFERROR(VLOOKUP(AD212,'P1'!$B:$AP,41,FALSE),"")</f>
        <v/>
      </c>
      <c r="AE213" s="526" t="str">
        <f>IFERROR(VLOOKUP(AE212,'P1'!$B:$AP,41,FALSE),"")</f>
        <v/>
      </c>
      <c r="AF213" s="526" t="str">
        <f>IFERROR(VLOOKUP(AF212,'P1'!$B:$AP,41,FALSE),"")</f>
        <v/>
      </c>
      <c r="AG213" s="526" t="str">
        <f>IFERROR(VLOOKUP(AG212,'P1'!$B:$AP,41,FALSE),"")</f>
        <v/>
      </c>
      <c r="AH213" s="526" t="str">
        <f>IFERROR(VLOOKUP(AH212,'P1'!$B:$AP,41,FALSE),"")</f>
        <v/>
      </c>
      <c r="AI213" s="526" t="str">
        <f>IFERROR(VLOOKUP(AI212,'P1'!$B:$AP,41,FALSE),"")</f>
        <v/>
      </c>
      <c r="AJ213" s="526" t="str">
        <f>IFERROR(VLOOKUP(AJ212,'P1'!$B:$AP,41,FALSE),"")</f>
        <v/>
      </c>
      <c r="AK213" s="526" t="str">
        <f>IFERROR(VLOOKUP(AK212,'P1'!$B:$AP,41,FALSE),"")</f>
        <v/>
      </c>
      <c r="AL213" s="526" t="str">
        <f>IFERROR(VLOOKUP(AL212,'P1'!$B:$AP,41,FALSE),"")</f>
        <v/>
      </c>
      <c r="AM213" s="526" t="str">
        <f>IFERROR(VLOOKUP(AM212,'P1'!$B:$AP,41,FALSE),"")</f>
        <v/>
      </c>
      <c r="AN213" s="686"/>
      <c r="AO213" s="658"/>
      <c r="AP213" s="662"/>
      <c r="AQ213" s="663"/>
      <c r="AR213" s="658"/>
      <c r="AS213" s="658"/>
      <c r="AT213" s="666"/>
      <c r="AU213" s="524" t="str">
        <f t="shared" ref="AU213" si="309">IFERROR(IF($D212="□",($AO212/$AK$6),($AO212/$AK$8)),"")</f>
        <v/>
      </c>
      <c r="AV213" s="524" t="str">
        <f t="shared" ref="AV213" si="310">IFERROR(IF($D212="□",($AN212/$AO$6),($AN212/$AO$8)),"")</f>
        <v/>
      </c>
      <c r="AX213" s="524" t="str">
        <f>IFERROR(IF($D212="□",(VLOOKUP(F212,'[5]ますた君 '!$C:$E,3,FALSE)/($AK$6*4)),(VLOOKUP(F212,'[5]ますた君 '!$C:$E,3,FALSE)/($AK$8*4))),"")</f>
        <v/>
      </c>
      <c r="AY213" s="524" t="str">
        <f>IFERROR(IF($D212="□",(VLOOKUP(F212,'[5]ますた君 '!$C:$E,3,FALSE)/$AO$6),(VLOOKUP(F212,'[5]ますた君 '!$C:$E,3,FALSE)/$AO$8)),"")</f>
        <v/>
      </c>
    </row>
    <row r="214" spans="1:51" s="500" customFormat="1" ht="12" customHeight="1">
      <c r="A214" s="669"/>
      <c r="B214" s="672"/>
      <c r="C214" s="690"/>
      <c r="D214" s="678"/>
      <c r="E214" s="521"/>
      <c r="F214" s="683"/>
      <c r="G214" s="684"/>
      <c r="H214" s="525" t="s">
        <v>641</v>
      </c>
      <c r="I214" s="526" t="str">
        <f>IFERROR(VLOOKUP(I212,'P1'!$B:$AP,31,FALSE),"")</f>
        <v/>
      </c>
      <c r="J214" s="526" t="str">
        <f>IFERROR(VLOOKUP(J212,'P1'!$B:$AP,31,FALSE),"")</f>
        <v/>
      </c>
      <c r="K214" s="526" t="str">
        <f>IFERROR(VLOOKUP(K212,'P1'!$B:$AP,31,FALSE),"")</f>
        <v/>
      </c>
      <c r="L214" s="526" t="str">
        <f>IFERROR(VLOOKUP(L212,'P1'!$B:$AP,31,FALSE),"")</f>
        <v/>
      </c>
      <c r="M214" s="526" t="str">
        <f>IFERROR(VLOOKUP(M212,'P1'!$B:$AP,31,FALSE),"")</f>
        <v/>
      </c>
      <c r="N214" s="526" t="str">
        <f>IFERROR(VLOOKUP(N212,'P1'!$B:$AP,31,FALSE),"")</f>
        <v/>
      </c>
      <c r="O214" s="526" t="str">
        <f>IFERROR(VLOOKUP(O212,'P1'!$B:$AP,31,FALSE),"")</f>
        <v/>
      </c>
      <c r="P214" s="526" t="str">
        <f>IFERROR(VLOOKUP(P212,'P1'!$B:$AP,31,FALSE),"")</f>
        <v/>
      </c>
      <c r="Q214" s="526" t="str">
        <f>IFERROR(VLOOKUP(Q212,'P1'!$B:$AP,31,FALSE),"")</f>
        <v/>
      </c>
      <c r="R214" s="526" t="str">
        <f>IFERROR(VLOOKUP(R212,'P1'!$B:$AP,31,FALSE),"")</f>
        <v/>
      </c>
      <c r="S214" s="526" t="str">
        <f>IFERROR(VLOOKUP(S212,'P1'!$B:$AP,31,FALSE),"")</f>
        <v/>
      </c>
      <c r="T214" s="526" t="str">
        <f>IFERROR(VLOOKUP(T212,'P1'!$B:$AP,31,FALSE),"")</f>
        <v/>
      </c>
      <c r="U214" s="526" t="str">
        <f>IFERROR(VLOOKUP(U212,'P1'!$B:$AP,31,FALSE),"")</f>
        <v/>
      </c>
      <c r="V214" s="526" t="str">
        <f>IFERROR(VLOOKUP(V212,'P1'!$B:$AP,31,FALSE),"")</f>
        <v/>
      </c>
      <c r="W214" s="526" t="str">
        <f>IFERROR(VLOOKUP(W212,'P1'!$B:$AP,31,FALSE),"")</f>
        <v/>
      </c>
      <c r="X214" s="526" t="str">
        <f>IFERROR(VLOOKUP(X212,'P1'!$B:$AP,31,FALSE),"")</f>
        <v/>
      </c>
      <c r="Y214" s="526" t="str">
        <f>IFERROR(VLOOKUP(Y212,'P1'!$B:$AP,31,FALSE),"")</f>
        <v/>
      </c>
      <c r="Z214" s="526" t="str">
        <f>IFERROR(VLOOKUP(Z212,'P1'!$B:$AP,31,FALSE),"")</f>
        <v/>
      </c>
      <c r="AA214" s="526" t="str">
        <f>IFERROR(VLOOKUP(AA212,'P1'!$B:$AP,31,FALSE),"")</f>
        <v/>
      </c>
      <c r="AB214" s="526" t="str">
        <f>IFERROR(VLOOKUP(AB212,'P1'!$B:$AP,31,FALSE),"")</f>
        <v/>
      </c>
      <c r="AC214" s="526" t="str">
        <f>IFERROR(VLOOKUP(AC212,'P1'!$B:$AP,31,FALSE),"")</f>
        <v/>
      </c>
      <c r="AD214" s="526" t="str">
        <f>IFERROR(VLOOKUP(AD212,'P1'!$B:$AP,31,FALSE),"")</f>
        <v/>
      </c>
      <c r="AE214" s="526" t="str">
        <f>IFERROR(VLOOKUP(AE212,'P1'!$B:$AP,31,FALSE),"")</f>
        <v/>
      </c>
      <c r="AF214" s="526" t="str">
        <f>IFERROR(VLOOKUP(AF212,'P1'!$B:$AP,31,FALSE),"")</f>
        <v/>
      </c>
      <c r="AG214" s="526" t="str">
        <f>IFERROR(VLOOKUP(AG212,'P1'!$B:$AP,31,FALSE),"")</f>
        <v/>
      </c>
      <c r="AH214" s="526" t="str">
        <f>IFERROR(VLOOKUP(AH212,'P1'!$B:$AP,31,FALSE),"")</f>
        <v/>
      </c>
      <c r="AI214" s="526" t="str">
        <f>IFERROR(VLOOKUP(AI212,'P1'!$B:$AP,31,FALSE),"")</f>
        <v/>
      </c>
      <c r="AJ214" s="526" t="str">
        <f>IFERROR(VLOOKUP(AJ212,'P1'!$B:$AP,31,FALSE),"")</f>
        <v/>
      </c>
      <c r="AK214" s="526" t="str">
        <f>IFERROR(VLOOKUP(AK212,'P1'!$B:$AP,31,FALSE),"")</f>
        <v/>
      </c>
      <c r="AL214" s="526" t="str">
        <f>IFERROR(VLOOKUP(AL212,'P1'!$B:$AP,31,FALSE),"")</f>
        <v/>
      </c>
      <c r="AM214" s="526" t="str">
        <f>IFERROR(VLOOKUP(AM212,'P1'!$B:$AP,31,FALSE),"")</f>
        <v/>
      </c>
      <c r="AN214" s="687"/>
      <c r="AO214" s="659"/>
      <c r="AP214" s="664"/>
      <c r="AQ214" s="665"/>
      <c r="AR214" s="659"/>
      <c r="AS214" s="659"/>
      <c r="AT214" s="666"/>
      <c r="AU214" s="527"/>
      <c r="AV214" s="527"/>
      <c r="AX214" s="527"/>
      <c r="AY214" s="527"/>
    </row>
    <row r="215" spans="1:51" s="500" customFormat="1" ht="12" customHeight="1">
      <c r="A215" s="667">
        <v>65</v>
      </c>
      <c r="B215" s="670"/>
      <c r="C215" s="688"/>
      <c r="D215" s="676" t="s">
        <v>634</v>
      </c>
      <c r="E215" s="517"/>
      <c r="F215" s="679"/>
      <c r="G215" s="680"/>
      <c r="H215" s="518" t="s">
        <v>635</v>
      </c>
      <c r="I215" s="519"/>
      <c r="J215" s="519"/>
      <c r="K215" s="519"/>
      <c r="L215" s="519"/>
      <c r="M215" s="519"/>
      <c r="N215" s="519"/>
      <c r="O215" s="519"/>
      <c r="P215" s="519"/>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685">
        <f t="shared" ref="AN215" si="311">IF(LEFT($AN$1,6)="共同生活援助",SUM(I216:AM216),SUM(I216:AM217))</f>
        <v>0</v>
      </c>
      <c r="AO215" s="657">
        <f>IF($AN$3="４週",AN215/4,AN215/(DAY(EOMONTH($I$21,0))/7))</f>
        <v>0</v>
      </c>
      <c r="AP215" s="660"/>
      <c r="AQ215" s="661"/>
      <c r="AR215" s="657" t="str">
        <f t="shared" ref="AR215" si="312">IF($AN$3="４週",AU216,AV216)</f>
        <v/>
      </c>
      <c r="AS215" s="657"/>
      <c r="AT215" s="666" t="str">
        <f t="shared" ref="AT215" si="313">IF(AX216&lt;=1.1,"",IF(AY216&lt;=1.1,"",IF(F215="","","勤務時間"&amp;CHAR(10)&amp;"OVER")))</f>
        <v/>
      </c>
      <c r="AU215" s="520" t="s">
        <v>636</v>
      </c>
      <c r="AV215" s="520" t="s">
        <v>637</v>
      </c>
      <c r="AX215" s="520" t="s">
        <v>638</v>
      </c>
      <c r="AY215" s="520" t="s">
        <v>639</v>
      </c>
    </row>
    <row r="216" spans="1:51" s="500" customFormat="1" ht="12" customHeight="1">
      <c r="A216" s="668"/>
      <c r="B216" s="671"/>
      <c r="C216" s="689"/>
      <c r="D216" s="677"/>
      <c r="E216" s="521"/>
      <c r="F216" s="681"/>
      <c r="G216" s="682"/>
      <c r="H216" s="522" t="s">
        <v>640</v>
      </c>
      <c r="I216" s="526" t="str">
        <f>IFERROR(VLOOKUP(I215,'P1'!$B:$AP,41,FALSE),"")</f>
        <v/>
      </c>
      <c r="J216" s="526" t="str">
        <f>IFERROR(VLOOKUP(J215,'P1'!$B:$AP,41,FALSE),"")</f>
        <v/>
      </c>
      <c r="K216" s="526" t="str">
        <f>IFERROR(VLOOKUP(K215,'P1'!$B:$AP,41,FALSE),"")</f>
        <v/>
      </c>
      <c r="L216" s="526" t="str">
        <f>IFERROR(VLOOKUP(L215,'P1'!$B:$AP,41,FALSE),"")</f>
        <v/>
      </c>
      <c r="M216" s="526" t="str">
        <f>IFERROR(VLOOKUP(M215,'P1'!$B:$AP,41,FALSE),"")</f>
        <v/>
      </c>
      <c r="N216" s="526" t="str">
        <f>IFERROR(VLOOKUP(N215,'P1'!$B:$AP,41,FALSE),"")</f>
        <v/>
      </c>
      <c r="O216" s="526" t="str">
        <f>IFERROR(VLOOKUP(O215,'P1'!$B:$AP,41,FALSE),"")</f>
        <v/>
      </c>
      <c r="P216" s="526" t="str">
        <f>IFERROR(VLOOKUP(P215,'P1'!$B:$AP,41,FALSE),"")</f>
        <v/>
      </c>
      <c r="Q216" s="526" t="str">
        <f>IFERROR(VLOOKUP(Q215,'P1'!$B:$AP,41,FALSE),"")</f>
        <v/>
      </c>
      <c r="R216" s="526" t="str">
        <f>IFERROR(VLOOKUP(R215,'P1'!$B:$AP,41,FALSE),"")</f>
        <v/>
      </c>
      <c r="S216" s="526" t="str">
        <f>IFERROR(VLOOKUP(S215,'P1'!$B:$AP,41,FALSE),"")</f>
        <v/>
      </c>
      <c r="T216" s="526" t="str">
        <f>IFERROR(VLOOKUP(T215,'P1'!$B:$AP,41,FALSE),"")</f>
        <v/>
      </c>
      <c r="U216" s="526" t="str">
        <f>IFERROR(VLOOKUP(U215,'P1'!$B:$AP,41,FALSE),"")</f>
        <v/>
      </c>
      <c r="V216" s="526" t="str">
        <f>IFERROR(VLOOKUP(V215,'P1'!$B:$AP,41,FALSE),"")</f>
        <v/>
      </c>
      <c r="W216" s="526" t="str">
        <f>IFERROR(VLOOKUP(W215,'P1'!$B:$AP,41,FALSE),"")</f>
        <v/>
      </c>
      <c r="X216" s="526" t="str">
        <f>IFERROR(VLOOKUP(X215,'P1'!$B:$AP,41,FALSE),"")</f>
        <v/>
      </c>
      <c r="Y216" s="526" t="str">
        <f>IFERROR(VLOOKUP(Y215,'P1'!$B:$AP,41,FALSE),"")</f>
        <v/>
      </c>
      <c r="Z216" s="526" t="str">
        <f>IFERROR(VLOOKUP(Z215,'P1'!$B:$AP,41,FALSE),"")</f>
        <v/>
      </c>
      <c r="AA216" s="526" t="str">
        <f>IFERROR(VLOOKUP(AA215,'P1'!$B:$AP,41,FALSE),"")</f>
        <v/>
      </c>
      <c r="AB216" s="526" t="str">
        <f>IFERROR(VLOOKUP(AB215,'P1'!$B:$AP,41,FALSE),"")</f>
        <v/>
      </c>
      <c r="AC216" s="526" t="str">
        <f>IFERROR(VLOOKUP(AC215,'P1'!$B:$AP,41,FALSE),"")</f>
        <v/>
      </c>
      <c r="AD216" s="526" t="str">
        <f>IFERROR(VLOOKUP(AD215,'P1'!$B:$AP,41,FALSE),"")</f>
        <v/>
      </c>
      <c r="AE216" s="526" t="str">
        <f>IFERROR(VLOOKUP(AE215,'P1'!$B:$AP,41,FALSE),"")</f>
        <v/>
      </c>
      <c r="AF216" s="526" t="str">
        <f>IFERROR(VLOOKUP(AF215,'P1'!$B:$AP,41,FALSE),"")</f>
        <v/>
      </c>
      <c r="AG216" s="526" t="str">
        <f>IFERROR(VLOOKUP(AG215,'P1'!$B:$AP,41,FALSE),"")</f>
        <v/>
      </c>
      <c r="AH216" s="526" t="str">
        <f>IFERROR(VLOOKUP(AH215,'P1'!$B:$AP,41,FALSE),"")</f>
        <v/>
      </c>
      <c r="AI216" s="526" t="str">
        <f>IFERROR(VLOOKUP(AI215,'P1'!$B:$AP,41,FALSE),"")</f>
        <v/>
      </c>
      <c r="AJ216" s="526" t="str">
        <f>IFERROR(VLOOKUP(AJ215,'P1'!$B:$AP,41,FALSE),"")</f>
        <v/>
      </c>
      <c r="AK216" s="526" t="str">
        <f>IFERROR(VLOOKUP(AK215,'P1'!$B:$AP,41,FALSE),"")</f>
        <v/>
      </c>
      <c r="AL216" s="526" t="str">
        <f>IFERROR(VLOOKUP(AL215,'P1'!$B:$AP,41,FALSE),"")</f>
        <v/>
      </c>
      <c r="AM216" s="526" t="str">
        <f>IFERROR(VLOOKUP(AM215,'P1'!$B:$AP,41,FALSE),"")</f>
        <v/>
      </c>
      <c r="AN216" s="686"/>
      <c r="AO216" s="658"/>
      <c r="AP216" s="662"/>
      <c r="AQ216" s="663"/>
      <c r="AR216" s="658"/>
      <c r="AS216" s="658"/>
      <c r="AT216" s="666"/>
      <c r="AU216" s="524" t="str">
        <f t="shared" ref="AU216" si="314">IFERROR(IF($D215="□",($AO215/$AK$6),($AO215/$AK$8)),"")</f>
        <v/>
      </c>
      <c r="AV216" s="524" t="str">
        <f t="shared" ref="AV216" si="315">IFERROR(IF($D215="□",($AN215/$AO$6),($AN215/$AO$8)),"")</f>
        <v/>
      </c>
      <c r="AX216" s="524" t="str">
        <f>IFERROR(IF($D215="□",(VLOOKUP(F215,'[5]ますた君 '!$C:$E,3,FALSE)/($AK$6*4)),(VLOOKUP(F215,'[5]ますた君 '!$C:$E,3,FALSE)/($AK$8*4))),"")</f>
        <v/>
      </c>
      <c r="AY216" s="524" t="str">
        <f>IFERROR(IF($D215="□",(VLOOKUP(F215,'[5]ますた君 '!$C:$E,3,FALSE)/$AO$6),(VLOOKUP(F215,'[5]ますた君 '!$C:$E,3,FALSE)/$AO$8)),"")</f>
        <v/>
      </c>
    </row>
    <row r="217" spans="1:51" s="500" customFormat="1" ht="12" customHeight="1">
      <c r="A217" s="669"/>
      <c r="B217" s="672"/>
      <c r="C217" s="690"/>
      <c r="D217" s="678"/>
      <c r="E217" s="521"/>
      <c r="F217" s="683"/>
      <c r="G217" s="684"/>
      <c r="H217" s="525" t="s">
        <v>641</v>
      </c>
      <c r="I217" s="528" t="str">
        <f>IFERROR(VLOOKUP(I215,'P1'!$B:$AP,31,FALSE),"")</f>
        <v/>
      </c>
      <c r="J217" s="526" t="str">
        <f>IFERROR(VLOOKUP(J215,'P1'!$B:$AP,31,FALSE),"")</f>
        <v/>
      </c>
      <c r="K217" s="526" t="str">
        <f>IFERROR(VLOOKUP(K215,'P1'!$B:$AP,31,FALSE),"")</f>
        <v/>
      </c>
      <c r="L217" s="526" t="str">
        <f>IFERROR(VLOOKUP(L215,'P1'!$B:$AP,31,FALSE),"")</f>
        <v/>
      </c>
      <c r="M217" s="526" t="str">
        <f>IFERROR(VLOOKUP(M215,'P1'!$B:$AP,31,FALSE),"")</f>
        <v/>
      </c>
      <c r="N217" s="526" t="str">
        <f>IFERROR(VLOOKUP(N215,'P1'!$B:$AP,31,FALSE),"")</f>
        <v/>
      </c>
      <c r="O217" s="526" t="str">
        <f>IFERROR(VLOOKUP(O215,'P1'!$B:$AP,31,FALSE),"")</f>
        <v/>
      </c>
      <c r="P217" s="526" t="str">
        <f>IFERROR(VLOOKUP(P215,'P1'!$B:$AP,31,FALSE),"")</f>
        <v/>
      </c>
      <c r="Q217" s="526" t="str">
        <f>IFERROR(VLOOKUP(Q215,'P1'!$B:$AP,31,FALSE),"")</f>
        <v/>
      </c>
      <c r="R217" s="526" t="str">
        <f>IFERROR(VLOOKUP(R215,'P1'!$B:$AP,31,FALSE),"")</f>
        <v/>
      </c>
      <c r="S217" s="526" t="str">
        <f>IFERROR(VLOOKUP(S215,'P1'!$B:$AP,31,FALSE),"")</f>
        <v/>
      </c>
      <c r="T217" s="526" t="str">
        <f>IFERROR(VLOOKUP(T215,'P1'!$B:$AP,31,FALSE),"")</f>
        <v/>
      </c>
      <c r="U217" s="526" t="str">
        <f>IFERROR(VLOOKUP(U215,'P1'!$B:$AP,31,FALSE),"")</f>
        <v/>
      </c>
      <c r="V217" s="526" t="str">
        <f>IFERROR(VLOOKUP(V215,'P1'!$B:$AP,31,FALSE),"")</f>
        <v/>
      </c>
      <c r="W217" s="526" t="str">
        <f>IFERROR(VLOOKUP(W215,'P1'!$B:$AP,31,FALSE),"")</f>
        <v/>
      </c>
      <c r="X217" s="526" t="str">
        <f>IFERROR(VLOOKUP(X215,'P1'!$B:$AP,31,FALSE),"")</f>
        <v/>
      </c>
      <c r="Y217" s="526" t="str">
        <f>IFERROR(VLOOKUP(Y215,'P1'!$B:$AP,31,FALSE),"")</f>
        <v/>
      </c>
      <c r="Z217" s="526" t="str">
        <f>IFERROR(VLOOKUP(Z215,'P1'!$B:$AP,31,FALSE),"")</f>
        <v/>
      </c>
      <c r="AA217" s="526" t="str">
        <f>IFERROR(VLOOKUP(AA215,'P1'!$B:$AP,31,FALSE),"")</f>
        <v/>
      </c>
      <c r="AB217" s="526" t="str">
        <f>IFERROR(VLOOKUP(AB215,'P1'!$B:$AP,31,FALSE),"")</f>
        <v/>
      </c>
      <c r="AC217" s="526" t="str">
        <f>IFERROR(VLOOKUP(AC215,'P1'!$B:$AP,31,FALSE),"")</f>
        <v/>
      </c>
      <c r="AD217" s="526" t="str">
        <f>IFERROR(VLOOKUP(AD215,'P1'!$B:$AP,31,FALSE),"")</f>
        <v/>
      </c>
      <c r="AE217" s="526" t="str">
        <f>IFERROR(VLOOKUP(AE215,'P1'!$B:$AP,31,FALSE),"")</f>
        <v/>
      </c>
      <c r="AF217" s="526" t="str">
        <f>IFERROR(VLOOKUP(AF215,'P1'!$B:$AP,31,FALSE),"")</f>
        <v/>
      </c>
      <c r="AG217" s="526" t="str">
        <f>IFERROR(VLOOKUP(AG215,'P1'!$B:$AP,31,FALSE),"")</f>
        <v/>
      </c>
      <c r="AH217" s="526" t="str">
        <f>IFERROR(VLOOKUP(AH215,'P1'!$B:$AP,31,FALSE),"")</f>
        <v/>
      </c>
      <c r="AI217" s="526" t="str">
        <f>IFERROR(VLOOKUP(AI215,'P1'!$B:$AP,31,FALSE),"")</f>
        <v/>
      </c>
      <c r="AJ217" s="526" t="str">
        <f>IFERROR(VLOOKUP(AJ215,'P1'!$B:$AP,31,FALSE),"")</f>
        <v/>
      </c>
      <c r="AK217" s="526" t="str">
        <f>IFERROR(VLOOKUP(AK215,'P1'!$B:$AP,31,FALSE),"")</f>
        <v/>
      </c>
      <c r="AL217" s="526" t="str">
        <f>IFERROR(VLOOKUP(AL215,'P1'!$B:$AP,31,FALSE),"")</f>
        <v/>
      </c>
      <c r="AM217" s="526" t="str">
        <f>IFERROR(VLOOKUP(AM215,'P1'!$B:$AP,31,FALSE),"")</f>
        <v/>
      </c>
      <c r="AN217" s="687"/>
      <c r="AO217" s="659"/>
      <c r="AP217" s="664"/>
      <c r="AQ217" s="665"/>
      <c r="AR217" s="659"/>
      <c r="AS217" s="659"/>
      <c r="AT217" s="666"/>
      <c r="AU217" s="527"/>
      <c r="AV217" s="527"/>
      <c r="AX217" s="527"/>
      <c r="AY217" s="527"/>
    </row>
    <row r="218" spans="1:51" s="500" customFormat="1" ht="12" customHeight="1">
      <c r="A218" s="667">
        <v>66</v>
      </c>
      <c r="B218" s="670"/>
      <c r="C218" s="688"/>
      <c r="D218" s="676" t="s">
        <v>634</v>
      </c>
      <c r="E218" s="517"/>
      <c r="F218" s="679"/>
      <c r="G218" s="680"/>
      <c r="H218" s="518" t="s">
        <v>635</v>
      </c>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685">
        <f t="shared" ref="AN218" si="316">IF(LEFT($AN$1,6)="共同生活援助",SUM(I219:AM219),SUM(I219:AM220))</f>
        <v>0</v>
      </c>
      <c r="AO218" s="657">
        <f>IF($AN$3="４週",AN218/4,AN218/(DAY(EOMONTH($I$21,0))/7))</f>
        <v>0</v>
      </c>
      <c r="AP218" s="660"/>
      <c r="AQ218" s="661"/>
      <c r="AR218" s="657" t="str">
        <f t="shared" ref="AR218" si="317">IF($AN$3="４週",AU219,AV219)</f>
        <v/>
      </c>
      <c r="AS218" s="657"/>
      <c r="AT218" s="666" t="str">
        <f t="shared" ref="AT218" si="318">IF(AX219&lt;=1.1,"",IF(AY219&lt;=1.1,"",IF(F218="","","勤務時間"&amp;CHAR(10)&amp;"OVER")))</f>
        <v/>
      </c>
      <c r="AU218" s="520" t="s">
        <v>636</v>
      </c>
      <c r="AV218" s="520" t="s">
        <v>637</v>
      </c>
      <c r="AX218" s="520" t="s">
        <v>638</v>
      </c>
      <c r="AY218" s="520" t="s">
        <v>639</v>
      </c>
    </row>
    <row r="219" spans="1:51" s="500" customFormat="1" ht="12" customHeight="1">
      <c r="A219" s="668"/>
      <c r="B219" s="671"/>
      <c r="C219" s="689"/>
      <c r="D219" s="677"/>
      <c r="E219" s="521"/>
      <c r="F219" s="681"/>
      <c r="G219" s="682"/>
      <c r="H219" s="522" t="s">
        <v>640</v>
      </c>
      <c r="I219" s="526" t="str">
        <f>IFERROR(VLOOKUP(I218,'P1'!$B:$AP,41,FALSE),"")</f>
        <v/>
      </c>
      <c r="J219" s="526" t="str">
        <f>IFERROR(VLOOKUP(J218,'P1'!$B:$AP,41,FALSE),"")</f>
        <v/>
      </c>
      <c r="K219" s="526" t="str">
        <f>IFERROR(VLOOKUP(K218,'P1'!$B:$AP,41,FALSE),"")</f>
        <v/>
      </c>
      <c r="L219" s="526" t="str">
        <f>IFERROR(VLOOKUP(L218,'P1'!$B:$AP,41,FALSE),"")</f>
        <v/>
      </c>
      <c r="M219" s="526" t="str">
        <f>IFERROR(VLOOKUP(M218,'P1'!$B:$AP,41,FALSE),"")</f>
        <v/>
      </c>
      <c r="N219" s="526" t="str">
        <f>IFERROR(VLOOKUP(N218,'P1'!$B:$AP,41,FALSE),"")</f>
        <v/>
      </c>
      <c r="O219" s="526" t="str">
        <f>IFERROR(VLOOKUP(O218,'P1'!$B:$AP,41,FALSE),"")</f>
        <v/>
      </c>
      <c r="P219" s="526" t="str">
        <f>IFERROR(VLOOKUP(P218,'P1'!$B:$AP,41,FALSE),"")</f>
        <v/>
      </c>
      <c r="Q219" s="526" t="str">
        <f>IFERROR(VLOOKUP(Q218,'P1'!$B:$AP,41,FALSE),"")</f>
        <v/>
      </c>
      <c r="R219" s="526" t="str">
        <f>IFERROR(VLOOKUP(R218,'P1'!$B:$AP,41,FALSE),"")</f>
        <v/>
      </c>
      <c r="S219" s="526" t="str">
        <f>IFERROR(VLOOKUP(S218,'P1'!$B:$AP,41,FALSE),"")</f>
        <v/>
      </c>
      <c r="T219" s="526" t="str">
        <f>IFERROR(VLOOKUP(T218,'P1'!$B:$AP,41,FALSE),"")</f>
        <v/>
      </c>
      <c r="U219" s="526" t="str">
        <f>IFERROR(VLOOKUP(U218,'P1'!$B:$AP,41,FALSE),"")</f>
        <v/>
      </c>
      <c r="V219" s="526" t="str">
        <f>IFERROR(VLOOKUP(V218,'P1'!$B:$AP,41,FALSE),"")</f>
        <v/>
      </c>
      <c r="W219" s="526" t="str">
        <f>IFERROR(VLOOKUP(W218,'P1'!$B:$AP,41,FALSE),"")</f>
        <v/>
      </c>
      <c r="X219" s="526" t="str">
        <f>IFERROR(VLOOKUP(X218,'P1'!$B:$AP,41,FALSE),"")</f>
        <v/>
      </c>
      <c r="Y219" s="526" t="str">
        <f>IFERROR(VLOOKUP(Y218,'P1'!$B:$AP,41,FALSE),"")</f>
        <v/>
      </c>
      <c r="Z219" s="526" t="str">
        <f>IFERROR(VLOOKUP(Z218,'P1'!$B:$AP,41,FALSE),"")</f>
        <v/>
      </c>
      <c r="AA219" s="526" t="str">
        <f>IFERROR(VLOOKUP(AA218,'P1'!$B:$AP,41,FALSE),"")</f>
        <v/>
      </c>
      <c r="AB219" s="526" t="str">
        <f>IFERROR(VLOOKUP(AB218,'P1'!$B:$AP,41,FALSE),"")</f>
        <v/>
      </c>
      <c r="AC219" s="526" t="str">
        <f>IFERROR(VLOOKUP(AC218,'P1'!$B:$AP,41,FALSE),"")</f>
        <v/>
      </c>
      <c r="AD219" s="526" t="str">
        <f>IFERROR(VLOOKUP(AD218,'P1'!$B:$AP,41,FALSE),"")</f>
        <v/>
      </c>
      <c r="AE219" s="526" t="str">
        <f>IFERROR(VLOOKUP(AE218,'P1'!$B:$AP,41,FALSE),"")</f>
        <v/>
      </c>
      <c r="AF219" s="526" t="str">
        <f>IFERROR(VLOOKUP(AF218,'P1'!$B:$AP,41,FALSE),"")</f>
        <v/>
      </c>
      <c r="AG219" s="526" t="str">
        <f>IFERROR(VLOOKUP(AG218,'P1'!$B:$AP,41,FALSE),"")</f>
        <v/>
      </c>
      <c r="AH219" s="526" t="str">
        <f>IFERROR(VLOOKUP(AH218,'P1'!$B:$AP,41,FALSE),"")</f>
        <v/>
      </c>
      <c r="AI219" s="526" t="str">
        <f>IFERROR(VLOOKUP(AI218,'P1'!$B:$AP,41,FALSE),"")</f>
        <v/>
      </c>
      <c r="AJ219" s="526" t="str">
        <f>IFERROR(VLOOKUP(AJ218,'P1'!$B:$AP,41,FALSE),"")</f>
        <v/>
      </c>
      <c r="AK219" s="526" t="str">
        <f>IFERROR(VLOOKUP(AK218,'P1'!$B:$AP,41,FALSE),"")</f>
        <v/>
      </c>
      <c r="AL219" s="526" t="str">
        <f>IFERROR(VLOOKUP(AL218,'P1'!$B:$AP,41,FALSE),"")</f>
        <v/>
      </c>
      <c r="AM219" s="526" t="str">
        <f>IFERROR(VLOOKUP(AM218,'P1'!$B:$AP,41,FALSE),"")</f>
        <v/>
      </c>
      <c r="AN219" s="686"/>
      <c r="AO219" s="658"/>
      <c r="AP219" s="662"/>
      <c r="AQ219" s="663"/>
      <c r="AR219" s="658"/>
      <c r="AS219" s="658"/>
      <c r="AT219" s="666"/>
      <c r="AU219" s="524" t="str">
        <f t="shared" ref="AU219" si="319">IFERROR(IF($D218="□",($AO218/$AK$6),($AO218/$AK$8)),"")</f>
        <v/>
      </c>
      <c r="AV219" s="524" t="str">
        <f t="shared" ref="AV219" si="320">IFERROR(IF($D218="□",($AN218/$AO$6),($AN218/$AO$8)),"")</f>
        <v/>
      </c>
      <c r="AX219" s="524" t="str">
        <f>IFERROR(IF($D218="□",(VLOOKUP(F218,'[5]ますた君 '!$C:$E,3,FALSE)/($AK$6*4)),(VLOOKUP(F218,'[5]ますた君 '!$C:$E,3,FALSE)/($AK$8*4))),"")</f>
        <v/>
      </c>
      <c r="AY219" s="524" t="str">
        <f>IFERROR(IF($D218="□",(VLOOKUP(F218,'[5]ますた君 '!$C:$E,3,FALSE)/$AO$6),(VLOOKUP(F218,'[5]ますた君 '!$C:$E,3,FALSE)/$AO$8)),"")</f>
        <v/>
      </c>
    </row>
    <row r="220" spans="1:51" s="500" customFormat="1" ht="12" customHeight="1">
      <c r="A220" s="669"/>
      <c r="B220" s="672"/>
      <c r="C220" s="690"/>
      <c r="D220" s="678"/>
      <c r="E220" s="521"/>
      <c r="F220" s="683"/>
      <c r="G220" s="684"/>
      <c r="H220" s="525" t="s">
        <v>641</v>
      </c>
      <c r="I220" s="526" t="str">
        <f>IFERROR(VLOOKUP(I218,'P1'!$B:$AP,31,FALSE),"")</f>
        <v/>
      </c>
      <c r="J220" s="526" t="str">
        <f>IFERROR(VLOOKUP(J218,'P1'!$B:$AP,31,FALSE),"")</f>
        <v/>
      </c>
      <c r="K220" s="526" t="str">
        <f>IFERROR(VLOOKUP(K218,'P1'!$B:$AP,31,FALSE),"")</f>
        <v/>
      </c>
      <c r="L220" s="526" t="str">
        <f>IFERROR(VLOOKUP(L218,'P1'!$B:$AP,31,FALSE),"")</f>
        <v/>
      </c>
      <c r="M220" s="526" t="str">
        <f>IFERROR(VLOOKUP(M218,'P1'!$B:$AP,31,FALSE),"")</f>
        <v/>
      </c>
      <c r="N220" s="526" t="str">
        <f>IFERROR(VLOOKUP(N218,'P1'!$B:$AP,31,FALSE),"")</f>
        <v/>
      </c>
      <c r="O220" s="526" t="str">
        <f>IFERROR(VLOOKUP(O218,'P1'!$B:$AP,31,FALSE),"")</f>
        <v/>
      </c>
      <c r="P220" s="526" t="str">
        <f>IFERROR(VLOOKUP(P218,'P1'!$B:$AP,31,FALSE),"")</f>
        <v/>
      </c>
      <c r="Q220" s="526" t="str">
        <f>IFERROR(VLOOKUP(Q218,'P1'!$B:$AP,31,FALSE),"")</f>
        <v/>
      </c>
      <c r="R220" s="526" t="str">
        <f>IFERROR(VLOOKUP(R218,'P1'!$B:$AP,31,FALSE),"")</f>
        <v/>
      </c>
      <c r="S220" s="526" t="str">
        <f>IFERROR(VLOOKUP(S218,'P1'!$B:$AP,31,FALSE),"")</f>
        <v/>
      </c>
      <c r="T220" s="526" t="str">
        <f>IFERROR(VLOOKUP(T218,'P1'!$B:$AP,31,FALSE),"")</f>
        <v/>
      </c>
      <c r="U220" s="526" t="str">
        <f>IFERROR(VLOOKUP(U218,'P1'!$B:$AP,31,FALSE),"")</f>
        <v/>
      </c>
      <c r="V220" s="526" t="str">
        <f>IFERROR(VLOOKUP(V218,'P1'!$B:$AP,31,FALSE),"")</f>
        <v/>
      </c>
      <c r="W220" s="526" t="str">
        <f>IFERROR(VLOOKUP(W218,'P1'!$B:$AP,31,FALSE),"")</f>
        <v/>
      </c>
      <c r="X220" s="526" t="str">
        <f>IFERROR(VLOOKUP(X218,'P1'!$B:$AP,31,FALSE),"")</f>
        <v/>
      </c>
      <c r="Y220" s="526" t="str">
        <f>IFERROR(VLOOKUP(Y218,'P1'!$B:$AP,31,FALSE),"")</f>
        <v/>
      </c>
      <c r="Z220" s="526" t="str">
        <f>IFERROR(VLOOKUP(Z218,'P1'!$B:$AP,31,FALSE),"")</f>
        <v/>
      </c>
      <c r="AA220" s="526" t="str">
        <f>IFERROR(VLOOKUP(AA218,'P1'!$B:$AP,31,FALSE),"")</f>
        <v/>
      </c>
      <c r="AB220" s="526" t="str">
        <f>IFERROR(VLOOKUP(AB218,'P1'!$B:$AP,31,FALSE),"")</f>
        <v/>
      </c>
      <c r="AC220" s="526" t="str">
        <f>IFERROR(VLOOKUP(AC218,'P1'!$B:$AP,31,FALSE),"")</f>
        <v/>
      </c>
      <c r="AD220" s="526" t="str">
        <f>IFERROR(VLOOKUP(AD218,'P1'!$B:$AP,31,FALSE),"")</f>
        <v/>
      </c>
      <c r="AE220" s="526" t="str">
        <f>IFERROR(VLOOKUP(AE218,'P1'!$B:$AP,31,FALSE),"")</f>
        <v/>
      </c>
      <c r="AF220" s="526" t="str">
        <f>IFERROR(VLOOKUP(AF218,'P1'!$B:$AP,31,FALSE),"")</f>
        <v/>
      </c>
      <c r="AG220" s="526" t="str">
        <f>IFERROR(VLOOKUP(AG218,'P1'!$B:$AP,31,FALSE),"")</f>
        <v/>
      </c>
      <c r="AH220" s="526" t="str">
        <f>IFERROR(VLOOKUP(AH218,'P1'!$B:$AP,31,FALSE),"")</f>
        <v/>
      </c>
      <c r="AI220" s="526" t="str">
        <f>IFERROR(VLOOKUP(AI218,'P1'!$B:$AP,31,FALSE),"")</f>
        <v/>
      </c>
      <c r="AJ220" s="526" t="str">
        <f>IFERROR(VLOOKUP(AJ218,'P1'!$B:$AP,31,FALSE),"")</f>
        <v/>
      </c>
      <c r="AK220" s="526" t="str">
        <f>IFERROR(VLOOKUP(AK218,'P1'!$B:$AP,31,FALSE),"")</f>
        <v/>
      </c>
      <c r="AL220" s="526" t="str">
        <f>IFERROR(VLOOKUP(AL218,'P1'!$B:$AP,31,FALSE),"")</f>
        <v/>
      </c>
      <c r="AM220" s="526" t="str">
        <f>IFERROR(VLOOKUP(AM218,'P1'!$B:$AP,31,FALSE),"")</f>
        <v/>
      </c>
      <c r="AN220" s="687"/>
      <c r="AO220" s="659"/>
      <c r="AP220" s="664"/>
      <c r="AQ220" s="665"/>
      <c r="AR220" s="659"/>
      <c r="AS220" s="659"/>
      <c r="AT220" s="666"/>
      <c r="AU220" s="527"/>
      <c r="AV220" s="527"/>
      <c r="AX220" s="527"/>
      <c r="AY220" s="527"/>
    </row>
    <row r="221" spans="1:51" s="500" customFormat="1" ht="12" customHeight="1">
      <c r="A221" s="667">
        <v>67</v>
      </c>
      <c r="B221" s="670"/>
      <c r="C221" s="688"/>
      <c r="D221" s="676" t="s">
        <v>634</v>
      </c>
      <c r="E221" s="517"/>
      <c r="F221" s="679"/>
      <c r="G221" s="680"/>
      <c r="H221" s="518" t="s">
        <v>635</v>
      </c>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685">
        <f t="shared" ref="AN221" si="321">IF(LEFT($AN$1,6)="共同生活援助",SUM(I222:AM222),SUM(I222:AM223))</f>
        <v>0</v>
      </c>
      <c r="AO221" s="657">
        <f>IF($AN$3="４週",AN221/4,AN221/(DAY(EOMONTH($I$21,0))/7))</f>
        <v>0</v>
      </c>
      <c r="AP221" s="660"/>
      <c r="AQ221" s="661"/>
      <c r="AR221" s="657" t="str">
        <f t="shared" ref="AR221" si="322">IF($AN$3="４週",AU222,AV222)</f>
        <v/>
      </c>
      <c r="AS221" s="657"/>
      <c r="AT221" s="666" t="str">
        <f t="shared" ref="AT221" si="323">IF(AX222&lt;=1.1,"",IF(AY222&lt;=1.1,"",IF(F221="","","勤務時間"&amp;CHAR(10)&amp;"OVER")))</f>
        <v/>
      </c>
      <c r="AU221" s="520" t="s">
        <v>636</v>
      </c>
      <c r="AV221" s="520" t="s">
        <v>637</v>
      </c>
      <c r="AX221" s="520" t="s">
        <v>638</v>
      </c>
      <c r="AY221" s="520" t="s">
        <v>639</v>
      </c>
    </row>
    <row r="222" spans="1:51" s="500" customFormat="1" ht="12" customHeight="1">
      <c r="A222" s="668"/>
      <c r="B222" s="671"/>
      <c r="C222" s="689"/>
      <c r="D222" s="677"/>
      <c r="E222" s="521"/>
      <c r="F222" s="681"/>
      <c r="G222" s="682"/>
      <c r="H222" s="522" t="s">
        <v>640</v>
      </c>
      <c r="I222" s="526" t="str">
        <f>IFERROR(VLOOKUP(I221,'P1'!$B:$AP,41,FALSE),"")</f>
        <v/>
      </c>
      <c r="J222" s="526" t="str">
        <f>IFERROR(VLOOKUP(J221,'P1'!$B:$AP,41,FALSE),"")</f>
        <v/>
      </c>
      <c r="K222" s="526" t="str">
        <f>IFERROR(VLOOKUP(K221,'P1'!$B:$AP,41,FALSE),"")</f>
        <v/>
      </c>
      <c r="L222" s="526" t="str">
        <f>IFERROR(VLOOKUP(L221,'P1'!$B:$AP,41,FALSE),"")</f>
        <v/>
      </c>
      <c r="M222" s="526" t="str">
        <f>IFERROR(VLOOKUP(M221,'P1'!$B:$AP,41,FALSE),"")</f>
        <v/>
      </c>
      <c r="N222" s="526" t="str">
        <f>IFERROR(VLOOKUP(N221,'P1'!$B:$AP,41,FALSE),"")</f>
        <v/>
      </c>
      <c r="O222" s="526" t="str">
        <f>IFERROR(VLOOKUP(O221,'P1'!$B:$AP,41,FALSE),"")</f>
        <v/>
      </c>
      <c r="P222" s="526" t="str">
        <f>IFERROR(VLOOKUP(P221,'P1'!$B:$AP,41,FALSE),"")</f>
        <v/>
      </c>
      <c r="Q222" s="526" t="str">
        <f>IFERROR(VLOOKUP(Q221,'P1'!$B:$AP,41,FALSE),"")</f>
        <v/>
      </c>
      <c r="R222" s="526" t="str">
        <f>IFERROR(VLOOKUP(R221,'P1'!$B:$AP,41,FALSE),"")</f>
        <v/>
      </c>
      <c r="S222" s="526" t="str">
        <f>IFERROR(VLOOKUP(S221,'P1'!$B:$AP,41,FALSE),"")</f>
        <v/>
      </c>
      <c r="T222" s="526" t="str">
        <f>IFERROR(VLOOKUP(T221,'P1'!$B:$AP,41,FALSE),"")</f>
        <v/>
      </c>
      <c r="U222" s="526" t="str">
        <f>IFERROR(VLOOKUP(U221,'P1'!$B:$AP,41,FALSE),"")</f>
        <v/>
      </c>
      <c r="V222" s="526" t="str">
        <f>IFERROR(VLOOKUP(V221,'P1'!$B:$AP,41,FALSE),"")</f>
        <v/>
      </c>
      <c r="W222" s="526" t="str">
        <f>IFERROR(VLOOKUP(W221,'P1'!$B:$AP,41,FALSE),"")</f>
        <v/>
      </c>
      <c r="X222" s="526" t="str">
        <f>IFERROR(VLOOKUP(X221,'P1'!$B:$AP,41,FALSE),"")</f>
        <v/>
      </c>
      <c r="Y222" s="526" t="str">
        <f>IFERROR(VLOOKUP(Y221,'P1'!$B:$AP,41,FALSE),"")</f>
        <v/>
      </c>
      <c r="Z222" s="526" t="str">
        <f>IFERROR(VLOOKUP(Z221,'P1'!$B:$AP,41,FALSE),"")</f>
        <v/>
      </c>
      <c r="AA222" s="526" t="str">
        <f>IFERROR(VLOOKUP(AA221,'P1'!$B:$AP,41,FALSE),"")</f>
        <v/>
      </c>
      <c r="AB222" s="526" t="str">
        <f>IFERROR(VLOOKUP(AB221,'P1'!$B:$AP,41,FALSE),"")</f>
        <v/>
      </c>
      <c r="AC222" s="526" t="str">
        <f>IFERROR(VLOOKUP(AC221,'P1'!$B:$AP,41,FALSE),"")</f>
        <v/>
      </c>
      <c r="AD222" s="526" t="str">
        <f>IFERROR(VLOOKUP(AD221,'P1'!$B:$AP,41,FALSE),"")</f>
        <v/>
      </c>
      <c r="AE222" s="526" t="str">
        <f>IFERROR(VLOOKUP(AE221,'P1'!$B:$AP,41,FALSE),"")</f>
        <v/>
      </c>
      <c r="AF222" s="526" t="str">
        <f>IFERROR(VLOOKUP(AF221,'P1'!$B:$AP,41,FALSE),"")</f>
        <v/>
      </c>
      <c r="AG222" s="526" t="str">
        <f>IFERROR(VLOOKUP(AG221,'P1'!$B:$AP,41,FALSE),"")</f>
        <v/>
      </c>
      <c r="AH222" s="526" t="str">
        <f>IFERROR(VLOOKUP(AH221,'P1'!$B:$AP,41,FALSE),"")</f>
        <v/>
      </c>
      <c r="AI222" s="526" t="str">
        <f>IFERROR(VLOOKUP(AI221,'P1'!$B:$AP,41,FALSE),"")</f>
        <v/>
      </c>
      <c r="AJ222" s="526" t="str">
        <f>IFERROR(VLOOKUP(AJ221,'P1'!$B:$AP,41,FALSE),"")</f>
        <v/>
      </c>
      <c r="AK222" s="526" t="str">
        <f>IFERROR(VLOOKUP(AK221,'P1'!$B:$AP,41,FALSE),"")</f>
        <v/>
      </c>
      <c r="AL222" s="526" t="str">
        <f>IFERROR(VLOOKUP(AL221,'P1'!$B:$AP,41,FALSE),"")</f>
        <v/>
      </c>
      <c r="AM222" s="526" t="str">
        <f>IFERROR(VLOOKUP(AM221,'P1'!$B:$AP,41,FALSE),"")</f>
        <v/>
      </c>
      <c r="AN222" s="686"/>
      <c r="AO222" s="658"/>
      <c r="AP222" s="662"/>
      <c r="AQ222" s="663"/>
      <c r="AR222" s="658"/>
      <c r="AS222" s="658"/>
      <c r="AT222" s="666"/>
      <c r="AU222" s="524" t="str">
        <f t="shared" ref="AU222" si="324">IFERROR(IF($D221="□",($AO221/$AK$6),($AO221/$AK$8)),"")</f>
        <v/>
      </c>
      <c r="AV222" s="524" t="str">
        <f t="shared" ref="AV222" si="325">IFERROR(IF($D221="□",($AN221/$AO$6),($AN221/$AO$8)),"")</f>
        <v/>
      </c>
      <c r="AX222" s="524" t="str">
        <f>IFERROR(IF($D221="□",(VLOOKUP(F221,'[5]ますた君 '!$C:$E,3,FALSE)/($AK$6*4)),(VLOOKUP(F221,'[5]ますた君 '!$C:$E,3,FALSE)/($AK$8*4))),"")</f>
        <v/>
      </c>
      <c r="AY222" s="524" t="str">
        <f>IFERROR(IF($D221="□",(VLOOKUP(F221,'[5]ますた君 '!$C:$E,3,FALSE)/$AO$6),(VLOOKUP(F221,'[5]ますた君 '!$C:$E,3,FALSE)/$AO$8)),"")</f>
        <v/>
      </c>
    </row>
    <row r="223" spans="1:51" s="500" customFormat="1" ht="12" customHeight="1">
      <c r="A223" s="669"/>
      <c r="B223" s="672"/>
      <c r="C223" s="690"/>
      <c r="D223" s="678"/>
      <c r="E223" s="521"/>
      <c r="F223" s="683"/>
      <c r="G223" s="684"/>
      <c r="H223" s="525" t="s">
        <v>641</v>
      </c>
      <c r="I223" s="526" t="str">
        <f>IFERROR(VLOOKUP(I221,'P1'!$B:$AP,31,FALSE),"")</f>
        <v/>
      </c>
      <c r="J223" s="526" t="str">
        <f>IFERROR(VLOOKUP(J221,'P1'!$B:$AP,31,FALSE),"")</f>
        <v/>
      </c>
      <c r="K223" s="526" t="str">
        <f>IFERROR(VLOOKUP(K221,'P1'!$B:$AP,31,FALSE),"")</f>
        <v/>
      </c>
      <c r="L223" s="526" t="str">
        <f>IFERROR(VLOOKUP(L221,'P1'!$B:$AP,31,FALSE),"")</f>
        <v/>
      </c>
      <c r="M223" s="526" t="str">
        <f>IFERROR(VLOOKUP(M221,'P1'!$B:$AP,31,FALSE),"")</f>
        <v/>
      </c>
      <c r="N223" s="526" t="str">
        <f>IFERROR(VLOOKUP(N221,'P1'!$B:$AP,31,FALSE),"")</f>
        <v/>
      </c>
      <c r="O223" s="526" t="str">
        <f>IFERROR(VLOOKUP(O221,'P1'!$B:$AP,31,FALSE),"")</f>
        <v/>
      </c>
      <c r="P223" s="526" t="str">
        <f>IFERROR(VLOOKUP(P221,'P1'!$B:$AP,31,FALSE),"")</f>
        <v/>
      </c>
      <c r="Q223" s="526" t="str">
        <f>IFERROR(VLOOKUP(Q221,'P1'!$B:$AP,31,FALSE),"")</f>
        <v/>
      </c>
      <c r="R223" s="526" t="str">
        <f>IFERROR(VLOOKUP(R221,'P1'!$B:$AP,31,FALSE),"")</f>
        <v/>
      </c>
      <c r="S223" s="526" t="str">
        <f>IFERROR(VLOOKUP(S221,'P1'!$B:$AP,31,FALSE),"")</f>
        <v/>
      </c>
      <c r="T223" s="526" t="str">
        <f>IFERROR(VLOOKUP(T221,'P1'!$B:$AP,31,FALSE),"")</f>
        <v/>
      </c>
      <c r="U223" s="526" t="str">
        <f>IFERROR(VLOOKUP(U221,'P1'!$B:$AP,31,FALSE),"")</f>
        <v/>
      </c>
      <c r="V223" s="526" t="str">
        <f>IFERROR(VLOOKUP(V221,'P1'!$B:$AP,31,FALSE),"")</f>
        <v/>
      </c>
      <c r="W223" s="526" t="str">
        <f>IFERROR(VLOOKUP(W221,'P1'!$B:$AP,31,FALSE),"")</f>
        <v/>
      </c>
      <c r="X223" s="526" t="str">
        <f>IFERROR(VLOOKUP(X221,'P1'!$B:$AP,31,FALSE),"")</f>
        <v/>
      </c>
      <c r="Y223" s="526" t="str">
        <f>IFERROR(VLOOKUP(Y221,'P1'!$B:$AP,31,FALSE),"")</f>
        <v/>
      </c>
      <c r="Z223" s="526" t="str">
        <f>IFERROR(VLOOKUP(Z221,'P1'!$B:$AP,31,FALSE),"")</f>
        <v/>
      </c>
      <c r="AA223" s="526" t="str">
        <f>IFERROR(VLOOKUP(AA221,'P1'!$B:$AP,31,FALSE),"")</f>
        <v/>
      </c>
      <c r="AB223" s="526" t="str">
        <f>IFERROR(VLOOKUP(AB221,'P1'!$B:$AP,31,FALSE),"")</f>
        <v/>
      </c>
      <c r="AC223" s="526" t="str">
        <f>IFERROR(VLOOKUP(AC221,'P1'!$B:$AP,31,FALSE),"")</f>
        <v/>
      </c>
      <c r="AD223" s="526" t="str">
        <f>IFERROR(VLOOKUP(AD221,'P1'!$B:$AP,31,FALSE),"")</f>
        <v/>
      </c>
      <c r="AE223" s="526" t="str">
        <f>IFERROR(VLOOKUP(AE221,'P1'!$B:$AP,31,FALSE),"")</f>
        <v/>
      </c>
      <c r="AF223" s="526" t="str">
        <f>IFERROR(VLOOKUP(AF221,'P1'!$B:$AP,31,FALSE),"")</f>
        <v/>
      </c>
      <c r="AG223" s="526" t="str">
        <f>IFERROR(VLOOKUP(AG221,'P1'!$B:$AP,31,FALSE),"")</f>
        <v/>
      </c>
      <c r="AH223" s="526" t="str">
        <f>IFERROR(VLOOKUP(AH221,'P1'!$B:$AP,31,FALSE),"")</f>
        <v/>
      </c>
      <c r="AI223" s="526" t="str">
        <f>IFERROR(VLOOKUP(AI221,'P1'!$B:$AP,31,FALSE),"")</f>
        <v/>
      </c>
      <c r="AJ223" s="526" t="str">
        <f>IFERROR(VLOOKUP(AJ221,'P1'!$B:$AP,31,FALSE),"")</f>
        <v/>
      </c>
      <c r="AK223" s="526" t="str">
        <f>IFERROR(VLOOKUP(AK221,'P1'!$B:$AP,31,FALSE),"")</f>
        <v/>
      </c>
      <c r="AL223" s="526" t="str">
        <f>IFERROR(VLOOKUP(AL221,'P1'!$B:$AP,31,FALSE),"")</f>
        <v/>
      </c>
      <c r="AM223" s="526" t="str">
        <f>IFERROR(VLOOKUP(AM221,'P1'!$B:$AP,31,FALSE),"")</f>
        <v/>
      </c>
      <c r="AN223" s="687"/>
      <c r="AO223" s="659"/>
      <c r="AP223" s="664"/>
      <c r="AQ223" s="665"/>
      <c r="AR223" s="659"/>
      <c r="AS223" s="659"/>
      <c r="AT223" s="666"/>
      <c r="AU223" s="527"/>
      <c r="AV223" s="527"/>
      <c r="AX223" s="527"/>
      <c r="AY223" s="527"/>
    </row>
    <row r="224" spans="1:51" s="500" customFormat="1" ht="12" customHeight="1">
      <c r="A224" s="667">
        <v>68</v>
      </c>
      <c r="B224" s="670"/>
      <c r="C224" s="673"/>
      <c r="D224" s="676" t="s">
        <v>634</v>
      </c>
      <c r="E224" s="517"/>
      <c r="F224" s="679"/>
      <c r="G224" s="680"/>
      <c r="H224" s="518" t="s">
        <v>635</v>
      </c>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685">
        <f t="shared" ref="AN224" si="326">IF(LEFT($AN$1,6)="共同生活援助",SUM(I225:AM225),SUM(I225:AM226))</f>
        <v>0</v>
      </c>
      <c r="AO224" s="657">
        <f>IF($AN$3="４週",AN224/4,AN224/(DAY(EOMONTH($I$21,0))/7))</f>
        <v>0</v>
      </c>
      <c r="AP224" s="660"/>
      <c r="AQ224" s="661"/>
      <c r="AR224" s="657" t="str">
        <f t="shared" ref="AR224" si="327">IF($AN$3="４週",AU225,AV225)</f>
        <v/>
      </c>
      <c r="AS224" s="657"/>
      <c r="AT224" s="666" t="str">
        <f t="shared" ref="AT224" si="328">IF(AX225&lt;=1.1,"",IF(AY225&lt;=1.1,"",IF(F224="","","勤務時間"&amp;CHAR(10)&amp;"OVER")))</f>
        <v/>
      </c>
      <c r="AU224" s="520" t="s">
        <v>636</v>
      </c>
      <c r="AV224" s="520" t="s">
        <v>637</v>
      </c>
      <c r="AX224" s="520" t="s">
        <v>638</v>
      </c>
      <c r="AY224" s="520" t="s">
        <v>639</v>
      </c>
    </row>
    <row r="225" spans="1:51" s="500" customFormat="1" ht="12" customHeight="1">
      <c r="A225" s="668"/>
      <c r="B225" s="671"/>
      <c r="C225" s="674"/>
      <c r="D225" s="677"/>
      <c r="E225" s="521"/>
      <c r="F225" s="681"/>
      <c r="G225" s="682"/>
      <c r="H225" s="522" t="s">
        <v>640</v>
      </c>
      <c r="I225" s="526" t="str">
        <f>IFERROR(VLOOKUP(I224,'P1'!$B:$AP,41,FALSE),"")</f>
        <v/>
      </c>
      <c r="J225" s="526" t="str">
        <f>IFERROR(VLOOKUP(J224,'P1'!$B:$AP,41,FALSE),"")</f>
        <v/>
      </c>
      <c r="K225" s="526" t="str">
        <f>IFERROR(VLOOKUP(K224,'P1'!$B:$AP,41,FALSE),"")</f>
        <v/>
      </c>
      <c r="L225" s="526" t="str">
        <f>IFERROR(VLOOKUP(L224,'P1'!$B:$AP,41,FALSE),"")</f>
        <v/>
      </c>
      <c r="M225" s="526" t="str">
        <f>IFERROR(VLOOKUP(M224,'P1'!$B:$AP,41,FALSE),"")</f>
        <v/>
      </c>
      <c r="N225" s="526" t="str">
        <f>IFERROR(VLOOKUP(N224,'P1'!$B:$AP,41,FALSE),"")</f>
        <v/>
      </c>
      <c r="O225" s="526" t="str">
        <f>IFERROR(VLOOKUP(O224,'P1'!$B:$AP,41,FALSE),"")</f>
        <v/>
      </c>
      <c r="P225" s="526" t="str">
        <f>IFERROR(VLOOKUP(P224,'P1'!$B:$AP,41,FALSE),"")</f>
        <v/>
      </c>
      <c r="Q225" s="526" t="str">
        <f>IFERROR(VLOOKUP(Q224,'P1'!$B:$AP,41,FALSE),"")</f>
        <v/>
      </c>
      <c r="R225" s="526" t="str">
        <f>IFERROR(VLOOKUP(R224,'P1'!$B:$AP,41,FALSE),"")</f>
        <v/>
      </c>
      <c r="S225" s="526" t="str">
        <f>IFERROR(VLOOKUP(S224,'P1'!$B:$AP,41,FALSE),"")</f>
        <v/>
      </c>
      <c r="T225" s="526" t="str">
        <f>IFERROR(VLOOKUP(T224,'P1'!$B:$AP,41,FALSE),"")</f>
        <v/>
      </c>
      <c r="U225" s="526" t="str">
        <f>IFERROR(VLOOKUP(U224,'P1'!$B:$AP,41,FALSE),"")</f>
        <v/>
      </c>
      <c r="V225" s="526" t="str">
        <f>IFERROR(VLOOKUP(V224,'P1'!$B:$AP,41,FALSE),"")</f>
        <v/>
      </c>
      <c r="W225" s="526" t="str">
        <f>IFERROR(VLOOKUP(W224,'P1'!$B:$AP,41,FALSE),"")</f>
        <v/>
      </c>
      <c r="X225" s="526" t="str">
        <f>IFERROR(VLOOKUP(X224,'P1'!$B:$AP,41,FALSE),"")</f>
        <v/>
      </c>
      <c r="Y225" s="526" t="str">
        <f>IFERROR(VLOOKUP(Y224,'P1'!$B:$AP,41,FALSE),"")</f>
        <v/>
      </c>
      <c r="Z225" s="526" t="str">
        <f>IFERROR(VLOOKUP(Z224,'P1'!$B:$AP,41,FALSE),"")</f>
        <v/>
      </c>
      <c r="AA225" s="526" t="str">
        <f>IFERROR(VLOOKUP(AA224,'P1'!$B:$AP,41,FALSE),"")</f>
        <v/>
      </c>
      <c r="AB225" s="526" t="str">
        <f>IFERROR(VLOOKUP(AB224,'P1'!$B:$AP,41,FALSE),"")</f>
        <v/>
      </c>
      <c r="AC225" s="526" t="str">
        <f>IFERROR(VLOOKUP(AC224,'P1'!$B:$AP,41,FALSE),"")</f>
        <v/>
      </c>
      <c r="AD225" s="526" t="str">
        <f>IFERROR(VLOOKUP(AD224,'P1'!$B:$AP,41,FALSE),"")</f>
        <v/>
      </c>
      <c r="AE225" s="526" t="str">
        <f>IFERROR(VLOOKUP(AE224,'P1'!$B:$AP,41,FALSE),"")</f>
        <v/>
      </c>
      <c r="AF225" s="526" t="str">
        <f>IFERROR(VLOOKUP(AF224,'P1'!$B:$AP,41,FALSE),"")</f>
        <v/>
      </c>
      <c r="AG225" s="526" t="str">
        <f>IFERROR(VLOOKUP(AG224,'P1'!$B:$AP,41,FALSE),"")</f>
        <v/>
      </c>
      <c r="AH225" s="526" t="str">
        <f>IFERROR(VLOOKUP(AH224,'P1'!$B:$AP,41,FALSE),"")</f>
        <v/>
      </c>
      <c r="AI225" s="526" t="str">
        <f>IFERROR(VLOOKUP(AI224,'P1'!$B:$AP,41,FALSE),"")</f>
        <v/>
      </c>
      <c r="AJ225" s="526" t="str">
        <f>IFERROR(VLOOKUP(AJ224,'P1'!$B:$AP,41,FALSE),"")</f>
        <v/>
      </c>
      <c r="AK225" s="526" t="str">
        <f>IFERROR(VLOOKUP(AK224,'P1'!$B:$AP,41,FALSE),"")</f>
        <v/>
      </c>
      <c r="AL225" s="526" t="str">
        <f>IFERROR(VLOOKUP(AL224,'P1'!$B:$AP,41,FALSE),"")</f>
        <v/>
      </c>
      <c r="AM225" s="526" t="str">
        <f>IFERROR(VLOOKUP(AM224,'P1'!$B:$AP,41,FALSE),"")</f>
        <v/>
      </c>
      <c r="AN225" s="686"/>
      <c r="AO225" s="658"/>
      <c r="AP225" s="662"/>
      <c r="AQ225" s="663"/>
      <c r="AR225" s="658"/>
      <c r="AS225" s="658"/>
      <c r="AT225" s="666"/>
      <c r="AU225" s="524" t="str">
        <f t="shared" ref="AU225" si="329">IFERROR(IF($D224="□",($AO224/$AK$6),($AO224/$AK$8)),"")</f>
        <v/>
      </c>
      <c r="AV225" s="524" t="str">
        <f t="shared" ref="AV225" si="330">IFERROR(IF($D224="□",($AN224/$AO$6),($AN224/$AO$8)),"")</f>
        <v/>
      </c>
      <c r="AX225" s="524" t="str">
        <f>IFERROR(IF($D224="□",(VLOOKUP(F224,'[5]ますた君 '!$C:$E,3,FALSE)/($AK$6*4)),(VLOOKUP(F224,'[5]ますた君 '!$C:$E,3,FALSE)/($AK$8*4))),"")</f>
        <v/>
      </c>
      <c r="AY225" s="524" t="str">
        <f>IFERROR(IF($D224="□",(VLOOKUP(F224,'[5]ますた君 '!$C:$E,3,FALSE)/$AO$6),(VLOOKUP(F224,'[5]ますた君 '!$C:$E,3,FALSE)/$AO$8)),"")</f>
        <v/>
      </c>
    </row>
    <row r="226" spans="1:51" s="500" customFormat="1" ht="12" customHeight="1">
      <c r="A226" s="669"/>
      <c r="B226" s="672"/>
      <c r="C226" s="675"/>
      <c r="D226" s="678"/>
      <c r="E226" s="521"/>
      <c r="F226" s="683"/>
      <c r="G226" s="684"/>
      <c r="H226" s="525" t="s">
        <v>641</v>
      </c>
      <c r="I226" s="526" t="str">
        <f>IFERROR(VLOOKUP(I224,'P1'!$B:$AP,31,FALSE),"")</f>
        <v/>
      </c>
      <c r="J226" s="526" t="str">
        <f>IFERROR(VLOOKUP(J224,'P1'!$B:$AP,31,FALSE),"")</f>
        <v/>
      </c>
      <c r="K226" s="526" t="str">
        <f>IFERROR(VLOOKUP(K224,'P1'!$B:$AP,31,FALSE),"")</f>
        <v/>
      </c>
      <c r="L226" s="526" t="str">
        <f>IFERROR(VLOOKUP(L224,'P1'!$B:$AP,31,FALSE),"")</f>
        <v/>
      </c>
      <c r="M226" s="526" t="str">
        <f>IFERROR(VLOOKUP(M224,'P1'!$B:$AP,31,FALSE),"")</f>
        <v/>
      </c>
      <c r="N226" s="526" t="str">
        <f>IFERROR(VLOOKUP(N224,'P1'!$B:$AP,31,FALSE),"")</f>
        <v/>
      </c>
      <c r="O226" s="526" t="str">
        <f>IFERROR(VLOOKUP(O224,'P1'!$B:$AP,31,FALSE),"")</f>
        <v/>
      </c>
      <c r="P226" s="526" t="str">
        <f>IFERROR(VLOOKUP(P224,'P1'!$B:$AP,31,FALSE),"")</f>
        <v/>
      </c>
      <c r="Q226" s="526" t="str">
        <f>IFERROR(VLOOKUP(Q224,'P1'!$B:$AP,31,FALSE),"")</f>
        <v/>
      </c>
      <c r="R226" s="526" t="str">
        <f>IFERROR(VLOOKUP(R224,'P1'!$B:$AP,31,FALSE),"")</f>
        <v/>
      </c>
      <c r="S226" s="526" t="str">
        <f>IFERROR(VLOOKUP(S224,'P1'!$B:$AP,31,FALSE),"")</f>
        <v/>
      </c>
      <c r="T226" s="526" t="str">
        <f>IFERROR(VLOOKUP(T224,'P1'!$B:$AP,31,FALSE),"")</f>
        <v/>
      </c>
      <c r="U226" s="526" t="str">
        <f>IFERROR(VLOOKUP(U224,'P1'!$B:$AP,31,FALSE),"")</f>
        <v/>
      </c>
      <c r="V226" s="526" t="str">
        <f>IFERROR(VLOOKUP(V224,'P1'!$B:$AP,31,FALSE),"")</f>
        <v/>
      </c>
      <c r="W226" s="526" t="str">
        <f>IFERROR(VLOOKUP(W224,'P1'!$B:$AP,31,FALSE),"")</f>
        <v/>
      </c>
      <c r="X226" s="526" t="str">
        <f>IFERROR(VLOOKUP(X224,'P1'!$B:$AP,31,FALSE),"")</f>
        <v/>
      </c>
      <c r="Y226" s="526" t="str">
        <f>IFERROR(VLOOKUP(Y224,'P1'!$B:$AP,31,FALSE),"")</f>
        <v/>
      </c>
      <c r="Z226" s="526" t="str">
        <f>IFERROR(VLOOKUP(Z224,'P1'!$B:$AP,31,FALSE),"")</f>
        <v/>
      </c>
      <c r="AA226" s="526" t="str">
        <f>IFERROR(VLOOKUP(AA224,'P1'!$B:$AP,31,FALSE),"")</f>
        <v/>
      </c>
      <c r="AB226" s="526" t="str">
        <f>IFERROR(VLOOKUP(AB224,'P1'!$B:$AP,31,FALSE),"")</f>
        <v/>
      </c>
      <c r="AC226" s="526" t="str">
        <f>IFERROR(VLOOKUP(AC224,'P1'!$B:$AP,31,FALSE),"")</f>
        <v/>
      </c>
      <c r="AD226" s="526" t="str">
        <f>IFERROR(VLOOKUP(AD224,'P1'!$B:$AP,31,FALSE),"")</f>
        <v/>
      </c>
      <c r="AE226" s="526" t="str">
        <f>IFERROR(VLOOKUP(AE224,'P1'!$B:$AP,31,FALSE),"")</f>
        <v/>
      </c>
      <c r="AF226" s="526" t="str">
        <f>IFERROR(VLOOKUP(AF224,'P1'!$B:$AP,31,FALSE),"")</f>
        <v/>
      </c>
      <c r="AG226" s="526" t="str">
        <f>IFERROR(VLOOKUP(AG224,'P1'!$B:$AP,31,FALSE),"")</f>
        <v/>
      </c>
      <c r="AH226" s="526" t="str">
        <f>IFERROR(VLOOKUP(AH224,'P1'!$B:$AP,31,FALSE),"")</f>
        <v/>
      </c>
      <c r="AI226" s="526" t="str">
        <f>IFERROR(VLOOKUP(AI224,'P1'!$B:$AP,31,FALSE),"")</f>
        <v/>
      </c>
      <c r="AJ226" s="526" t="str">
        <f>IFERROR(VLOOKUP(AJ224,'P1'!$B:$AP,31,FALSE),"")</f>
        <v/>
      </c>
      <c r="AK226" s="526" t="str">
        <f>IFERROR(VLOOKUP(AK224,'P1'!$B:$AP,31,FALSE),"")</f>
        <v/>
      </c>
      <c r="AL226" s="526" t="str">
        <f>IFERROR(VLOOKUP(AL224,'P1'!$B:$AP,31,FALSE),"")</f>
        <v/>
      </c>
      <c r="AM226" s="526" t="str">
        <f>IFERROR(VLOOKUP(AM224,'P1'!$B:$AP,31,FALSE),"")</f>
        <v/>
      </c>
      <c r="AN226" s="687"/>
      <c r="AO226" s="659"/>
      <c r="AP226" s="664"/>
      <c r="AQ226" s="665"/>
      <c r="AR226" s="659"/>
      <c r="AS226" s="659"/>
      <c r="AT226" s="666"/>
      <c r="AU226" s="527"/>
      <c r="AV226" s="527"/>
      <c r="AX226" s="527"/>
      <c r="AY226" s="527"/>
    </row>
    <row r="227" spans="1:51" s="500" customFormat="1" ht="12" customHeight="1">
      <c r="A227" s="667">
        <v>69</v>
      </c>
      <c r="B227" s="670"/>
      <c r="C227" s="688"/>
      <c r="D227" s="676" t="s">
        <v>634</v>
      </c>
      <c r="E227" s="517"/>
      <c r="F227" s="679"/>
      <c r="G227" s="680"/>
      <c r="H227" s="518" t="s">
        <v>635</v>
      </c>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19"/>
      <c r="AK227" s="519"/>
      <c r="AL227" s="519"/>
      <c r="AM227" s="519"/>
      <c r="AN227" s="685">
        <f t="shared" ref="AN227" si="331">IF(LEFT($AN$1,6)="共同生活援助",SUM(I228:AM228),SUM(I228:AM229))</f>
        <v>0</v>
      </c>
      <c r="AO227" s="657">
        <f>IF($AN$3="４週",AN227/4,AN227/(DAY(EOMONTH($I$21,0))/7))</f>
        <v>0</v>
      </c>
      <c r="AP227" s="660"/>
      <c r="AQ227" s="661"/>
      <c r="AR227" s="657" t="str">
        <f t="shared" ref="AR227" si="332">IF($AN$3="４週",AU228,AV228)</f>
        <v/>
      </c>
      <c r="AS227" s="657"/>
      <c r="AT227" s="666" t="str">
        <f t="shared" ref="AT227" si="333">IF(AX228&lt;=1.1,"",IF(AY228&lt;=1.1,"",IF(F227="","","勤務時間"&amp;CHAR(10)&amp;"OVER")))</f>
        <v/>
      </c>
      <c r="AU227" s="520" t="s">
        <v>636</v>
      </c>
      <c r="AV227" s="520" t="s">
        <v>637</v>
      </c>
      <c r="AX227" s="520" t="s">
        <v>638</v>
      </c>
      <c r="AY227" s="520" t="s">
        <v>639</v>
      </c>
    </row>
    <row r="228" spans="1:51" s="500" customFormat="1" ht="12" customHeight="1">
      <c r="A228" s="668"/>
      <c r="B228" s="671"/>
      <c r="C228" s="689"/>
      <c r="D228" s="677"/>
      <c r="E228" s="521"/>
      <c r="F228" s="681"/>
      <c r="G228" s="682"/>
      <c r="H228" s="522" t="s">
        <v>640</v>
      </c>
      <c r="I228" s="526" t="str">
        <f>IFERROR(VLOOKUP(I227,'P1'!$B:$AP,41,FALSE),"")</f>
        <v/>
      </c>
      <c r="J228" s="526" t="str">
        <f>IFERROR(VLOOKUP(J227,'P1'!$B:$AP,41,FALSE),"")</f>
        <v/>
      </c>
      <c r="K228" s="526" t="str">
        <f>IFERROR(VLOOKUP(K227,'P1'!$B:$AP,41,FALSE),"")</f>
        <v/>
      </c>
      <c r="L228" s="526" t="str">
        <f>IFERROR(VLOOKUP(L227,'P1'!$B:$AP,41,FALSE),"")</f>
        <v/>
      </c>
      <c r="M228" s="526" t="str">
        <f>IFERROR(VLOOKUP(M227,'P1'!$B:$AP,41,FALSE),"")</f>
        <v/>
      </c>
      <c r="N228" s="526" t="str">
        <f>IFERROR(VLOOKUP(N227,'P1'!$B:$AP,41,FALSE),"")</f>
        <v/>
      </c>
      <c r="O228" s="526" t="str">
        <f>IFERROR(VLOOKUP(O227,'P1'!$B:$AP,41,FALSE),"")</f>
        <v/>
      </c>
      <c r="P228" s="526" t="str">
        <f>IFERROR(VLOOKUP(P227,'P1'!$B:$AP,41,FALSE),"")</f>
        <v/>
      </c>
      <c r="Q228" s="526" t="str">
        <f>IFERROR(VLOOKUP(Q227,'P1'!$B:$AP,41,FALSE),"")</f>
        <v/>
      </c>
      <c r="R228" s="526" t="str">
        <f>IFERROR(VLOOKUP(R227,'P1'!$B:$AP,41,FALSE),"")</f>
        <v/>
      </c>
      <c r="S228" s="526" t="str">
        <f>IFERROR(VLOOKUP(S227,'P1'!$B:$AP,41,FALSE),"")</f>
        <v/>
      </c>
      <c r="T228" s="526" t="str">
        <f>IFERROR(VLOOKUP(T227,'P1'!$B:$AP,41,FALSE),"")</f>
        <v/>
      </c>
      <c r="U228" s="526" t="str">
        <f>IFERROR(VLOOKUP(U227,'P1'!$B:$AP,41,FALSE),"")</f>
        <v/>
      </c>
      <c r="V228" s="526" t="str">
        <f>IFERROR(VLOOKUP(V227,'P1'!$B:$AP,41,FALSE),"")</f>
        <v/>
      </c>
      <c r="W228" s="526" t="str">
        <f>IFERROR(VLOOKUP(W227,'P1'!$B:$AP,41,FALSE),"")</f>
        <v/>
      </c>
      <c r="X228" s="526" t="str">
        <f>IFERROR(VLOOKUP(X227,'P1'!$B:$AP,41,FALSE),"")</f>
        <v/>
      </c>
      <c r="Y228" s="526" t="str">
        <f>IFERROR(VLOOKUP(Y227,'P1'!$B:$AP,41,FALSE),"")</f>
        <v/>
      </c>
      <c r="Z228" s="526" t="str">
        <f>IFERROR(VLOOKUP(Z227,'P1'!$B:$AP,41,FALSE),"")</f>
        <v/>
      </c>
      <c r="AA228" s="526" t="str">
        <f>IFERROR(VLOOKUP(AA227,'P1'!$B:$AP,41,FALSE),"")</f>
        <v/>
      </c>
      <c r="AB228" s="526" t="str">
        <f>IFERROR(VLOOKUP(AB227,'P1'!$B:$AP,41,FALSE),"")</f>
        <v/>
      </c>
      <c r="AC228" s="526" t="str">
        <f>IFERROR(VLOOKUP(AC227,'P1'!$B:$AP,41,FALSE),"")</f>
        <v/>
      </c>
      <c r="AD228" s="526" t="str">
        <f>IFERROR(VLOOKUP(AD227,'P1'!$B:$AP,41,FALSE),"")</f>
        <v/>
      </c>
      <c r="AE228" s="526" t="str">
        <f>IFERROR(VLOOKUP(AE227,'P1'!$B:$AP,41,FALSE),"")</f>
        <v/>
      </c>
      <c r="AF228" s="526" t="str">
        <f>IFERROR(VLOOKUP(AF227,'P1'!$B:$AP,41,FALSE),"")</f>
        <v/>
      </c>
      <c r="AG228" s="526" t="str">
        <f>IFERROR(VLOOKUP(AG227,'P1'!$B:$AP,41,FALSE),"")</f>
        <v/>
      </c>
      <c r="AH228" s="526" t="str">
        <f>IFERROR(VLOOKUP(AH227,'P1'!$B:$AP,41,FALSE),"")</f>
        <v/>
      </c>
      <c r="AI228" s="526" t="str">
        <f>IFERROR(VLOOKUP(AI227,'P1'!$B:$AP,41,FALSE),"")</f>
        <v/>
      </c>
      <c r="AJ228" s="526" t="str">
        <f>IFERROR(VLOOKUP(AJ227,'P1'!$B:$AP,41,FALSE),"")</f>
        <v/>
      </c>
      <c r="AK228" s="526" t="str">
        <f>IFERROR(VLOOKUP(AK227,'P1'!$B:$AP,41,FALSE),"")</f>
        <v/>
      </c>
      <c r="AL228" s="526" t="str">
        <f>IFERROR(VLOOKUP(AL227,'P1'!$B:$AP,41,FALSE),"")</f>
        <v/>
      </c>
      <c r="AM228" s="526" t="str">
        <f>IFERROR(VLOOKUP(AM227,'P1'!$B:$AP,41,FALSE),"")</f>
        <v/>
      </c>
      <c r="AN228" s="686"/>
      <c r="AO228" s="658"/>
      <c r="AP228" s="662"/>
      <c r="AQ228" s="663"/>
      <c r="AR228" s="658"/>
      <c r="AS228" s="658"/>
      <c r="AT228" s="666"/>
      <c r="AU228" s="524" t="str">
        <f t="shared" ref="AU228" si="334">IFERROR(IF($D227="□",($AO227/$AK$6),($AO227/$AK$8)),"")</f>
        <v/>
      </c>
      <c r="AV228" s="524" t="str">
        <f t="shared" ref="AV228" si="335">IFERROR(IF($D227="□",($AN227/$AO$6),($AN227/$AO$8)),"")</f>
        <v/>
      </c>
      <c r="AX228" s="524" t="str">
        <f>IFERROR(IF($D227="□",(VLOOKUP(F227,'[5]ますた君 '!$C:$E,3,FALSE)/($AK$6*4)),(VLOOKUP(F227,'[5]ますた君 '!$C:$E,3,FALSE)/($AK$8*4))),"")</f>
        <v/>
      </c>
      <c r="AY228" s="524" t="str">
        <f>IFERROR(IF($D227="□",(VLOOKUP(F227,'[5]ますた君 '!$C:$E,3,FALSE)/$AO$6),(VLOOKUP(F227,'[5]ますた君 '!$C:$E,3,FALSE)/$AO$8)),"")</f>
        <v/>
      </c>
    </row>
    <row r="229" spans="1:51" s="500" customFormat="1" ht="12" customHeight="1">
      <c r="A229" s="669"/>
      <c r="B229" s="672"/>
      <c r="C229" s="690"/>
      <c r="D229" s="678"/>
      <c r="E229" s="521"/>
      <c r="F229" s="683"/>
      <c r="G229" s="684"/>
      <c r="H229" s="525" t="s">
        <v>641</v>
      </c>
      <c r="I229" s="526" t="str">
        <f>IFERROR(VLOOKUP(I227,'P1'!$B:$AP,31,FALSE),"")</f>
        <v/>
      </c>
      <c r="J229" s="526" t="str">
        <f>IFERROR(VLOOKUP(J227,'P1'!$B:$AP,31,FALSE),"")</f>
        <v/>
      </c>
      <c r="K229" s="526" t="str">
        <f>IFERROR(VLOOKUP(K227,'P1'!$B:$AP,31,FALSE),"")</f>
        <v/>
      </c>
      <c r="L229" s="526" t="str">
        <f>IFERROR(VLOOKUP(L227,'P1'!$B:$AP,31,FALSE),"")</f>
        <v/>
      </c>
      <c r="M229" s="526" t="str">
        <f>IFERROR(VLOOKUP(M227,'P1'!$B:$AP,31,FALSE),"")</f>
        <v/>
      </c>
      <c r="N229" s="526" t="str">
        <f>IFERROR(VLOOKUP(N227,'P1'!$B:$AP,31,FALSE),"")</f>
        <v/>
      </c>
      <c r="O229" s="526" t="str">
        <f>IFERROR(VLOOKUP(O227,'P1'!$B:$AP,31,FALSE),"")</f>
        <v/>
      </c>
      <c r="P229" s="526" t="str">
        <f>IFERROR(VLOOKUP(P227,'P1'!$B:$AP,31,FALSE),"")</f>
        <v/>
      </c>
      <c r="Q229" s="526" t="str">
        <f>IFERROR(VLOOKUP(Q227,'P1'!$B:$AP,31,FALSE),"")</f>
        <v/>
      </c>
      <c r="R229" s="526" t="str">
        <f>IFERROR(VLOOKUP(R227,'P1'!$B:$AP,31,FALSE),"")</f>
        <v/>
      </c>
      <c r="S229" s="526" t="str">
        <f>IFERROR(VLOOKUP(S227,'P1'!$B:$AP,31,FALSE),"")</f>
        <v/>
      </c>
      <c r="T229" s="526" t="str">
        <f>IFERROR(VLOOKUP(T227,'P1'!$B:$AP,31,FALSE),"")</f>
        <v/>
      </c>
      <c r="U229" s="526" t="str">
        <f>IFERROR(VLOOKUP(U227,'P1'!$B:$AP,31,FALSE),"")</f>
        <v/>
      </c>
      <c r="V229" s="526" t="str">
        <f>IFERROR(VLOOKUP(V227,'P1'!$B:$AP,31,FALSE),"")</f>
        <v/>
      </c>
      <c r="W229" s="526" t="str">
        <f>IFERROR(VLOOKUP(W227,'P1'!$B:$AP,31,FALSE),"")</f>
        <v/>
      </c>
      <c r="X229" s="526" t="str">
        <f>IFERROR(VLOOKUP(X227,'P1'!$B:$AP,31,FALSE),"")</f>
        <v/>
      </c>
      <c r="Y229" s="526" t="str">
        <f>IFERROR(VLOOKUP(Y227,'P1'!$B:$AP,31,FALSE),"")</f>
        <v/>
      </c>
      <c r="Z229" s="526" t="str">
        <f>IFERROR(VLOOKUP(Z227,'P1'!$B:$AP,31,FALSE),"")</f>
        <v/>
      </c>
      <c r="AA229" s="526" t="str">
        <f>IFERROR(VLOOKUP(AA227,'P1'!$B:$AP,31,FALSE),"")</f>
        <v/>
      </c>
      <c r="AB229" s="526" t="str">
        <f>IFERROR(VLOOKUP(AB227,'P1'!$B:$AP,31,FALSE),"")</f>
        <v/>
      </c>
      <c r="AC229" s="526" t="str">
        <f>IFERROR(VLOOKUP(AC227,'P1'!$B:$AP,31,FALSE),"")</f>
        <v/>
      </c>
      <c r="AD229" s="526" t="str">
        <f>IFERROR(VLOOKUP(AD227,'P1'!$B:$AP,31,FALSE),"")</f>
        <v/>
      </c>
      <c r="AE229" s="526" t="str">
        <f>IFERROR(VLOOKUP(AE227,'P1'!$B:$AP,31,FALSE),"")</f>
        <v/>
      </c>
      <c r="AF229" s="526" t="str">
        <f>IFERROR(VLOOKUP(AF227,'P1'!$B:$AP,31,FALSE),"")</f>
        <v/>
      </c>
      <c r="AG229" s="526" t="str">
        <f>IFERROR(VLOOKUP(AG227,'P1'!$B:$AP,31,FALSE),"")</f>
        <v/>
      </c>
      <c r="AH229" s="526" t="str">
        <f>IFERROR(VLOOKUP(AH227,'P1'!$B:$AP,31,FALSE),"")</f>
        <v/>
      </c>
      <c r="AI229" s="526" t="str">
        <f>IFERROR(VLOOKUP(AI227,'P1'!$B:$AP,31,FALSE),"")</f>
        <v/>
      </c>
      <c r="AJ229" s="526" t="str">
        <f>IFERROR(VLOOKUP(AJ227,'P1'!$B:$AP,31,FALSE),"")</f>
        <v/>
      </c>
      <c r="AK229" s="526" t="str">
        <f>IFERROR(VLOOKUP(AK227,'P1'!$B:$AP,31,FALSE),"")</f>
        <v/>
      </c>
      <c r="AL229" s="526" t="str">
        <f>IFERROR(VLOOKUP(AL227,'P1'!$B:$AP,31,FALSE),"")</f>
        <v/>
      </c>
      <c r="AM229" s="526" t="str">
        <f>IFERROR(VLOOKUP(AM227,'P1'!$B:$AP,31,FALSE),"")</f>
        <v/>
      </c>
      <c r="AN229" s="687"/>
      <c r="AO229" s="659"/>
      <c r="AP229" s="664"/>
      <c r="AQ229" s="665"/>
      <c r="AR229" s="659"/>
      <c r="AS229" s="659"/>
      <c r="AT229" s="666"/>
      <c r="AU229" s="527"/>
      <c r="AV229" s="527"/>
      <c r="AX229" s="527"/>
      <c r="AY229" s="527"/>
    </row>
    <row r="230" spans="1:51" s="500" customFormat="1" ht="12" customHeight="1">
      <c r="A230" s="667">
        <v>70</v>
      </c>
      <c r="B230" s="670"/>
      <c r="C230" s="688"/>
      <c r="D230" s="676" t="s">
        <v>634</v>
      </c>
      <c r="E230" s="517"/>
      <c r="F230" s="679"/>
      <c r="G230" s="680"/>
      <c r="H230" s="518" t="s">
        <v>635</v>
      </c>
      <c r="I230" s="519"/>
      <c r="J230" s="519"/>
      <c r="K230" s="519"/>
      <c r="L230" s="519"/>
      <c r="M230" s="519"/>
      <c r="N230" s="519"/>
      <c r="O230" s="519"/>
      <c r="P230" s="519"/>
      <c r="Q230" s="519"/>
      <c r="R230" s="519"/>
      <c r="S230" s="519"/>
      <c r="T230" s="519"/>
      <c r="U230" s="519"/>
      <c r="V230" s="519"/>
      <c r="W230" s="519"/>
      <c r="X230" s="519"/>
      <c r="Y230" s="519"/>
      <c r="Z230" s="519"/>
      <c r="AA230" s="519"/>
      <c r="AB230" s="519"/>
      <c r="AC230" s="519"/>
      <c r="AD230" s="519"/>
      <c r="AE230" s="519"/>
      <c r="AF230" s="519"/>
      <c r="AG230" s="519"/>
      <c r="AH230" s="519"/>
      <c r="AI230" s="519"/>
      <c r="AJ230" s="519"/>
      <c r="AK230" s="519"/>
      <c r="AL230" s="519"/>
      <c r="AM230" s="519"/>
      <c r="AN230" s="685">
        <f t="shared" ref="AN230" si="336">IF(LEFT($AN$1,6)="共同生活援助",SUM(I231:AM231),SUM(I231:AM232))</f>
        <v>0</v>
      </c>
      <c r="AO230" s="657">
        <f>IF($AN$3="４週",AN230/4,AN230/(DAY(EOMONTH($I$21,0))/7))</f>
        <v>0</v>
      </c>
      <c r="AP230" s="660"/>
      <c r="AQ230" s="661"/>
      <c r="AR230" s="657" t="str">
        <f t="shared" ref="AR230" si="337">IF($AN$3="４週",AU231,AV231)</f>
        <v/>
      </c>
      <c r="AS230" s="657"/>
      <c r="AT230" s="666" t="str">
        <f t="shared" ref="AT230" si="338">IF(AX231&lt;=1.1,"",IF(AY231&lt;=1.1,"",IF(F230="","","勤務時間"&amp;CHAR(10)&amp;"OVER")))</f>
        <v/>
      </c>
      <c r="AU230" s="520" t="s">
        <v>636</v>
      </c>
      <c r="AV230" s="520" t="s">
        <v>637</v>
      </c>
      <c r="AX230" s="520" t="s">
        <v>638</v>
      </c>
      <c r="AY230" s="520" t="s">
        <v>639</v>
      </c>
    </row>
    <row r="231" spans="1:51" s="500" customFormat="1" ht="12" customHeight="1">
      <c r="A231" s="668"/>
      <c r="B231" s="671"/>
      <c r="C231" s="689"/>
      <c r="D231" s="677"/>
      <c r="E231" s="521"/>
      <c r="F231" s="681"/>
      <c r="G231" s="682"/>
      <c r="H231" s="522" t="s">
        <v>640</v>
      </c>
      <c r="I231" s="526" t="str">
        <f>IFERROR(VLOOKUP(I230,'P1'!$B:$AP,41,FALSE),"")</f>
        <v/>
      </c>
      <c r="J231" s="526" t="str">
        <f>IFERROR(VLOOKUP(J230,'P1'!$B:$AP,41,FALSE),"")</f>
        <v/>
      </c>
      <c r="K231" s="526" t="str">
        <f>IFERROR(VLOOKUP(K230,'P1'!$B:$AP,41,FALSE),"")</f>
        <v/>
      </c>
      <c r="L231" s="526" t="str">
        <f>IFERROR(VLOOKUP(L230,'P1'!$B:$AP,41,FALSE),"")</f>
        <v/>
      </c>
      <c r="M231" s="526" t="str">
        <f>IFERROR(VLOOKUP(M230,'P1'!$B:$AP,41,FALSE),"")</f>
        <v/>
      </c>
      <c r="N231" s="526" t="str">
        <f>IFERROR(VLOOKUP(N230,'P1'!$B:$AP,41,FALSE),"")</f>
        <v/>
      </c>
      <c r="O231" s="526" t="str">
        <f>IFERROR(VLOOKUP(O230,'P1'!$B:$AP,41,FALSE),"")</f>
        <v/>
      </c>
      <c r="P231" s="526" t="str">
        <f>IFERROR(VLOOKUP(P230,'P1'!$B:$AP,41,FALSE),"")</f>
        <v/>
      </c>
      <c r="Q231" s="526" t="str">
        <f>IFERROR(VLOOKUP(Q230,'P1'!$B:$AP,41,FALSE),"")</f>
        <v/>
      </c>
      <c r="R231" s="526" t="str">
        <f>IFERROR(VLOOKUP(R230,'P1'!$B:$AP,41,FALSE),"")</f>
        <v/>
      </c>
      <c r="S231" s="526" t="str">
        <f>IFERROR(VLOOKUP(S230,'P1'!$B:$AP,41,FALSE),"")</f>
        <v/>
      </c>
      <c r="T231" s="526" t="str">
        <f>IFERROR(VLOOKUP(T230,'P1'!$B:$AP,41,FALSE),"")</f>
        <v/>
      </c>
      <c r="U231" s="526" t="str">
        <f>IFERROR(VLOOKUP(U230,'P1'!$B:$AP,41,FALSE),"")</f>
        <v/>
      </c>
      <c r="V231" s="526" t="str">
        <f>IFERROR(VLOOKUP(V230,'P1'!$B:$AP,41,FALSE),"")</f>
        <v/>
      </c>
      <c r="W231" s="526" t="str">
        <f>IFERROR(VLOOKUP(W230,'P1'!$B:$AP,41,FALSE),"")</f>
        <v/>
      </c>
      <c r="X231" s="526" t="str">
        <f>IFERROR(VLOOKUP(X230,'P1'!$B:$AP,41,FALSE),"")</f>
        <v/>
      </c>
      <c r="Y231" s="526" t="str">
        <f>IFERROR(VLOOKUP(Y230,'P1'!$B:$AP,41,FALSE),"")</f>
        <v/>
      </c>
      <c r="Z231" s="526" t="str">
        <f>IFERROR(VLOOKUP(Z230,'P1'!$B:$AP,41,FALSE),"")</f>
        <v/>
      </c>
      <c r="AA231" s="526" t="str">
        <f>IFERROR(VLOOKUP(AA230,'P1'!$B:$AP,41,FALSE),"")</f>
        <v/>
      </c>
      <c r="AB231" s="526" t="str">
        <f>IFERROR(VLOOKUP(AB230,'P1'!$B:$AP,41,FALSE),"")</f>
        <v/>
      </c>
      <c r="AC231" s="526" t="str">
        <f>IFERROR(VLOOKUP(AC230,'P1'!$B:$AP,41,FALSE),"")</f>
        <v/>
      </c>
      <c r="AD231" s="526" t="str">
        <f>IFERROR(VLOOKUP(AD230,'P1'!$B:$AP,41,FALSE),"")</f>
        <v/>
      </c>
      <c r="AE231" s="526" t="str">
        <f>IFERROR(VLOOKUP(AE230,'P1'!$B:$AP,41,FALSE),"")</f>
        <v/>
      </c>
      <c r="AF231" s="526" t="str">
        <f>IFERROR(VLOOKUP(AF230,'P1'!$B:$AP,41,FALSE),"")</f>
        <v/>
      </c>
      <c r="AG231" s="526" t="str">
        <f>IFERROR(VLOOKUP(AG230,'P1'!$B:$AP,41,FALSE),"")</f>
        <v/>
      </c>
      <c r="AH231" s="526" t="str">
        <f>IFERROR(VLOOKUP(AH230,'P1'!$B:$AP,41,FALSE),"")</f>
        <v/>
      </c>
      <c r="AI231" s="526" t="str">
        <f>IFERROR(VLOOKUP(AI230,'P1'!$B:$AP,41,FALSE),"")</f>
        <v/>
      </c>
      <c r="AJ231" s="526" t="str">
        <f>IFERROR(VLOOKUP(AJ230,'P1'!$B:$AP,41,FALSE),"")</f>
        <v/>
      </c>
      <c r="AK231" s="526" t="str">
        <f>IFERROR(VLOOKUP(AK230,'P1'!$B:$AP,41,FALSE),"")</f>
        <v/>
      </c>
      <c r="AL231" s="526" t="str">
        <f>IFERROR(VLOOKUP(AL230,'P1'!$B:$AP,41,FALSE),"")</f>
        <v/>
      </c>
      <c r="AM231" s="526" t="str">
        <f>IFERROR(VLOOKUP(AM230,'P1'!$B:$AP,41,FALSE),"")</f>
        <v/>
      </c>
      <c r="AN231" s="686"/>
      <c r="AO231" s="658"/>
      <c r="AP231" s="662"/>
      <c r="AQ231" s="663"/>
      <c r="AR231" s="658"/>
      <c r="AS231" s="658"/>
      <c r="AT231" s="666"/>
      <c r="AU231" s="524" t="str">
        <f t="shared" ref="AU231" si="339">IFERROR(IF($D230="□",($AO230/$AK$6),($AO230/$AK$8)),"")</f>
        <v/>
      </c>
      <c r="AV231" s="524" t="str">
        <f t="shared" ref="AV231" si="340">IFERROR(IF($D230="□",($AN230/$AO$6),($AN230/$AO$8)),"")</f>
        <v/>
      </c>
      <c r="AX231" s="524" t="str">
        <f>IFERROR(IF($D230="□",(VLOOKUP(F230,'[5]ますた君 '!$C:$E,3,FALSE)/($AK$6*4)),(VLOOKUP(F230,'[5]ますた君 '!$C:$E,3,FALSE)/($AK$8*4))),"")</f>
        <v/>
      </c>
      <c r="AY231" s="524" t="str">
        <f>IFERROR(IF($D230="□",(VLOOKUP(F230,'[5]ますた君 '!$C:$E,3,FALSE)/$AO$6),(VLOOKUP(F230,'[5]ますた君 '!$C:$E,3,FALSE)/$AO$8)),"")</f>
        <v/>
      </c>
    </row>
    <row r="232" spans="1:51" s="500" customFormat="1" ht="12" customHeight="1">
      <c r="A232" s="669"/>
      <c r="B232" s="672"/>
      <c r="C232" s="690"/>
      <c r="D232" s="678"/>
      <c r="E232" s="521"/>
      <c r="F232" s="683"/>
      <c r="G232" s="684"/>
      <c r="H232" s="525" t="s">
        <v>641</v>
      </c>
      <c r="I232" s="526" t="str">
        <f>IFERROR(VLOOKUP(I230,'P1'!$B:$AP,31,FALSE),"")</f>
        <v/>
      </c>
      <c r="J232" s="526" t="str">
        <f>IFERROR(VLOOKUP(J230,'P1'!$B:$AP,31,FALSE),"")</f>
        <v/>
      </c>
      <c r="K232" s="526" t="str">
        <f>IFERROR(VLOOKUP(K230,'P1'!$B:$AP,31,FALSE),"")</f>
        <v/>
      </c>
      <c r="L232" s="526" t="str">
        <f>IFERROR(VLOOKUP(L230,'P1'!$B:$AP,31,FALSE),"")</f>
        <v/>
      </c>
      <c r="M232" s="526" t="str">
        <f>IFERROR(VLOOKUP(M230,'P1'!$B:$AP,31,FALSE),"")</f>
        <v/>
      </c>
      <c r="N232" s="526" t="str">
        <f>IFERROR(VLOOKUP(N230,'P1'!$B:$AP,31,FALSE),"")</f>
        <v/>
      </c>
      <c r="O232" s="526" t="str">
        <f>IFERROR(VLOOKUP(O230,'P1'!$B:$AP,31,FALSE),"")</f>
        <v/>
      </c>
      <c r="P232" s="526" t="str">
        <f>IFERROR(VLOOKUP(P230,'P1'!$B:$AP,31,FALSE),"")</f>
        <v/>
      </c>
      <c r="Q232" s="526" t="str">
        <f>IFERROR(VLOOKUP(Q230,'P1'!$B:$AP,31,FALSE),"")</f>
        <v/>
      </c>
      <c r="R232" s="526" t="str">
        <f>IFERROR(VLOOKUP(R230,'P1'!$B:$AP,31,FALSE),"")</f>
        <v/>
      </c>
      <c r="S232" s="526" t="str">
        <f>IFERROR(VLOOKUP(S230,'P1'!$B:$AP,31,FALSE),"")</f>
        <v/>
      </c>
      <c r="T232" s="526" t="str">
        <f>IFERROR(VLOOKUP(T230,'P1'!$B:$AP,31,FALSE),"")</f>
        <v/>
      </c>
      <c r="U232" s="526" t="str">
        <f>IFERROR(VLOOKUP(U230,'P1'!$B:$AP,31,FALSE),"")</f>
        <v/>
      </c>
      <c r="V232" s="526" t="str">
        <f>IFERROR(VLOOKUP(V230,'P1'!$B:$AP,31,FALSE),"")</f>
        <v/>
      </c>
      <c r="W232" s="526" t="str">
        <f>IFERROR(VLOOKUP(W230,'P1'!$B:$AP,31,FALSE),"")</f>
        <v/>
      </c>
      <c r="X232" s="526" t="str">
        <f>IFERROR(VLOOKUP(X230,'P1'!$B:$AP,31,FALSE),"")</f>
        <v/>
      </c>
      <c r="Y232" s="526" t="str">
        <f>IFERROR(VLOOKUP(Y230,'P1'!$B:$AP,31,FALSE),"")</f>
        <v/>
      </c>
      <c r="Z232" s="526" t="str">
        <f>IFERROR(VLOOKUP(Z230,'P1'!$B:$AP,31,FALSE),"")</f>
        <v/>
      </c>
      <c r="AA232" s="526" t="str">
        <f>IFERROR(VLOOKUP(AA230,'P1'!$B:$AP,31,FALSE),"")</f>
        <v/>
      </c>
      <c r="AB232" s="526" t="str">
        <f>IFERROR(VLOOKUP(AB230,'P1'!$B:$AP,31,FALSE),"")</f>
        <v/>
      </c>
      <c r="AC232" s="526" t="str">
        <f>IFERROR(VLOOKUP(AC230,'P1'!$B:$AP,31,FALSE),"")</f>
        <v/>
      </c>
      <c r="AD232" s="526" t="str">
        <f>IFERROR(VLOOKUP(AD230,'P1'!$B:$AP,31,FALSE),"")</f>
        <v/>
      </c>
      <c r="AE232" s="526" t="str">
        <f>IFERROR(VLOOKUP(AE230,'P1'!$B:$AP,31,FALSE),"")</f>
        <v/>
      </c>
      <c r="AF232" s="526" t="str">
        <f>IFERROR(VLOOKUP(AF230,'P1'!$B:$AP,31,FALSE),"")</f>
        <v/>
      </c>
      <c r="AG232" s="526" t="str">
        <f>IFERROR(VLOOKUP(AG230,'P1'!$B:$AP,31,FALSE),"")</f>
        <v/>
      </c>
      <c r="AH232" s="526" t="str">
        <f>IFERROR(VLOOKUP(AH230,'P1'!$B:$AP,31,FALSE),"")</f>
        <v/>
      </c>
      <c r="AI232" s="526" t="str">
        <f>IFERROR(VLOOKUP(AI230,'P1'!$B:$AP,31,FALSE),"")</f>
        <v/>
      </c>
      <c r="AJ232" s="526" t="str">
        <f>IFERROR(VLOOKUP(AJ230,'P1'!$B:$AP,31,FALSE),"")</f>
        <v/>
      </c>
      <c r="AK232" s="526" t="str">
        <f>IFERROR(VLOOKUP(AK230,'P1'!$B:$AP,31,FALSE),"")</f>
        <v/>
      </c>
      <c r="AL232" s="526" t="str">
        <f>IFERROR(VLOOKUP(AL230,'P1'!$B:$AP,31,FALSE),"")</f>
        <v/>
      </c>
      <c r="AM232" s="526" t="str">
        <f>IFERROR(VLOOKUP(AM230,'P1'!$B:$AP,31,FALSE),"")</f>
        <v/>
      </c>
      <c r="AN232" s="687"/>
      <c r="AO232" s="659"/>
      <c r="AP232" s="664"/>
      <c r="AQ232" s="665"/>
      <c r="AR232" s="659"/>
      <c r="AS232" s="659"/>
      <c r="AT232" s="666"/>
      <c r="AU232" s="527"/>
      <c r="AV232" s="527"/>
      <c r="AX232" s="527"/>
      <c r="AY232" s="527"/>
    </row>
    <row r="233" spans="1:51" s="500" customFormat="1" ht="12" customHeight="1">
      <c r="A233" s="667">
        <v>71</v>
      </c>
      <c r="B233" s="670"/>
      <c r="C233" s="688"/>
      <c r="D233" s="676" t="s">
        <v>634</v>
      </c>
      <c r="E233" s="517"/>
      <c r="F233" s="679"/>
      <c r="G233" s="680"/>
      <c r="H233" s="518" t="s">
        <v>635</v>
      </c>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685">
        <f t="shared" ref="AN233" si="341">IF(LEFT($AN$1,6)="共同生活援助",SUM(I234:AM234),SUM(I234:AM235))</f>
        <v>0</v>
      </c>
      <c r="AO233" s="657">
        <f>IF($AN$3="４週",AN233/4,AN233/(DAY(EOMONTH($I$21,0))/7))</f>
        <v>0</v>
      </c>
      <c r="AP233" s="660"/>
      <c r="AQ233" s="661"/>
      <c r="AR233" s="657" t="str">
        <f t="shared" ref="AR233" si="342">IF($AN$3="４週",AU234,AV234)</f>
        <v/>
      </c>
      <c r="AS233" s="657"/>
      <c r="AT233" s="666" t="str">
        <f t="shared" ref="AT233" si="343">IF(AX234&lt;=1.1,"",IF(AY234&lt;=1.1,"",IF(F233="","","勤務時間"&amp;CHAR(10)&amp;"OVER")))</f>
        <v/>
      </c>
      <c r="AU233" s="520" t="s">
        <v>636</v>
      </c>
      <c r="AV233" s="520" t="s">
        <v>637</v>
      </c>
      <c r="AX233" s="520" t="s">
        <v>638</v>
      </c>
      <c r="AY233" s="520" t="s">
        <v>639</v>
      </c>
    </row>
    <row r="234" spans="1:51" s="500" customFormat="1" ht="12" customHeight="1">
      <c r="A234" s="668"/>
      <c r="B234" s="671"/>
      <c r="C234" s="689"/>
      <c r="D234" s="677"/>
      <c r="E234" s="521"/>
      <c r="F234" s="681"/>
      <c r="G234" s="682"/>
      <c r="H234" s="522" t="s">
        <v>640</v>
      </c>
      <c r="I234" s="526" t="str">
        <f>IFERROR(VLOOKUP(I233,'P1'!$B:$AP,41,FALSE),"")</f>
        <v/>
      </c>
      <c r="J234" s="526" t="str">
        <f>IFERROR(VLOOKUP(J233,'P1'!$B:$AP,41,FALSE),"")</f>
        <v/>
      </c>
      <c r="K234" s="526" t="str">
        <f>IFERROR(VLOOKUP(K233,'P1'!$B:$AP,41,FALSE),"")</f>
        <v/>
      </c>
      <c r="L234" s="526" t="str">
        <f>IFERROR(VLOOKUP(L233,'P1'!$B:$AP,41,FALSE),"")</f>
        <v/>
      </c>
      <c r="M234" s="526" t="str">
        <f>IFERROR(VLOOKUP(M233,'P1'!$B:$AP,41,FALSE),"")</f>
        <v/>
      </c>
      <c r="N234" s="526" t="str">
        <f>IFERROR(VLOOKUP(N233,'P1'!$B:$AP,41,FALSE),"")</f>
        <v/>
      </c>
      <c r="O234" s="526" t="str">
        <f>IFERROR(VLOOKUP(O233,'P1'!$B:$AP,41,FALSE),"")</f>
        <v/>
      </c>
      <c r="P234" s="526" t="str">
        <f>IFERROR(VLOOKUP(P233,'P1'!$B:$AP,41,FALSE),"")</f>
        <v/>
      </c>
      <c r="Q234" s="526" t="str">
        <f>IFERROR(VLOOKUP(Q233,'P1'!$B:$AP,41,FALSE),"")</f>
        <v/>
      </c>
      <c r="R234" s="526" t="str">
        <f>IFERROR(VLOOKUP(R233,'P1'!$B:$AP,41,FALSE),"")</f>
        <v/>
      </c>
      <c r="S234" s="526" t="str">
        <f>IFERROR(VLOOKUP(S233,'P1'!$B:$AP,41,FALSE),"")</f>
        <v/>
      </c>
      <c r="T234" s="526" t="str">
        <f>IFERROR(VLOOKUP(T233,'P1'!$B:$AP,41,FALSE),"")</f>
        <v/>
      </c>
      <c r="U234" s="526" t="str">
        <f>IFERROR(VLOOKUP(U233,'P1'!$B:$AP,41,FALSE),"")</f>
        <v/>
      </c>
      <c r="V234" s="526" t="str">
        <f>IFERROR(VLOOKUP(V233,'P1'!$B:$AP,41,FALSE),"")</f>
        <v/>
      </c>
      <c r="W234" s="526" t="str">
        <f>IFERROR(VLOOKUP(W233,'P1'!$B:$AP,41,FALSE),"")</f>
        <v/>
      </c>
      <c r="X234" s="526" t="str">
        <f>IFERROR(VLOOKUP(X233,'P1'!$B:$AP,41,FALSE),"")</f>
        <v/>
      </c>
      <c r="Y234" s="526" t="str">
        <f>IFERROR(VLOOKUP(Y233,'P1'!$B:$AP,41,FALSE),"")</f>
        <v/>
      </c>
      <c r="Z234" s="526" t="str">
        <f>IFERROR(VLOOKUP(Z233,'P1'!$B:$AP,41,FALSE),"")</f>
        <v/>
      </c>
      <c r="AA234" s="526" t="str">
        <f>IFERROR(VLOOKUP(AA233,'P1'!$B:$AP,41,FALSE),"")</f>
        <v/>
      </c>
      <c r="AB234" s="526" t="str">
        <f>IFERROR(VLOOKUP(AB233,'P1'!$B:$AP,41,FALSE),"")</f>
        <v/>
      </c>
      <c r="AC234" s="526" t="str">
        <f>IFERROR(VLOOKUP(AC233,'P1'!$B:$AP,41,FALSE),"")</f>
        <v/>
      </c>
      <c r="AD234" s="526" t="str">
        <f>IFERROR(VLOOKUP(AD233,'P1'!$B:$AP,41,FALSE),"")</f>
        <v/>
      </c>
      <c r="AE234" s="526" t="str">
        <f>IFERROR(VLOOKUP(AE233,'P1'!$B:$AP,41,FALSE),"")</f>
        <v/>
      </c>
      <c r="AF234" s="526" t="str">
        <f>IFERROR(VLOOKUP(AF233,'P1'!$B:$AP,41,FALSE),"")</f>
        <v/>
      </c>
      <c r="AG234" s="526" t="str">
        <f>IFERROR(VLOOKUP(AG233,'P1'!$B:$AP,41,FALSE),"")</f>
        <v/>
      </c>
      <c r="AH234" s="526" t="str">
        <f>IFERROR(VLOOKUP(AH233,'P1'!$B:$AP,41,FALSE),"")</f>
        <v/>
      </c>
      <c r="AI234" s="526" t="str">
        <f>IFERROR(VLOOKUP(AI233,'P1'!$B:$AP,41,FALSE),"")</f>
        <v/>
      </c>
      <c r="AJ234" s="526" t="str">
        <f>IFERROR(VLOOKUP(AJ233,'P1'!$B:$AP,41,FALSE),"")</f>
        <v/>
      </c>
      <c r="AK234" s="526" t="str">
        <f>IFERROR(VLOOKUP(AK233,'P1'!$B:$AP,41,FALSE),"")</f>
        <v/>
      </c>
      <c r="AL234" s="526" t="str">
        <f>IFERROR(VLOOKUP(AL233,'P1'!$B:$AP,41,FALSE),"")</f>
        <v/>
      </c>
      <c r="AM234" s="526" t="str">
        <f>IFERROR(VLOOKUP(AM233,'P1'!$B:$AP,41,FALSE),"")</f>
        <v/>
      </c>
      <c r="AN234" s="686"/>
      <c r="AO234" s="658"/>
      <c r="AP234" s="662"/>
      <c r="AQ234" s="663"/>
      <c r="AR234" s="658"/>
      <c r="AS234" s="658"/>
      <c r="AT234" s="666"/>
      <c r="AU234" s="524" t="str">
        <f t="shared" ref="AU234" si="344">IFERROR(IF($D233="□",($AO233/$AK$6),($AO233/$AK$8)),"")</f>
        <v/>
      </c>
      <c r="AV234" s="524" t="str">
        <f t="shared" ref="AV234" si="345">IFERROR(IF($D233="□",($AN233/$AO$6),($AN233/$AO$8)),"")</f>
        <v/>
      </c>
      <c r="AX234" s="524" t="str">
        <f>IFERROR(IF($D233="□",(VLOOKUP(F233,'[5]ますた君 '!$C:$E,3,FALSE)/($AK$6*4)),(VLOOKUP(F233,'[5]ますた君 '!$C:$E,3,FALSE)/($AK$8*4))),"")</f>
        <v/>
      </c>
      <c r="AY234" s="524" t="str">
        <f>IFERROR(IF($D233="□",(VLOOKUP(F233,'[5]ますた君 '!$C:$E,3,FALSE)/$AO$6),(VLOOKUP(F233,'[5]ますた君 '!$C:$E,3,FALSE)/$AO$8)),"")</f>
        <v/>
      </c>
    </row>
    <row r="235" spans="1:51" s="500" customFormat="1" ht="12" customHeight="1">
      <c r="A235" s="669"/>
      <c r="B235" s="672"/>
      <c r="C235" s="690"/>
      <c r="D235" s="678"/>
      <c r="E235" s="521"/>
      <c r="F235" s="683"/>
      <c r="G235" s="684"/>
      <c r="H235" s="525" t="s">
        <v>641</v>
      </c>
      <c r="I235" s="526" t="str">
        <f>IFERROR(VLOOKUP(I233,'P1'!$B:$AP,31,FALSE),"")</f>
        <v/>
      </c>
      <c r="J235" s="526" t="str">
        <f>IFERROR(VLOOKUP(J233,'P1'!$B:$AP,31,FALSE),"")</f>
        <v/>
      </c>
      <c r="K235" s="526" t="str">
        <f>IFERROR(VLOOKUP(K233,'P1'!$B:$AP,31,FALSE),"")</f>
        <v/>
      </c>
      <c r="L235" s="526" t="str">
        <f>IFERROR(VLOOKUP(L233,'P1'!$B:$AP,31,FALSE),"")</f>
        <v/>
      </c>
      <c r="M235" s="526" t="str">
        <f>IFERROR(VLOOKUP(M233,'P1'!$B:$AP,31,FALSE),"")</f>
        <v/>
      </c>
      <c r="N235" s="526" t="str">
        <f>IFERROR(VLOOKUP(N233,'P1'!$B:$AP,31,FALSE),"")</f>
        <v/>
      </c>
      <c r="O235" s="526" t="str">
        <f>IFERROR(VLOOKUP(O233,'P1'!$B:$AP,31,FALSE),"")</f>
        <v/>
      </c>
      <c r="P235" s="526" t="str">
        <f>IFERROR(VLOOKUP(P233,'P1'!$B:$AP,31,FALSE),"")</f>
        <v/>
      </c>
      <c r="Q235" s="526" t="str">
        <f>IFERROR(VLOOKUP(Q233,'P1'!$B:$AP,31,FALSE),"")</f>
        <v/>
      </c>
      <c r="R235" s="526" t="str">
        <f>IFERROR(VLOOKUP(R233,'P1'!$B:$AP,31,FALSE),"")</f>
        <v/>
      </c>
      <c r="S235" s="526" t="str">
        <f>IFERROR(VLOOKUP(S233,'P1'!$B:$AP,31,FALSE),"")</f>
        <v/>
      </c>
      <c r="T235" s="526" t="str">
        <f>IFERROR(VLOOKUP(T233,'P1'!$B:$AP,31,FALSE),"")</f>
        <v/>
      </c>
      <c r="U235" s="526" t="str">
        <f>IFERROR(VLOOKUP(U233,'P1'!$B:$AP,31,FALSE),"")</f>
        <v/>
      </c>
      <c r="V235" s="526" t="str">
        <f>IFERROR(VLOOKUP(V233,'P1'!$B:$AP,31,FALSE),"")</f>
        <v/>
      </c>
      <c r="W235" s="526" t="str">
        <f>IFERROR(VLOOKUP(W233,'P1'!$B:$AP,31,FALSE),"")</f>
        <v/>
      </c>
      <c r="X235" s="526" t="str">
        <f>IFERROR(VLOOKUP(X233,'P1'!$B:$AP,31,FALSE),"")</f>
        <v/>
      </c>
      <c r="Y235" s="526" t="str">
        <f>IFERROR(VLOOKUP(Y233,'P1'!$B:$AP,31,FALSE),"")</f>
        <v/>
      </c>
      <c r="Z235" s="526" t="str">
        <f>IFERROR(VLOOKUP(Z233,'P1'!$B:$AP,31,FALSE),"")</f>
        <v/>
      </c>
      <c r="AA235" s="526" t="str">
        <f>IFERROR(VLOOKUP(AA233,'P1'!$B:$AP,31,FALSE),"")</f>
        <v/>
      </c>
      <c r="AB235" s="526" t="str">
        <f>IFERROR(VLOOKUP(AB233,'P1'!$B:$AP,31,FALSE),"")</f>
        <v/>
      </c>
      <c r="AC235" s="526" t="str">
        <f>IFERROR(VLOOKUP(AC233,'P1'!$B:$AP,31,FALSE),"")</f>
        <v/>
      </c>
      <c r="AD235" s="526" t="str">
        <f>IFERROR(VLOOKUP(AD233,'P1'!$B:$AP,31,FALSE),"")</f>
        <v/>
      </c>
      <c r="AE235" s="526" t="str">
        <f>IFERROR(VLOOKUP(AE233,'P1'!$B:$AP,31,FALSE),"")</f>
        <v/>
      </c>
      <c r="AF235" s="526" t="str">
        <f>IFERROR(VLOOKUP(AF233,'P1'!$B:$AP,31,FALSE),"")</f>
        <v/>
      </c>
      <c r="AG235" s="526" t="str">
        <f>IFERROR(VLOOKUP(AG233,'P1'!$B:$AP,31,FALSE),"")</f>
        <v/>
      </c>
      <c r="AH235" s="526" t="str">
        <f>IFERROR(VLOOKUP(AH233,'P1'!$B:$AP,31,FALSE),"")</f>
        <v/>
      </c>
      <c r="AI235" s="526" t="str">
        <f>IFERROR(VLOOKUP(AI233,'P1'!$B:$AP,31,FALSE),"")</f>
        <v/>
      </c>
      <c r="AJ235" s="526" t="str">
        <f>IFERROR(VLOOKUP(AJ233,'P1'!$B:$AP,31,FALSE),"")</f>
        <v/>
      </c>
      <c r="AK235" s="526" t="str">
        <f>IFERROR(VLOOKUP(AK233,'P1'!$B:$AP,31,FALSE),"")</f>
        <v/>
      </c>
      <c r="AL235" s="526" t="str">
        <f>IFERROR(VLOOKUP(AL233,'P1'!$B:$AP,31,FALSE),"")</f>
        <v/>
      </c>
      <c r="AM235" s="526" t="str">
        <f>IFERROR(VLOOKUP(AM233,'P1'!$B:$AP,31,FALSE),"")</f>
        <v/>
      </c>
      <c r="AN235" s="687"/>
      <c r="AO235" s="659"/>
      <c r="AP235" s="664"/>
      <c r="AQ235" s="665"/>
      <c r="AR235" s="659"/>
      <c r="AS235" s="659"/>
      <c r="AT235" s="666"/>
      <c r="AU235" s="527"/>
      <c r="AV235" s="527"/>
      <c r="AX235" s="527"/>
      <c r="AY235" s="527"/>
    </row>
    <row r="236" spans="1:51" s="500" customFormat="1" ht="12" customHeight="1">
      <c r="A236" s="667">
        <v>72</v>
      </c>
      <c r="B236" s="670"/>
      <c r="C236" s="688"/>
      <c r="D236" s="676" t="s">
        <v>634</v>
      </c>
      <c r="E236" s="517"/>
      <c r="F236" s="679"/>
      <c r="G236" s="680"/>
      <c r="H236" s="518" t="s">
        <v>635</v>
      </c>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685">
        <f t="shared" ref="AN236" si="346">IF(LEFT($AN$1,6)="共同生活援助",SUM(I237:AM237),SUM(I237:AM238))</f>
        <v>0</v>
      </c>
      <c r="AO236" s="657">
        <f>IF($AN$3="４週",AN236/4,AN236/(DAY(EOMONTH($I$21,0))/7))</f>
        <v>0</v>
      </c>
      <c r="AP236" s="660"/>
      <c r="AQ236" s="661"/>
      <c r="AR236" s="657" t="str">
        <f t="shared" ref="AR236" si="347">IF($AN$3="４週",AU237,AV237)</f>
        <v/>
      </c>
      <c r="AS236" s="657"/>
      <c r="AT236" s="666" t="str">
        <f t="shared" ref="AT236" si="348">IF(AX237&lt;=1.1,"",IF(AY237&lt;=1.1,"",IF(F236="","","勤務時間"&amp;CHAR(10)&amp;"OVER")))</f>
        <v/>
      </c>
      <c r="AU236" s="520" t="s">
        <v>636</v>
      </c>
      <c r="AV236" s="520" t="s">
        <v>637</v>
      </c>
      <c r="AX236" s="520" t="s">
        <v>638</v>
      </c>
      <c r="AY236" s="520" t="s">
        <v>639</v>
      </c>
    </row>
    <row r="237" spans="1:51" s="500" customFormat="1" ht="12" customHeight="1">
      <c r="A237" s="668"/>
      <c r="B237" s="671"/>
      <c r="C237" s="689"/>
      <c r="D237" s="677"/>
      <c r="E237" s="521"/>
      <c r="F237" s="681"/>
      <c r="G237" s="682"/>
      <c r="H237" s="522" t="s">
        <v>640</v>
      </c>
      <c r="I237" s="526" t="str">
        <f>IFERROR(VLOOKUP(I236,'P1'!$B:$AP,41,FALSE),"")</f>
        <v/>
      </c>
      <c r="J237" s="526" t="str">
        <f>IFERROR(VLOOKUP(J236,'P1'!$B:$AP,41,FALSE),"")</f>
        <v/>
      </c>
      <c r="K237" s="526" t="str">
        <f>IFERROR(VLOOKUP(K236,'P1'!$B:$AP,41,FALSE),"")</f>
        <v/>
      </c>
      <c r="L237" s="526" t="str">
        <f>IFERROR(VLOOKUP(L236,'P1'!$B:$AP,41,FALSE),"")</f>
        <v/>
      </c>
      <c r="M237" s="526" t="str">
        <f>IFERROR(VLOOKUP(M236,'P1'!$B:$AP,41,FALSE),"")</f>
        <v/>
      </c>
      <c r="N237" s="526" t="str">
        <f>IFERROR(VLOOKUP(N236,'P1'!$B:$AP,41,FALSE),"")</f>
        <v/>
      </c>
      <c r="O237" s="526" t="str">
        <f>IFERROR(VLOOKUP(O236,'P1'!$B:$AP,41,FALSE),"")</f>
        <v/>
      </c>
      <c r="P237" s="526" t="str">
        <f>IFERROR(VLOOKUP(P236,'P1'!$B:$AP,41,FALSE),"")</f>
        <v/>
      </c>
      <c r="Q237" s="526" t="str">
        <f>IFERROR(VLOOKUP(Q236,'P1'!$B:$AP,41,FALSE),"")</f>
        <v/>
      </c>
      <c r="R237" s="526" t="str">
        <f>IFERROR(VLOOKUP(R236,'P1'!$B:$AP,41,FALSE),"")</f>
        <v/>
      </c>
      <c r="S237" s="526" t="str">
        <f>IFERROR(VLOOKUP(S236,'P1'!$B:$AP,41,FALSE),"")</f>
        <v/>
      </c>
      <c r="T237" s="526" t="str">
        <f>IFERROR(VLOOKUP(T236,'P1'!$B:$AP,41,FALSE),"")</f>
        <v/>
      </c>
      <c r="U237" s="526" t="str">
        <f>IFERROR(VLOOKUP(U236,'P1'!$B:$AP,41,FALSE),"")</f>
        <v/>
      </c>
      <c r="V237" s="526" t="str">
        <f>IFERROR(VLOOKUP(V236,'P1'!$B:$AP,41,FALSE),"")</f>
        <v/>
      </c>
      <c r="W237" s="526" t="str">
        <f>IFERROR(VLOOKUP(W236,'P1'!$B:$AP,41,FALSE),"")</f>
        <v/>
      </c>
      <c r="X237" s="526" t="str">
        <f>IFERROR(VLOOKUP(X236,'P1'!$B:$AP,41,FALSE),"")</f>
        <v/>
      </c>
      <c r="Y237" s="526" t="str">
        <f>IFERROR(VLOOKUP(Y236,'P1'!$B:$AP,41,FALSE),"")</f>
        <v/>
      </c>
      <c r="Z237" s="526" t="str">
        <f>IFERROR(VLOOKUP(Z236,'P1'!$B:$AP,41,FALSE),"")</f>
        <v/>
      </c>
      <c r="AA237" s="526" t="str">
        <f>IFERROR(VLOOKUP(AA236,'P1'!$B:$AP,41,FALSE),"")</f>
        <v/>
      </c>
      <c r="AB237" s="526" t="str">
        <f>IFERROR(VLOOKUP(AB236,'P1'!$B:$AP,41,FALSE),"")</f>
        <v/>
      </c>
      <c r="AC237" s="526" t="str">
        <f>IFERROR(VLOOKUP(AC236,'P1'!$B:$AP,41,FALSE),"")</f>
        <v/>
      </c>
      <c r="AD237" s="526" t="str">
        <f>IFERROR(VLOOKUP(AD236,'P1'!$B:$AP,41,FALSE),"")</f>
        <v/>
      </c>
      <c r="AE237" s="526" t="str">
        <f>IFERROR(VLOOKUP(AE236,'P1'!$B:$AP,41,FALSE),"")</f>
        <v/>
      </c>
      <c r="AF237" s="526" t="str">
        <f>IFERROR(VLOOKUP(AF236,'P1'!$B:$AP,41,FALSE),"")</f>
        <v/>
      </c>
      <c r="AG237" s="526" t="str">
        <f>IFERROR(VLOOKUP(AG236,'P1'!$B:$AP,41,FALSE),"")</f>
        <v/>
      </c>
      <c r="AH237" s="526" t="str">
        <f>IFERROR(VLOOKUP(AH236,'P1'!$B:$AP,41,FALSE),"")</f>
        <v/>
      </c>
      <c r="AI237" s="526" t="str">
        <f>IFERROR(VLOOKUP(AI236,'P1'!$B:$AP,41,FALSE),"")</f>
        <v/>
      </c>
      <c r="AJ237" s="526" t="str">
        <f>IFERROR(VLOOKUP(AJ236,'P1'!$B:$AP,41,FALSE),"")</f>
        <v/>
      </c>
      <c r="AK237" s="526" t="str">
        <f>IFERROR(VLOOKUP(AK236,'P1'!$B:$AP,41,FALSE),"")</f>
        <v/>
      </c>
      <c r="AL237" s="526" t="str">
        <f>IFERROR(VLOOKUP(AL236,'P1'!$B:$AP,41,FALSE),"")</f>
        <v/>
      </c>
      <c r="AM237" s="526" t="str">
        <f>IFERROR(VLOOKUP(AM236,'P1'!$B:$AP,41,FALSE),"")</f>
        <v/>
      </c>
      <c r="AN237" s="686"/>
      <c r="AO237" s="658"/>
      <c r="AP237" s="662"/>
      <c r="AQ237" s="663"/>
      <c r="AR237" s="658"/>
      <c r="AS237" s="658"/>
      <c r="AT237" s="666"/>
      <c r="AU237" s="524" t="str">
        <f>IFERROR(IF($D236="□",($AO236/$AK$6),($AO236/$AK$8)),"")</f>
        <v/>
      </c>
      <c r="AV237" s="524" t="str">
        <f>IFERROR(IF($D236="□",($AN236/$AO$6),($AN236/$AO$8)),"")</f>
        <v/>
      </c>
      <c r="AX237" s="524" t="str">
        <f>IFERROR(IF($D236="□",(VLOOKUP(F236,'[5]ますた君 '!$C:$E,3,FALSE)/($AK$6*4)),(VLOOKUP(F236,'[5]ますた君 '!$C:$E,3,FALSE)/($AK$8*4))),"")</f>
        <v/>
      </c>
      <c r="AY237" s="524" t="str">
        <f>IFERROR(IF($D236="□",(VLOOKUP(F236,'[5]ますた君 '!$C:$E,3,FALSE)/$AO$6),(VLOOKUP(F236,'[5]ますた君 '!$C:$E,3,FALSE)/$AO$8)),"")</f>
        <v/>
      </c>
    </row>
    <row r="238" spans="1:51" s="500" customFormat="1" ht="12" customHeight="1">
      <c r="A238" s="669"/>
      <c r="B238" s="672"/>
      <c r="C238" s="690"/>
      <c r="D238" s="678"/>
      <c r="E238" s="521"/>
      <c r="F238" s="683"/>
      <c r="G238" s="684"/>
      <c r="H238" s="525" t="s">
        <v>641</v>
      </c>
      <c r="I238" s="526" t="str">
        <f>IFERROR(VLOOKUP(I236,'P1'!$B:$AP,31,FALSE),"")</f>
        <v/>
      </c>
      <c r="J238" s="526" t="str">
        <f>IFERROR(VLOOKUP(J236,'P1'!$B:$AP,31,FALSE),"")</f>
        <v/>
      </c>
      <c r="K238" s="526" t="str">
        <f>IFERROR(VLOOKUP(K236,'P1'!$B:$AP,31,FALSE),"")</f>
        <v/>
      </c>
      <c r="L238" s="526" t="str">
        <f>IFERROR(VLOOKUP(L236,'P1'!$B:$AP,31,FALSE),"")</f>
        <v/>
      </c>
      <c r="M238" s="526" t="str">
        <f>IFERROR(VLOOKUP(M236,'P1'!$B:$AP,31,FALSE),"")</f>
        <v/>
      </c>
      <c r="N238" s="526" t="str">
        <f>IFERROR(VLOOKUP(N236,'P1'!$B:$AP,31,FALSE),"")</f>
        <v/>
      </c>
      <c r="O238" s="526" t="str">
        <f>IFERROR(VLOOKUP(O236,'P1'!$B:$AP,31,FALSE),"")</f>
        <v/>
      </c>
      <c r="P238" s="526" t="str">
        <f>IFERROR(VLOOKUP(P236,'P1'!$B:$AP,31,FALSE),"")</f>
        <v/>
      </c>
      <c r="Q238" s="526" t="str">
        <f>IFERROR(VLOOKUP(Q236,'P1'!$B:$AP,31,FALSE),"")</f>
        <v/>
      </c>
      <c r="R238" s="526" t="str">
        <f>IFERROR(VLOOKUP(R236,'P1'!$B:$AP,31,FALSE),"")</f>
        <v/>
      </c>
      <c r="S238" s="526" t="str">
        <f>IFERROR(VLOOKUP(S236,'P1'!$B:$AP,31,FALSE),"")</f>
        <v/>
      </c>
      <c r="T238" s="526" t="str">
        <f>IFERROR(VLOOKUP(T236,'P1'!$B:$AP,31,FALSE),"")</f>
        <v/>
      </c>
      <c r="U238" s="526" t="str">
        <f>IFERROR(VLOOKUP(U236,'P1'!$B:$AP,31,FALSE),"")</f>
        <v/>
      </c>
      <c r="V238" s="526" t="str">
        <f>IFERROR(VLOOKUP(V236,'P1'!$B:$AP,31,FALSE),"")</f>
        <v/>
      </c>
      <c r="W238" s="526" t="str">
        <f>IFERROR(VLOOKUP(W236,'P1'!$B:$AP,31,FALSE),"")</f>
        <v/>
      </c>
      <c r="X238" s="526" t="str">
        <f>IFERROR(VLOOKUP(X236,'P1'!$B:$AP,31,FALSE),"")</f>
        <v/>
      </c>
      <c r="Y238" s="526" t="str">
        <f>IFERROR(VLOOKUP(Y236,'P1'!$B:$AP,31,FALSE),"")</f>
        <v/>
      </c>
      <c r="Z238" s="526" t="str">
        <f>IFERROR(VLOOKUP(Z236,'P1'!$B:$AP,31,FALSE),"")</f>
        <v/>
      </c>
      <c r="AA238" s="526" t="str">
        <f>IFERROR(VLOOKUP(AA236,'P1'!$B:$AP,31,FALSE),"")</f>
        <v/>
      </c>
      <c r="AB238" s="526" t="str">
        <f>IFERROR(VLOOKUP(AB236,'P1'!$B:$AP,31,FALSE),"")</f>
        <v/>
      </c>
      <c r="AC238" s="526" t="str">
        <f>IFERROR(VLOOKUP(AC236,'P1'!$B:$AP,31,FALSE),"")</f>
        <v/>
      </c>
      <c r="AD238" s="526" t="str">
        <f>IFERROR(VLOOKUP(AD236,'P1'!$B:$AP,31,FALSE),"")</f>
        <v/>
      </c>
      <c r="AE238" s="526" t="str">
        <f>IFERROR(VLOOKUP(AE236,'P1'!$B:$AP,31,FALSE),"")</f>
        <v/>
      </c>
      <c r="AF238" s="526" t="str">
        <f>IFERROR(VLOOKUP(AF236,'P1'!$B:$AP,31,FALSE),"")</f>
        <v/>
      </c>
      <c r="AG238" s="526" t="str">
        <f>IFERROR(VLOOKUP(AG236,'P1'!$B:$AP,31,FALSE),"")</f>
        <v/>
      </c>
      <c r="AH238" s="526" t="str">
        <f>IFERROR(VLOOKUP(AH236,'P1'!$B:$AP,31,FALSE),"")</f>
        <v/>
      </c>
      <c r="AI238" s="526" t="str">
        <f>IFERROR(VLOOKUP(AI236,'P1'!$B:$AP,31,FALSE),"")</f>
        <v/>
      </c>
      <c r="AJ238" s="526" t="str">
        <f>IFERROR(VLOOKUP(AJ236,'P1'!$B:$AP,31,FALSE),"")</f>
        <v/>
      </c>
      <c r="AK238" s="526" t="str">
        <f>IFERROR(VLOOKUP(AK236,'P1'!$B:$AP,31,FALSE),"")</f>
        <v/>
      </c>
      <c r="AL238" s="526" t="str">
        <f>IFERROR(VLOOKUP(AL236,'P1'!$B:$AP,31,FALSE),"")</f>
        <v/>
      </c>
      <c r="AM238" s="526" t="str">
        <f>IFERROR(VLOOKUP(AM236,'P1'!$B:$AP,31,FALSE),"")</f>
        <v/>
      </c>
      <c r="AN238" s="687"/>
      <c r="AO238" s="659"/>
      <c r="AP238" s="664"/>
      <c r="AQ238" s="665"/>
      <c r="AR238" s="659"/>
      <c r="AS238" s="659"/>
      <c r="AT238" s="666"/>
      <c r="AU238" s="527"/>
      <c r="AV238" s="527"/>
      <c r="AX238" s="527"/>
      <c r="AY238" s="527"/>
    </row>
    <row r="239" spans="1:51" s="500" customFormat="1" ht="12" customHeight="1">
      <c r="A239" s="667">
        <v>73</v>
      </c>
      <c r="B239" s="670"/>
      <c r="C239" s="688"/>
      <c r="D239" s="676" t="s">
        <v>634</v>
      </c>
      <c r="E239" s="517"/>
      <c r="F239" s="679"/>
      <c r="G239" s="680"/>
      <c r="H239" s="518" t="s">
        <v>635</v>
      </c>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685">
        <f t="shared" ref="AN239" si="349">IF(LEFT($AN$1,6)="共同生活援助",SUM(I240:AM240),SUM(I240:AM241))</f>
        <v>0</v>
      </c>
      <c r="AO239" s="657">
        <f>IF($AN$3="４週",AN239/4,AN239/(DAY(EOMONTH($I$21,0))/7))</f>
        <v>0</v>
      </c>
      <c r="AP239" s="660"/>
      <c r="AQ239" s="661"/>
      <c r="AR239" s="657" t="str">
        <f t="shared" ref="AR239" si="350">IF($AN$3="４週",AU240,AV240)</f>
        <v/>
      </c>
      <c r="AS239" s="657"/>
      <c r="AT239" s="666" t="str">
        <f t="shared" ref="AT239" si="351">IF(AX240&lt;=1.1,"",IF(AY240&lt;=1.1,"",IF(F239="","","勤務時間"&amp;CHAR(10)&amp;"OVER")))</f>
        <v/>
      </c>
      <c r="AU239" s="520" t="s">
        <v>636</v>
      </c>
      <c r="AV239" s="520" t="s">
        <v>637</v>
      </c>
      <c r="AX239" s="520" t="s">
        <v>638</v>
      </c>
      <c r="AY239" s="520" t="s">
        <v>639</v>
      </c>
    </row>
    <row r="240" spans="1:51" s="500" customFormat="1" ht="12" customHeight="1">
      <c r="A240" s="668"/>
      <c r="B240" s="671"/>
      <c r="C240" s="689"/>
      <c r="D240" s="677"/>
      <c r="E240" s="521"/>
      <c r="F240" s="681"/>
      <c r="G240" s="682"/>
      <c r="H240" s="522" t="s">
        <v>640</v>
      </c>
      <c r="I240" s="526" t="str">
        <f>IFERROR(VLOOKUP(I239,'P1'!$B:$AP,41,FALSE),"")</f>
        <v/>
      </c>
      <c r="J240" s="526" t="str">
        <f>IFERROR(VLOOKUP(J239,'P1'!$B:$AP,41,FALSE),"")</f>
        <v/>
      </c>
      <c r="K240" s="526" t="str">
        <f>IFERROR(VLOOKUP(K239,'P1'!$B:$AP,41,FALSE),"")</f>
        <v/>
      </c>
      <c r="L240" s="526" t="str">
        <f>IFERROR(VLOOKUP(L239,'P1'!$B:$AP,41,FALSE),"")</f>
        <v/>
      </c>
      <c r="M240" s="526" t="str">
        <f>IFERROR(VLOOKUP(M239,'P1'!$B:$AP,41,FALSE),"")</f>
        <v/>
      </c>
      <c r="N240" s="526" t="str">
        <f>IFERROR(VLOOKUP(N239,'P1'!$B:$AP,41,FALSE),"")</f>
        <v/>
      </c>
      <c r="O240" s="526" t="str">
        <f>IFERROR(VLOOKUP(O239,'P1'!$B:$AP,41,FALSE),"")</f>
        <v/>
      </c>
      <c r="P240" s="526" t="str">
        <f>IFERROR(VLOOKUP(P239,'P1'!$B:$AP,41,FALSE),"")</f>
        <v/>
      </c>
      <c r="Q240" s="526" t="str">
        <f>IFERROR(VLOOKUP(Q239,'P1'!$B:$AP,41,FALSE),"")</f>
        <v/>
      </c>
      <c r="R240" s="526" t="str">
        <f>IFERROR(VLOOKUP(R239,'P1'!$B:$AP,41,FALSE),"")</f>
        <v/>
      </c>
      <c r="S240" s="526" t="str">
        <f>IFERROR(VLOOKUP(S239,'P1'!$B:$AP,41,FALSE),"")</f>
        <v/>
      </c>
      <c r="T240" s="526" t="str">
        <f>IFERROR(VLOOKUP(T239,'P1'!$B:$AP,41,FALSE),"")</f>
        <v/>
      </c>
      <c r="U240" s="526" t="str">
        <f>IFERROR(VLOOKUP(U239,'P1'!$B:$AP,41,FALSE),"")</f>
        <v/>
      </c>
      <c r="V240" s="526" t="str">
        <f>IFERROR(VLOOKUP(V239,'P1'!$B:$AP,41,FALSE),"")</f>
        <v/>
      </c>
      <c r="W240" s="526" t="str">
        <f>IFERROR(VLOOKUP(W239,'P1'!$B:$AP,41,FALSE),"")</f>
        <v/>
      </c>
      <c r="X240" s="526" t="str">
        <f>IFERROR(VLOOKUP(X239,'P1'!$B:$AP,41,FALSE),"")</f>
        <v/>
      </c>
      <c r="Y240" s="526" t="str">
        <f>IFERROR(VLOOKUP(Y239,'P1'!$B:$AP,41,FALSE),"")</f>
        <v/>
      </c>
      <c r="Z240" s="526" t="str">
        <f>IFERROR(VLOOKUP(Z239,'P1'!$B:$AP,41,FALSE),"")</f>
        <v/>
      </c>
      <c r="AA240" s="526" t="str">
        <f>IFERROR(VLOOKUP(AA239,'P1'!$B:$AP,41,FALSE),"")</f>
        <v/>
      </c>
      <c r="AB240" s="526" t="str">
        <f>IFERROR(VLOOKUP(AB239,'P1'!$B:$AP,41,FALSE),"")</f>
        <v/>
      </c>
      <c r="AC240" s="526" t="str">
        <f>IFERROR(VLOOKUP(AC239,'P1'!$B:$AP,41,FALSE),"")</f>
        <v/>
      </c>
      <c r="AD240" s="526" t="str">
        <f>IFERROR(VLOOKUP(AD239,'P1'!$B:$AP,41,FALSE),"")</f>
        <v/>
      </c>
      <c r="AE240" s="526" t="str">
        <f>IFERROR(VLOOKUP(AE239,'P1'!$B:$AP,41,FALSE),"")</f>
        <v/>
      </c>
      <c r="AF240" s="526" t="str">
        <f>IFERROR(VLOOKUP(AF239,'P1'!$B:$AP,41,FALSE),"")</f>
        <v/>
      </c>
      <c r="AG240" s="526" t="str">
        <f>IFERROR(VLOOKUP(AG239,'P1'!$B:$AP,41,FALSE),"")</f>
        <v/>
      </c>
      <c r="AH240" s="526" t="str">
        <f>IFERROR(VLOOKUP(AH239,'P1'!$B:$AP,41,FALSE),"")</f>
        <v/>
      </c>
      <c r="AI240" s="526" t="str">
        <f>IFERROR(VLOOKUP(AI239,'P1'!$B:$AP,41,FALSE),"")</f>
        <v/>
      </c>
      <c r="AJ240" s="526" t="str">
        <f>IFERROR(VLOOKUP(AJ239,'P1'!$B:$AP,41,FALSE),"")</f>
        <v/>
      </c>
      <c r="AK240" s="526" t="str">
        <f>IFERROR(VLOOKUP(AK239,'P1'!$B:$AP,41,FALSE),"")</f>
        <v/>
      </c>
      <c r="AL240" s="526" t="str">
        <f>IFERROR(VLOOKUP(AL239,'P1'!$B:$AP,41,FALSE),"")</f>
        <v/>
      </c>
      <c r="AM240" s="526" t="str">
        <f>IFERROR(VLOOKUP(AM239,'P1'!$B:$AP,41,FALSE),"")</f>
        <v/>
      </c>
      <c r="AN240" s="686"/>
      <c r="AO240" s="658"/>
      <c r="AP240" s="662"/>
      <c r="AQ240" s="663"/>
      <c r="AR240" s="658"/>
      <c r="AS240" s="658"/>
      <c r="AT240" s="666"/>
      <c r="AU240" s="524" t="str">
        <f t="shared" ref="AU240" si="352">IFERROR(IF($D239="□",($AO239/$AK$6),($AO239/$AK$8)),"")</f>
        <v/>
      </c>
      <c r="AV240" s="524" t="str">
        <f t="shared" ref="AV240" si="353">IFERROR(IF($D239="□",($AN239/$AO$6),($AN239/$AO$8)),"")</f>
        <v/>
      </c>
      <c r="AX240" s="524" t="str">
        <f>IFERROR(IF($D239="□",(VLOOKUP(F239,'[5]ますた君 '!$C:$E,3,FALSE)/($AK$6*4)),(VLOOKUP(F239,'[5]ますた君 '!$C:$E,3,FALSE)/($AK$8*4))),"")</f>
        <v/>
      </c>
      <c r="AY240" s="524" t="str">
        <f>IFERROR(IF($D239="□",(VLOOKUP(F239,'[5]ますた君 '!$C:$E,3,FALSE)/$AO$6),(VLOOKUP(F239,'[5]ますた君 '!$C:$E,3,FALSE)/$AO$8)),"")</f>
        <v/>
      </c>
    </row>
    <row r="241" spans="1:51" s="500" customFormat="1" ht="12" customHeight="1">
      <c r="A241" s="669"/>
      <c r="B241" s="672"/>
      <c r="C241" s="690"/>
      <c r="D241" s="678"/>
      <c r="E241" s="521"/>
      <c r="F241" s="683"/>
      <c r="G241" s="684"/>
      <c r="H241" s="525" t="s">
        <v>641</v>
      </c>
      <c r="I241" s="526" t="str">
        <f>IFERROR(VLOOKUP(I239,'P1'!$B:$AP,31,FALSE),"")</f>
        <v/>
      </c>
      <c r="J241" s="526" t="str">
        <f>IFERROR(VLOOKUP(J239,'P1'!$B:$AP,31,FALSE),"")</f>
        <v/>
      </c>
      <c r="K241" s="526" t="str">
        <f>IFERROR(VLOOKUP(K239,'P1'!$B:$AP,31,FALSE),"")</f>
        <v/>
      </c>
      <c r="L241" s="526" t="str">
        <f>IFERROR(VLOOKUP(L239,'P1'!$B:$AP,31,FALSE),"")</f>
        <v/>
      </c>
      <c r="M241" s="526" t="str">
        <f>IFERROR(VLOOKUP(M239,'P1'!$B:$AP,31,FALSE),"")</f>
        <v/>
      </c>
      <c r="N241" s="526" t="str">
        <f>IFERROR(VLOOKUP(N239,'P1'!$B:$AP,31,FALSE),"")</f>
        <v/>
      </c>
      <c r="O241" s="526" t="str">
        <f>IFERROR(VLOOKUP(O239,'P1'!$B:$AP,31,FALSE),"")</f>
        <v/>
      </c>
      <c r="P241" s="526" t="str">
        <f>IFERROR(VLOOKUP(P239,'P1'!$B:$AP,31,FALSE),"")</f>
        <v/>
      </c>
      <c r="Q241" s="526" t="str">
        <f>IFERROR(VLOOKUP(Q239,'P1'!$B:$AP,31,FALSE),"")</f>
        <v/>
      </c>
      <c r="R241" s="526" t="str">
        <f>IFERROR(VLOOKUP(R239,'P1'!$B:$AP,31,FALSE),"")</f>
        <v/>
      </c>
      <c r="S241" s="526" t="str">
        <f>IFERROR(VLOOKUP(S239,'P1'!$B:$AP,31,FALSE),"")</f>
        <v/>
      </c>
      <c r="T241" s="526" t="str">
        <f>IFERROR(VLOOKUP(T239,'P1'!$B:$AP,31,FALSE),"")</f>
        <v/>
      </c>
      <c r="U241" s="526" t="str">
        <f>IFERROR(VLOOKUP(U239,'P1'!$B:$AP,31,FALSE),"")</f>
        <v/>
      </c>
      <c r="V241" s="526" t="str">
        <f>IFERROR(VLOOKUP(V239,'P1'!$B:$AP,31,FALSE),"")</f>
        <v/>
      </c>
      <c r="W241" s="526" t="str">
        <f>IFERROR(VLOOKUP(W239,'P1'!$B:$AP,31,FALSE),"")</f>
        <v/>
      </c>
      <c r="X241" s="526" t="str">
        <f>IFERROR(VLOOKUP(X239,'P1'!$B:$AP,31,FALSE),"")</f>
        <v/>
      </c>
      <c r="Y241" s="526" t="str">
        <f>IFERROR(VLOOKUP(Y239,'P1'!$B:$AP,31,FALSE),"")</f>
        <v/>
      </c>
      <c r="Z241" s="526" t="str">
        <f>IFERROR(VLOOKUP(Z239,'P1'!$B:$AP,31,FALSE),"")</f>
        <v/>
      </c>
      <c r="AA241" s="526" t="str">
        <f>IFERROR(VLOOKUP(AA239,'P1'!$B:$AP,31,FALSE),"")</f>
        <v/>
      </c>
      <c r="AB241" s="526" t="str">
        <f>IFERROR(VLOOKUP(AB239,'P1'!$B:$AP,31,FALSE),"")</f>
        <v/>
      </c>
      <c r="AC241" s="526" t="str">
        <f>IFERROR(VLOOKUP(AC239,'P1'!$B:$AP,31,FALSE),"")</f>
        <v/>
      </c>
      <c r="AD241" s="526" t="str">
        <f>IFERROR(VLOOKUP(AD239,'P1'!$B:$AP,31,FALSE),"")</f>
        <v/>
      </c>
      <c r="AE241" s="526" t="str">
        <f>IFERROR(VLOOKUP(AE239,'P1'!$B:$AP,31,FALSE),"")</f>
        <v/>
      </c>
      <c r="AF241" s="526" t="str">
        <f>IFERROR(VLOOKUP(AF239,'P1'!$B:$AP,31,FALSE),"")</f>
        <v/>
      </c>
      <c r="AG241" s="526" t="str">
        <f>IFERROR(VLOOKUP(AG239,'P1'!$B:$AP,31,FALSE),"")</f>
        <v/>
      </c>
      <c r="AH241" s="526" t="str">
        <f>IFERROR(VLOOKUP(AH239,'P1'!$B:$AP,31,FALSE),"")</f>
        <v/>
      </c>
      <c r="AI241" s="526" t="str">
        <f>IFERROR(VLOOKUP(AI239,'P1'!$B:$AP,31,FALSE),"")</f>
        <v/>
      </c>
      <c r="AJ241" s="526" t="str">
        <f>IFERROR(VLOOKUP(AJ239,'P1'!$B:$AP,31,FALSE),"")</f>
        <v/>
      </c>
      <c r="AK241" s="526" t="str">
        <f>IFERROR(VLOOKUP(AK239,'P1'!$B:$AP,31,FALSE),"")</f>
        <v/>
      </c>
      <c r="AL241" s="526" t="str">
        <f>IFERROR(VLOOKUP(AL239,'P1'!$B:$AP,31,FALSE),"")</f>
        <v/>
      </c>
      <c r="AM241" s="526" t="str">
        <f>IFERROR(VLOOKUP(AM239,'P1'!$B:$AP,31,FALSE),"")</f>
        <v/>
      </c>
      <c r="AN241" s="687"/>
      <c r="AO241" s="659"/>
      <c r="AP241" s="664"/>
      <c r="AQ241" s="665"/>
      <c r="AR241" s="659"/>
      <c r="AS241" s="659"/>
      <c r="AT241" s="666"/>
      <c r="AU241" s="527"/>
      <c r="AV241" s="527"/>
      <c r="AX241" s="527"/>
      <c r="AY241" s="527"/>
    </row>
    <row r="242" spans="1:51" s="500" customFormat="1" ht="12" customHeight="1">
      <c r="A242" s="667">
        <v>74</v>
      </c>
      <c r="B242" s="670"/>
      <c r="C242" s="688"/>
      <c r="D242" s="676" t="s">
        <v>634</v>
      </c>
      <c r="E242" s="517"/>
      <c r="F242" s="679"/>
      <c r="G242" s="680"/>
      <c r="H242" s="518" t="s">
        <v>635</v>
      </c>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685">
        <f t="shared" ref="AN242" si="354">IF(LEFT($AN$1,6)="共同生活援助",SUM(I243:AM243),SUM(I243:AM244))</f>
        <v>0</v>
      </c>
      <c r="AO242" s="657">
        <f>IF($AN$3="４週",AN242/4,AN242/(DAY(EOMONTH($I$21,0))/7))</f>
        <v>0</v>
      </c>
      <c r="AP242" s="660"/>
      <c r="AQ242" s="661"/>
      <c r="AR242" s="657" t="str">
        <f t="shared" ref="AR242" si="355">IF($AN$3="４週",AU243,AV243)</f>
        <v/>
      </c>
      <c r="AS242" s="657"/>
      <c r="AT242" s="666" t="str">
        <f t="shared" ref="AT242" si="356">IF(AX243&lt;=1.1,"",IF(AY243&lt;=1.1,"",IF(F242="","","勤務時間"&amp;CHAR(10)&amp;"OVER")))</f>
        <v/>
      </c>
      <c r="AU242" s="520" t="s">
        <v>636</v>
      </c>
      <c r="AV242" s="520" t="s">
        <v>637</v>
      </c>
      <c r="AX242" s="520" t="s">
        <v>638</v>
      </c>
      <c r="AY242" s="520" t="s">
        <v>639</v>
      </c>
    </row>
    <row r="243" spans="1:51" s="500" customFormat="1" ht="12" customHeight="1">
      <c r="A243" s="668"/>
      <c r="B243" s="671"/>
      <c r="C243" s="689"/>
      <c r="D243" s="677"/>
      <c r="E243" s="521"/>
      <c r="F243" s="681"/>
      <c r="G243" s="682"/>
      <c r="H243" s="522" t="s">
        <v>640</v>
      </c>
      <c r="I243" s="526" t="str">
        <f>IFERROR(VLOOKUP(I242,'P1'!$B:$AP,41,FALSE),"")</f>
        <v/>
      </c>
      <c r="J243" s="526" t="str">
        <f>IFERROR(VLOOKUP(J242,'P1'!$B:$AP,41,FALSE),"")</f>
        <v/>
      </c>
      <c r="K243" s="526" t="str">
        <f>IFERROR(VLOOKUP(K242,'P1'!$B:$AP,41,FALSE),"")</f>
        <v/>
      </c>
      <c r="L243" s="526" t="str">
        <f>IFERROR(VLOOKUP(L242,'P1'!$B:$AP,41,FALSE),"")</f>
        <v/>
      </c>
      <c r="M243" s="526" t="str">
        <f>IFERROR(VLOOKUP(M242,'P1'!$B:$AP,41,FALSE),"")</f>
        <v/>
      </c>
      <c r="N243" s="526" t="str">
        <f>IFERROR(VLOOKUP(N242,'P1'!$B:$AP,41,FALSE),"")</f>
        <v/>
      </c>
      <c r="O243" s="526" t="str">
        <f>IFERROR(VLOOKUP(O242,'P1'!$B:$AP,41,FALSE),"")</f>
        <v/>
      </c>
      <c r="P243" s="526" t="str">
        <f>IFERROR(VLOOKUP(P242,'P1'!$B:$AP,41,FALSE),"")</f>
        <v/>
      </c>
      <c r="Q243" s="526" t="str">
        <f>IFERROR(VLOOKUP(Q242,'P1'!$B:$AP,41,FALSE),"")</f>
        <v/>
      </c>
      <c r="R243" s="526" t="str">
        <f>IFERROR(VLOOKUP(R242,'P1'!$B:$AP,41,FALSE),"")</f>
        <v/>
      </c>
      <c r="S243" s="526" t="str">
        <f>IFERROR(VLOOKUP(S242,'P1'!$B:$AP,41,FALSE),"")</f>
        <v/>
      </c>
      <c r="T243" s="526" t="str">
        <f>IFERROR(VLOOKUP(T242,'P1'!$B:$AP,41,FALSE),"")</f>
        <v/>
      </c>
      <c r="U243" s="526" t="str">
        <f>IFERROR(VLOOKUP(U242,'P1'!$B:$AP,41,FALSE),"")</f>
        <v/>
      </c>
      <c r="V243" s="526" t="str">
        <f>IFERROR(VLOOKUP(V242,'P1'!$B:$AP,41,FALSE),"")</f>
        <v/>
      </c>
      <c r="W243" s="526" t="str">
        <f>IFERROR(VLOOKUP(W242,'P1'!$B:$AP,41,FALSE),"")</f>
        <v/>
      </c>
      <c r="X243" s="526" t="str">
        <f>IFERROR(VLOOKUP(X242,'P1'!$B:$AP,41,FALSE),"")</f>
        <v/>
      </c>
      <c r="Y243" s="526" t="str">
        <f>IFERROR(VLOOKUP(Y242,'P1'!$B:$AP,41,FALSE),"")</f>
        <v/>
      </c>
      <c r="Z243" s="526" t="str">
        <f>IFERROR(VLOOKUP(Z242,'P1'!$B:$AP,41,FALSE),"")</f>
        <v/>
      </c>
      <c r="AA243" s="526" t="str">
        <f>IFERROR(VLOOKUP(AA242,'P1'!$B:$AP,41,FALSE),"")</f>
        <v/>
      </c>
      <c r="AB243" s="526" t="str">
        <f>IFERROR(VLOOKUP(AB242,'P1'!$B:$AP,41,FALSE),"")</f>
        <v/>
      </c>
      <c r="AC243" s="526" t="str">
        <f>IFERROR(VLOOKUP(AC242,'P1'!$B:$AP,41,FALSE),"")</f>
        <v/>
      </c>
      <c r="AD243" s="526" t="str">
        <f>IFERROR(VLOOKUP(AD242,'P1'!$B:$AP,41,FALSE),"")</f>
        <v/>
      </c>
      <c r="AE243" s="526" t="str">
        <f>IFERROR(VLOOKUP(AE242,'P1'!$B:$AP,41,FALSE),"")</f>
        <v/>
      </c>
      <c r="AF243" s="526" t="str">
        <f>IFERROR(VLOOKUP(AF242,'P1'!$B:$AP,41,FALSE),"")</f>
        <v/>
      </c>
      <c r="AG243" s="526" t="str">
        <f>IFERROR(VLOOKUP(AG242,'P1'!$B:$AP,41,FALSE),"")</f>
        <v/>
      </c>
      <c r="AH243" s="526" t="str">
        <f>IFERROR(VLOOKUP(AH242,'P1'!$B:$AP,41,FALSE),"")</f>
        <v/>
      </c>
      <c r="AI243" s="526" t="str">
        <f>IFERROR(VLOOKUP(AI242,'P1'!$B:$AP,41,FALSE),"")</f>
        <v/>
      </c>
      <c r="AJ243" s="526" t="str">
        <f>IFERROR(VLOOKUP(AJ242,'P1'!$B:$AP,41,FALSE),"")</f>
        <v/>
      </c>
      <c r="AK243" s="526" t="str">
        <f>IFERROR(VLOOKUP(AK242,'P1'!$B:$AP,41,FALSE),"")</f>
        <v/>
      </c>
      <c r="AL243" s="526" t="str">
        <f>IFERROR(VLOOKUP(AL242,'P1'!$B:$AP,41,FALSE),"")</f>
        <v/>
      </c>
      <c r="AM243" s="526" t="str">
        <f>IFERROR(VLOOKUP(AM242,'P1'!$B:$AP,41,FALSE),"")</f>
        <v/>
      </c>
      <c r="AN243" s="686"/>
      <c r="AO243" s="658"/>
      <c r="AP243" s="662"/>
      <c r="AQ243" s="663"/>
      <c r="AR243" s="658"/>
      <c r="AS243" s="658"/>
      <c r="AT243" s="666"/>
      <c r="AU243" s="524" t="str">
        <f t="shared" ref="AU243" si="357">IFERROR(IF($D242="□",($AO242/$AK$6),($AO242/$AK$8)),"")</f>
        <v/>
      </c>
      <c r="AV243" s="524" t="str">
        <f t="shared" ref="AV243" si="358">IFERROR(IF($D242="□",($AN242/$AO$6),($AN242/$AO$8)),"")</f>
        <v/>
      </c>
      <c r="AX243" s="524" t="str">
        <f>IFERROR(IF($D242="□",(VLOOKUP(F242,'[5]ますた君 '!$C:$E,3,FALSE)/($AK$6*4)),(VLOOKUP(F242,'[5]ますた君 '!$C:$E,3,FALSE)/($AK$8*4))),"")</f>
        <v/>
      </c>
      <c r="AY243" s="524" t="str">
        <f>IFERROR(IF($D242="□",(VLOOKUP(F242,'[5]ますた君 '!$C:$E,3,FALSE)/$AO$6),(VLOOKUP(F242,'[5]ますた君 '!$C:$E,3,FALSE)/$AO$8)),"")</f>
        <v/>
      </c>
    </row>
    <row r="244" spans="1:51" s="500" customFormat="1" ht="12" customHeight="1">
      <c r="A244" s="669"/>
      <c r="B244" s="672"/>
      <c r="C244" s="690"/>
      <c r="D244" s="678"/>
      <c r="E244" s="521"/>
      <c r="F244" s="683"/>
      <c r="G244" s="684"/>
      <c r="H244" s="525" t="s">
        <v>641</v>
      </c>
      <c r="I244" s="526" t="str">
        <f>IFERROR(VLOOKUP(I242,'P1'!$B:$AP,31,FALSE),"")</f>
        <v/>
      </c>
      <c r="J244" s="526" t="str">
        <f>IFERROR(VLOOKUP(J242,'P1'!$B:$AP,31,FALSE),"")</f>
        <v/>
      </c>
      <c r="K244" s="526" t="str">
        <f>IFERROR(VLOOKUP(K242,'P1'!$B:$AP,31,FALSE),"")</f>
        <v/>
      </c>
      <c r="L244" s="526" t="str">
        <f>IFERROR(VLOOKUP(L242,'P1'!$B:$AP,31,FALSE),"")</f>
        <v/>
      </c>
      <c r="M244" s="526" t="str">
        <f>IFERROR(VLOOKUP(M242,'P1'!$B:$AP,31,FALSE),"")</f>
        <v/>
      </c>
      <c r="N244" s="526" t="str">
        <f>IFERROR(VLOOKUP(N242,'P1'!$B:$AP,31,FALSE),"")</f>
        <v/>
      </c>
      <c r="O244" s="526" t="str">
        <f>IFERROR(VLOOKUP(O242,'P1'!$B:$AP,31,FALSE),"")</f>
        <v/>
      </c>
      <c r="P244" s="526" t="str">
        <f>IFERROR(VLOOKUP(P242,'P1'!$B:$AP,31,FALSE),"")</f>
        <v/>
      </c>
      <c r="Q244" s="526" t="str">
        <f>IFERROR(VLOOKUP(Q242,'P1'!$B:$AP,31,FALSE),"")</f>
        <v/>
      </c>
      <c r="R244" s="526" t="str">
        <f>IFERROR(VLOOKUP(R242,'P1'!$B:$AP,31,FALSE),"")</f>
        <v/>
      </c>
      <c r="S244" s="526" t="str">
        <f>IFERROR(VLOOKUP(S242,'P1'!$B:$AP,31,FALSE),"")</f>
        <v/>
      </c>
      <c r="T244" s="526" t="str">
        <f>IFERROR(VLOOKUP(T242,'P1'!$B:$AP,31,FALSE),"")</f>
        <v/>
      </c>
      <c r="U244" s="526" t="str">
        <f>IFERROR(VLOOKUP(U242,'P1'!$B:$AP,31,FALSE),"")</f>
        <v/>
      </c>
      <c r="V244" s="526" t="str">
        <f>IFERROR(VLOOKUP(V242,'P1'!$B:$AP,31,FALSE),"")</f>
        <v/>
      </c>
      <c r="W244" s="526" t="str">
        <f>IFERROR(VLOOKUP(W242,'P1'!$B:$AP,31,FALSE),"")</f>
        <v/>
      </c>
      <c r="X244" s="526" t="str">
        <f>IFERROR(VLOOKUP(X242,'P1'!$B:$AP,31,FALSE),"")</f>
        <v/>
      </c>
      <c r="Y244" s="526" t="str">
        <f>IFERROR(VLOOKUP(Y242,'P1'!$B:$AP,31,FALSE),"")</f>
        <v/>
      </c>
      <c r="Z244" s="526" t="str">
        <f>IFERROR(VLOOKUP(Z242,'P1'!$B:$AP,31,FALSE),"")</f>
        <v/>
      </c>
      <c r="AA244" s="526" t="str">
        <f>IFERROR(VLOOKUP(AA242,'P1'!$B:$AP,31,FALSE),"")</f>
        <v/>
      </c>
      <c r="AB244" s="526" t="str">
        <f>IFERROR(VLOOKUP(AB242,'P1'!$B:$AP,31,FALSE),"")</f>
        <v/>
      </c>
      <c r="AC244" s="526" t="str">
        <f>IFERROR(VLOOKUP(AC242,'P1'!$B:$AP,31,FALSE),"")</f>
        <v/>
      </c>
      <c r="AD244" s="526" t="str">
        <f>IFERROR(VLOOKUP(AD242,'P1'!$B:$AP,31,FALSE),"")</f>
        <v/>
      </c>
      <c r="AE244" s="526" t="str">
        <f>IFERROR(VLOOKUP(AE242,'P1'!$B:$AP,31,FALSE),"")</f>
        <v/>
      </c>
      <c r="AF244" s="526" t="str">
        <f>IFERROR(VLOOKUP(AF242,'P1'!$B:$AP,31,FALSE),"")</f>
        <v/>
      </c>
      <c r="AG244" s="526" t="str">
        <f>IFERROR(VLOOKUP(AG242,'P1'!$B:$AP,31,FALSE),"")</f>
        <v/>
      </c>
      <c r="AH244" s="526" t="str">
        <f>IFERROR(VLOOKUP(AH242,'P1'!$B:$AP,31,FALSE),"")</f>
        <v/>
      </c>
      <c r="AI244" s="526" t="str">
        <f>IFERROR(VLOOKUP(AI242,'P1'!$B:$AP,31,FALSE),"")</f>
        <v/>
      </c>
      <c r="AJ244" s="526" t="str">
        <f>IFERROR(VLOOKUP(AJ242,'P1'!$B:$AP,31,FALSE),"")</f>
        <v/>
      </c>
      <c r="AK244" s="526" t="str">
        <f>IFERROR(VLOOKUP(AK242,'P1'!$B:$AP,31,FALSE),"")</f>
        <v/>
      </c>
      <c r="AL244" s="526" t="str">
        <f>IFERROR(VLOOKUP(AL242,'P1'!$B:$AP,31,FALSE),"")</f>
        <v/>
      </c>
      <c r="AM244" s="526" t="str">
        <f>IFERROR(VLOOKUP(AM242,'P1'!$B:$AP,31,FALSE),"")</f>
        <v/>
      </c>
      <c r="AN244" s="687"/>
      <c r="AO244" s="659"/>
      <c r="AP244" s="664"/>
      <c r="AQ244" s="665"/>
      <c r="AR244" s="659"/>
      <c r="AS244" s="659"/>
      <c r="AT244" s="666"/>
      <c r="AU244" s="527"/>
      <c r="AV244" s="527"/>
      <c r="AX244" s="527"/>
      <c r="AY244" s="527"/>
    </row>
    <row r="245" spans="1:51" s="500" customFormat="1" ht="12" customHeight="1">
      <c r="A245" s="667">
        <v>75</v>
      </c>
      <c r="B245" s="670"/>
      <c r="C245" s="688"/>
      <c r="D245" s="676" t="s">
        <v>634</v>
      </c>
      <c r="E245" s="517"/>
      <c r="F245" s="679"/>
      <c r="G245" s="680"/>
      <c r="H245" s="518" t="s">
        <v>635</v>
      </c>
      <c r="I245" s="519"/>
      <c r="J245" s="519"/>
      <c r="K245" s="519"/>
      <c r="L245" s="519"/>
      <c r="M245" s="519"/>
      <c r="N245" s="519"/>
      <c r="O245" s="519"/>
      <c r="P245" s="519"/>
      <c r="Q245" s="519"/>
      <c r="R245" s="519"/>
      <c r="S245" s="519"/>
      <c r="T245" s="519"/>
      <c r="U245" s="519"/>
      <c r="V245" s="519"/>
      <c r="W245" s="519"/>
      <c r="X245" s="519"/>
      <c r="Y245" s="519"/>
      <c r="Z245" s="519"/>
      <c r="AA245" s="519"/>
      <c r="AB245" s="519"/>
      <c r="AC245" s="519"/>
      <c r="AD245" s="519"/>
      <c r="AE245" s="519"/>
      <c r="AF245" s="519"/>
      <c r="AG245" s="519"/>
      <c r="AH245" s="519"/>
      <c r="AI245" s="519"/>
      <c r="AJ245" s="519"/>
      <c r="AK245" s="519"/>
      <c r="AL245" s="519"/>
      <c r="AM245" s="519"/>
      <c r="AN245" s="685">
        <f t="shared" ref="AN245" si="359">IF(LEFT($AN$1,6)="共同生活援助",SUM(I246:AM246),SUM(I246:AM247))</f>
        <v>0</v>
      </c>
      <c r="AO245" s="657">
        <f>IF($AN$3="４週",AN245/4,AN245/(DAY(EOMONTH($I$21,0))/7))</f>
        <v>0</v>
      </c>
      <c r="AP245" s="660"/>
      <c r="AQ245" s="661"/>
      <c r="AR245" s="657" t="str">
        <f t="shared" ref="AR245" si="360">IF($AN$3="４週",AU246,AV246)</f>
        <v/>
      </c>
      <c r="AS245" s="657"/>
      <c r="AT245" s="666" t="str">
        <f t="shared" ref="AT245" si="361">IF(AX246&lt;=1.1,"",IF(AY246&lt;=1.1,"",IF(F245="","","勤務時間"&amp;CHAR(10)&amp;"OVER")))</f>
        <v/>
      </c>
      <c r="AU245" s="520" t="s">
        <v>636</v>
      </c>
      <c r="AV245" s="520" t="s">
        <v>637</v>
      </c>
      <c r="AX245" s="520" t="s">
        <v>638</v>
      </c>
      <c r="AY245" s="520" t="s">
        <v>639</v>
      </c>
    </row>
    <row r="246" spans="1:51" s="500" customFormat="1" ht="12" customHeight="1">
      <c r="A246" s="668"/>
      <c r="B246" s="671"/>
      <c r="C246" s="689"/>
      <c r="D246" s="677"/>
      <c r="E246" s="521"/>
      <c r="F246" s="681"/>
      <c r="G246" s="682"/>
      <c r="H246" s="522" t="s">
        <v>640</v>
      </c>
      <c r="I246" s="526" t="str">
        <f>IFERROR(VLOOKUP(I245,'P1'!$B:$AP,41,FALSE),"")</f>
        <v/>
      </c>
      <c r="J246" s="528" t="str">
        <f>IFERROR(VLOOKUP(J245,'P1'!$B:$AP,41,FALSE),"")</f>
        <v/>
      </c>
      <c r="K246" s="526" t="str">
        <f>IFERROR(VLOOKUP(K245,'P1'!$B:$AP,41,FALSE),"")</f>
        <v/>
      </c>
      <c r="L246" s="526" t="str">
        <f>IFERROR(VLOOKUP(L245,'P1'!$B:$AP,41,FALSE),"")</f>
        <v/>
      </c>
      <c r="M246" s="526" t="str">
        <f>IFERROR(VLOOKUP(M245,'P1'!$B:$AP,41,FALSE),"")</f>
        <v/>
      </c>
      <c r="N246" s="526" t="str">
        <f>IFERROR(VLOOKUP(N245,'P1'!$B:$AP,41,FALSE),"")</f>
        <v/>
      </c>
      <c r="O246" s="526" t="str">
        <f>IFERROR(VLOOKUP(O245,'P1'!$B:$AP,41,FALSE),"")</f>
        <v/>
      </c>
      <c r="P246" s="526" t="str">
        <f>IFERROR(VLOOKUP(P245,'P1'!$B:$AP,41,FALSE),"")</f>
        <v/>
      </c>
      <c r="Q246" s="526" t="str">
        <f>IFERROR(VLOOKUP(Q245,'P1'!$B:$AP,41,FALSE),"")</f>
        <v/>
      </c>
      <c r="R246" s="526" t="str">
        <f>IFERROR(VLOOKUP(R245,'P1'!$B:$AP,41,FALSE),"")</f>
        <v/>
      </c>
      <c r="S246" s="526" t="str">
        <f>IFERROR(VLOOKUP(S245,'P1'!$B:$AP,41,FALSE),"")</f>
        <v/>
      </c>
      <c r="T246" s="526" t="str">
        <f>IFERROR(VLOOKUP(T245,'P1'!$B:$AP,41,FALSE),"")</f>
        <v/>
      </c>
      <c r="U246" s="526" t="str">
        <f>IFERROR(VLOOKUP(U245,'P1'!$B:$AP,41,FALSE),"")</f>
        <v/>
      </c>
      <c r="V246" s="526" t="str">
        <f>IFERROR(VLOOKUP(V245,'P1'!$B:$AP,41,FALSE),"")</f>
        <v/>
      </c>
      <c r="W246" s="526" t="str">
        <f>IFERROR(VLOOKUP(W245,'P1'!$B:$AP,41,FALSE),"")</f>
        <v/>
      </c>
      <c r="X246" s="526" t="str">
        <f>IFERROR(VLOOKUP(X245,'P1'!$B:$AP,41,FALSE),"")</f>
        <v/>
      </c>
      <c r="Y246" s="526" t="str">
        <f>IFERROR(VLOOKUP(Y245,'P1'!$B:$AP,41,FALSE),"")</f>
        <v/>
      </c>
      <c r="Z246" s="526" t="str">
        <f>IFERROR(VLOOKUP(Z245,'P1'!$B:$AP,41,FALSE),"")</f>
        <v/>
      </c>
      <c r="AA246" s="526" t="str">
        <f>IFERROR(VLOOKUP(AA245,'P1'!$B:$AP,41,FALSE),"")</f>
        <v/>
      </c>
      <c r="AB246" s="526" t="str">
        <f>IFERROR(VLOOKUP(AB245,'P1'!$B:$AP,41,FALSE),"")</f>
        <v/>
      </c>
      <c r="AC246" s="526" t="str">
        <f>IFERROR(VLOOKUP(AC245,'P1'!$B:$AP,41,FALSE),"")</f>
        <v/>
      </c>
      <c r="AD246" s="526" t="str">
        <f>IFERROR(VLOOKUP(AD245,'P1'!$B:$AP,41,FALSE),"")</f>
        <v/>
      </c>
      <c r="AE246" s="526" t="str">
        <f>IFERROR(VLOOKUP(AE245,'P1'!$B:$AP,41,FALSE),"")</f>
        <v/>
      </c>
      <c r="AF246" s="526" t="str">
        <f>IFERROR(VLOOKUP(AF245,'P1'!$B:$AP,41,FALSE),"")</f>
        <v/>
      </c>
      <c r="AG246" s="526" t="str">
        <f>IFERROR(VLOOKUP(AG245,'P1'!$B:$AP,41,FALSE),"")</f>
        <v/>
      </c>
      <c r="AH246" s="526" t="str">
        <f>IFERROR(VLOOKUP(AH245,'P1'!$B:$AP,41,FALSE),"")</f>
        <v/>
      </c>
      <c r="AI246" s="526" t="str">
        <f>IFERROR(VLOOKUP(AI245,'P1'!$B:$AP,41,FALSE),"")</f>
        <v/>
      </c>
      <c r="AJ246" s="526" t="str">
        <f>IFERROR(VLOOKUP(AJ245,'P1'!$B:$AP,41,FALSE),"")</f>
        <v/>
      </c>
      <c r="AK246" s="526" t="str">
        <f>IFERROR(VLOOKUP(AK245,'P1'!$B:$AP,41,FALSE),"")</f>
        <v/>
      </c>
      <c r="AL246" s="526" t="str">
        <f>IFERROR(VLOOKUP(AL245,'P1'!$B:$AP,41,FALSE),"")</f>
        <v/>
      </c>
      <c r="AM246" s="526" t="str">
        <f>IFERROR(VLOOKUP(AM245,'P1'!$B:$AP,41,FALSE),"")</f>
        <v/>
      </c>
      <c r="AN246" s="686"/>
      <c r="AO246" s="658"/>
      <c r="AP246" s="662"/>
      <c r="AQ246" s="663"/>
      <c r="AR246" s="658"/>
      <c r="AS246" s="658"/>
      <c r="AT246" s="666"/>
      <c r="AU246" s="524" t="str">
        <f t="shared" ref="AU246" si="362">IFERROR(IF($D245="□",($AO245/$AK$6),($AO245/$AK$8)),"")</f>
        <v/>
      </c>
      <c r="AV246" s="524" t="str">
        <f t="shared" ref="AV246" si="363">IFERROR(IF($D245="□",($AN245/$AO$6),($AN245/$AO$8)),"")</f>
        <v/>
      </c>
      <c r="AX246" s="524" t="str">
        <f>IFERROR(IF($D245="□",(VLOOKUP(F245,'[5]ますた君 '!$C:$E,3,FALSE)/($AK$6*4)),(VLOOKUP(F245,'[5]ますた君 '!$C:$E,3,FALSE)/($AK$8*4))),"")</f>
        <v/>
      </c>
      <c r="AY246" s="524" t="str">
        <f>IFERROR(IF($D245="□",(VLOOKUP(F245,'[5]ますた君 '!$C:$E,3,FALSE)/$AO$6),(VLOOKUP(F245,'[5]ますた君 '!$C:$E,3,FALSE)/$AO$8)),"")</f>
        <v/>
      </c>
    </row>
    <row r="247" spans="1:51" s="500" customFormat="1" ht="12" customHeight="1">
      <c r="A247" s="669"/>
      <c r="B247" s="672"/>
      <c r="C247" s="690"/>
      <c r="D247" s="678"/>
      <c r="E247" s="521"/>
      <c r="F247" s="683"/>
      <c r="G247" s="684"/>
      <c r="H247" s="525" t="s">
        <v>641</v>
      </c>
      <c r="I247" s="526" t="str">
        <f>IFERROR(VLOOKUP(I245,'P1'!$B:$AP,31,FALSE),"")</f>
        <v/>
      </c>
      <c r="J247" s="526" t="str">
        <f>IFERROR(VLOOKUP(J245,'P1'!$B:$AP,31,FALSE),"")</f>
        <v/>
      </c>
      <c r="K247" s="526" t="str">
        <f>IFERROR(VLOOKUP(K245,'P1'!$B:$AP,31,FALSE),"")</f>
        <v/>
      </c>
      <c r="L247" s="526" t="str">
        <f>IFERROR(VLOOKUP(L245,'P1'!$B:$AP,31,FALSE),"")</f>
        <v/>
      </c>
      <c r="M247" s="526" t="str">
        <f>IFERROR(VLOOKUP(M245,'P1'!$B:$AP,31,FALSE),"")</f>
        <v/>
      </c>
      <c r="N247" s="526" t="str">
        <f>IFERROR(VLOOKUP(N245,'P1'!$B:$AP,31,FALSE),"")</f>
        <v/>
      </c>
      <c r="O247" s="526" t="str">
        <f>IFERROR(VLOOKUP(O245,'P1'!$B:$AP,31,FALSE),"")</f>
        <v/>
      </c>
      <c r="P247" s="526" t="str">
        <f>IFERROR(VLOOKUP(P245,'P1'!$B:$AP,31,FALSE),"")</f>
        <v/>
      </c>
      <c r="Q247" s="526" t="str">
        <f>IFERROR(VLOOKUP(Q245,'P1'!$B:$AP,31,FALSE),"")</f>
        <v/>
      </c>
      <c r="R247" s="526" t="str">
        <f>IFERROR(VLOOKUP(R245,'P1'!$B:$AP,31,FALSE),"")</f>
        <v/>
      </c>
      <c r="S247" s="526" t="str">
        <f>IFERROR(VLOOKUP(S245,'P1'!$B:$AP,31,FALSE),"")</f>
        <v/>
      </c>
      <c r="T247" s="526" t="str">
        <f>IFERROR(VLOOKUP(T245,'P1'!$B:$AP,31,FALSE),"")</f>
        <v/>
      </c>
      <c r="U247" s="526" t="str">
        <f>IFERROR(VLOOKUP(U245,'P1'!$B:$AP,31,FALSE),"")</f>
        <v/>
      </c>
      <c r="V247" s="526" t="str">
        <f>IFERROR(VLOOKUP(V245,'P1'!$B:$AP,31,FALSE),"")</f>
        <v/>
      </c>
      <c r="W247" s="526" t="str">
        <f>IFERROR(VLOOKUP(W245,'P1'!$B:$AP,31,FALSE),"")</f>
        <v/>
      </c>
      <c r="X247" s="526" t="str">
        <f>IFERROR(VLOOKUP(X245,'P1'!$B:$AP,31,FALSE),"")</f>
        <v/>
      </c>
      <c r="Y247" s="526" t="str">
        <f>IFERROR(VLOOKUP(Y245,'P1'!$B:$AP,31,FALSE),"")</f>
        <v/>
      </c>
      <c r="Z247" s="526" t="str">
        <f>IFERROR(VLOOKUP(Z245,'P1'!$B:$AP,31,FALSE),"")</f>
        <v/>
      </c>
      <c r="AA247" s="526" t="str">
        <f>IFERROR(VLOOKUP(AA245,'P1'!$B:$AP,31,FALSE),"")</f>
        <v/>
      </c>
      <c r="AB247" s="526" t="str">
        <f>IFERROR(VLOOKUP(AB245,'P1'!$B:$AP,31,FALSE),"")</f>
        <v/>
      </c>
      <c r="AC247" s="526" t="str">
        <f>IFERROR(VLOOKUP(AC245,'P1'!$B:$AP,31,FALSE),"")</f>
        <v/>
      </c>
      <c r="AD247" s="526" t="str">
        <f>IFERROR(VLOOKUP(AD245,'P1'!$B:$AP,31,FALSE),"")</f>
        <v/>
      </c>
      <c r="AE247" s="526" t="str">
        <f>IFERROR(VLOOKUP(AE245,'P1'!$B:$AP,31,FALSE),"")</f>
        <v/>
      </c>
      <c r="AF247" s="526" t="str">
        <f>IFERROR(VLOOKUP(AF245,'P1'!$B:$AP,31,FALSE),"")</f>
        <v/>
      </c>
      <c r="AG247" s="526" t="str">
        <f>IFERROR(VLOOKUP(AG245,'P1'!$B:$AP,31,FALSE),"")</f>
        <v/>
      </c>
      <c r="AH247" s="526" t="str">
        <f>IFERROR(VLOOKUP(AH245,'P1'!$B:$AP,31,FALSE),"")</f>
        <v/>
      </c>
      <c r="AI247" s="526" t="str">
        <f>IFERROR(VLOOKUP(AI245,'P1'!$B:$AP,31,FALSE),"")</f>
        <v/>
      </c>
      <c r="AJ247" s="526" t="str">
        <f>IFERROR(VLOOKUP(AJ245,'P1'!$B:$AP,31,FALSE),"")</f>
        <v/>
      </c>
      <c r="AK247" s="526" t="str">
        <f>IFERROR(VLOOKUP(AK245,'P1'!$B:$AP,31,FALSE),"")</f>
        <v/>
      </c>
      <c r="AL247" s="526" t="str">
        <f>IFERROR(VLOOKUP(AL245,'P1'!$B:$AP,31,FALSE),"")</f>
        <v/>
      </c>
      <c r="AM247" s="526" t="str">
        <f>IFERROR(VLOOKUP(AM245,'P1'!$B:$AP,31,FALSE),"")</f>
        <v/>
      </c>
      <c r="AN247" s="687"/>
      <c r="AO247" s="659"/>
      <c r="AP247" s="664"/>
      <c r="AQ247" s="665"/>
      <c r="AR247" s="659"/>
      <c r="AS247" s="659"/>
      <c r="AT247" s="666"/>
      <c r="AU247" s="527"/>
      <c r="AV247" s="527"/>
      <c r="AX247" s="527"/>
      <c r="AY247" s="527"/>
    </row>
    <row r="248" spans="1:51" s="500" customFormat="1" ht="12" customHeight="1">
      <c r="A248" s="667">
        <v>76</v>
      </c>
      <c r="B248" s="670"/>
      <c r="C248" s="688"/>
      <c r="D248" s="676" t="s">
        <v>634</v>
      </c>
      <c r="E248" s="517"/>
      <c r="F248" s="679"/>
      <c r="G248" s="680"/>
      <c r="H248" s="518" t="s">
        <v>635</v>
      </c>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685">
        <f t="shared" ref="AN248" si="364">IF(LEFT($AN$1,6)="共同生活援助",SUM(I249:AM249),SUM(I249:AM250))</f>
        <v>0</v>
      </c>
      <c r="AO248" s="657">
        <f>IF($AN$3="４週",AN248/4,AN248/(DAY(EOMONTH($I$21,0))/7))</f>
        <v>0</v>
      </c>
      <c r="AP248" s="660"/>
      <c r="AQ248" s="661"/>
      <c r="AR248" s="657" t="str">
        <f t="shared" ref="AR248" si="365">IF($AN$3="４週",AU249,AV249)</f>
        <v/>
      </c>
      <c r="AS248" s="657"/>
      <c r="AT248" s="666" t="str">
        <f t="shared" ref="AT248" si="366">IF(AX249&lt;=1.1,"",IF(AY249&lt;=1.1,"",IF(F248="","","勤務時間"&amp;CHAR(10)&amp;"OVER")))</f>
        <v/>
      </c>
      <c r="AU248" s="520" t="s">
        <v>636</v>
      </c>
      <c r="AV248" s="520" t="s">
        <v>637</v>
      </c>
      <c r="AX248" s="520" t="s">
        <v>638</v>
      </c>
      <c r="AY248" s="520" t="s">
        <v>639</v>
      </c>
    </row>
    <row r="249" spans="1:51" s="500" customFormat="1" ht="12" customHeight="1">
      <c r="A249" s="668"/>
      <c r="B249" s="671"/>
      <c r="C249" s="689"/>
      <c r="D249" s="677"/>
      <c r="E249" s="521"/>
      <c r="F249" s="681"/>
      <c r="G249" s="682"/>
      <c r="H249" s="522" t="s">
        <v>640</v>
      </c>
      <c r="I249" s="526" t="str">
        <f>IFERROR(VLOOKUP(I248,'P1'!$B:$AP,41,FALSE),"")</f>
        <v/>
      </c>
      <c r="J249" s="526" t="str">
        <f>IFERROR(VLOOKUP(J248,'P1'!$B:$AP,41,FALSE),"")</f>
        <v/>
      </c>
      <c r="K249" s="526" t="str">
        <f>IFERROR(VLOOKUP(K248,'P1'!$B:$AP,41,FALSE),"")</f>
        <v/>
      </c>
      <c r="L249" s="526" t="str">
        <f>IFERROR(VLOOKUP(L248,'P1'!$B:$AP,41,FALSE),"")</f>
        <v/>
      </c>
      <c r="M249" s="526" t="str">
        <f>IFERROR(VLOOKUP(M248,'P1'!$B:$AP,41,FALSE),"")</f>
        <v/>
      </c>
      <c r="N249" s="526" t="str">
        <f>IFERROR(VLOOKUP(N248,'P1'!$B:$AP,41,FALSE),"")</f>
        <v/>
      </c>
      <c r="O249" s="526" t="str">
        <f>IFERROR(VLOOKUP(O248,'P1'!$B:$AP,41,FALSE),"")</f>
        <v/>
      </c>
      <c r="P249" s="526" t="str">
        <f>IFERROR(VLOOKUP(P248,'P1'!$B:$AP,41,FALSE),"")</f>
        <v/>
      </c>
      <c r="Q249" s="526" t="str">
        <f>IFERROR(VLOOKUP(Q248,'P1'!$B:$AP,41,FALSE),"")</f>
        <v/>
      </c>
      <c r="R249" s="526" t="str">
        <f>IFERROR(VLOOKUP(R248,'P1'!$B:$AP,41,FALSE),"")</f>
        <v/>
      </c>
      <c r="S249" s="526" t="str">
        <f>IFERROR(VLOOKUP(S248,'P1'!$B:$AP,41,FALSE),"")</f>
        <v/>
      </c>
      <c r="T249" s="526" t="str">
        <f>IFERROR(VLOOKUP(T248,'P1'!$B:$AP,41,FALSE),"")</f>
        <v/>
      </c>
      <c r="U249" s="526" t="str">
        <f>IFERROR(VLOOKUP(U248,'P1'!$B:$AP,41,FALSE),"")</f>
        <v/>
      </c>
      <c r="V249" s="526" t="str">
        <f>IFERROR(VLOOKUP(V248,'P1'!$B:$AP,41,FALSE),"")</f>
        <v/>
      </c>
      <c r="W249" s="526" t="str">
        <f>IFERROR(VLOOKUP(W248,'P1'!$B:$AP,41,FALSE),"")</f>
        <v/>
      </c>
      <c r="X249" s="526" t="str">
        <f>IFERROR(VLOOKUP(X248,'P1'!$B:$AP,41,FALSE),"")</f>
        <v/>
      </c>
      <c r="Y249" s="526" t="str">
        <f>IFERROR(VLOOKUP(Y248,'P1'!$B:$AP,41,FALSE),"")</f>
        <v/>
      </c>
      <c r="Z249" s="526" t="str">
        <f>IFERROR(VLOOKUP(Z248,'P1'!$B:$AP,41,FALSE),"")</f>
        <v/>
      </c>
      <c r="AA249" s="526" t="str">
        <f>IFERROR(VLOOKUP(AA248,'P1'!$B:$AP,41,FALSE),"")</f>
        <v/>
      </c>
      <c r="AB249" s="526" t="str">
        <f>IFERROR(VLOOKUP(AB248,'P1'!$B:$AP,41,FALSE),"")</f>
        <v/>
      </c>
      <c r="AC249" s="526" t="str">
        <f>IFERROR(VLOOKUP(AC248,'P1'!$B:$AP,41,FALSE),"")</f>
        <v/>
      </c>
      <c r="AD249" s="526" t="str">
        <f>IFERROR(VLOOKUP(AD248,'P1'!$B:$AP,41,FALSE),"")</f>
        <v/>
      </c>
      <c r="AE249" s="526" t="str">
        <f>IFERROR(VLOOKUP(AE248,'P1'!$B:$AP,41,FALSE),"")</f>
        <v/>
      </c>
      <c r="AF249" s="526" t="str">
        <f>IFERROR(VLOOKUP(AF248,'P1'!$B:$AP,41,FALSE),"")</f>
        <v/>
      </c>
      <c r="AG249" s="526" t="str">
        <f>IFERROR(VLOOKUP(AG248,'P1'!$B:$AP,41,FALSE),"")</f>
        <v/>
      </c>
      <c r="AH249" s="526" t="str">
        <f>IFERROR(VLOOKUP(AH248,'P1'!$B:$AP,41,FALSE),"")</f>
        <v/>
      </c>
      <c r="AI249" s="526" t="str">
        <f>IFERROR(VLOOKUP(AI248,'P1'!$B:$AP,41,FALSE),"")</f>
        <v/>
      </c>
      <c r="AJ249" s="526" t="str">
        <f>IFERROR(VLOOKUP(AJ248,'P1'!$B:$AP,41,FALSE),"")</f>
        <v/>
      </c>
      <c r="AK249" s="526" t="str">
        <f>IFERROR(VLOOKUP(AK248,'P1'!$B:$AP,41,FALSE),"")</f>
        <v/>
      </c>
      <c r="AL249" s="526" t="str">
        <f>IFERROR(VLOOKUP(AL248,'P1'!$B:$AP,41,FALSE),"")</f>
        <v/>
      </c>
      <c r="AM249" s="526" t="str">
        <f>IFERROR(VLOOKUP(AM248,'P1'!$B:$AP,41,FALSE),"")</f>
        <v/>
      </c>
      <c r="AN249" s="686"/>
      <c r="AO249" s="658"/>
      <c r="AP249" s="662"/>
      <c r="AQ249" s="663"/>
      <c r="AR249" s="658"/>
      <c r="AS249" s="658"/>
      <c r="AT249" s="666"/>
      <c r="AU249" s="524" t="str">
        <f t="shared" ref="AU249" si="367">IFERROR(IF($D248="□",($AO248/$AK$6),($AO248/$AK$8)),"")</f>
        <v/>
      </c>
      <c r="AV249" s="524" t="str">
        <f t="shared" ref="AV249" si="368">IFERROR(IF($D248="□",($AN248/$AO$6),($AN248/$AO$8)),"")</f>
        <v/>
      </c>
      <c r="AX249" s="524" t="str">
        <f>IFERROR(IF($D248="□",(VLOOKUP(F248,'[5]ますた君 '!$C:$E,3,FALSE)/($AK$6*4)),(VLOOKUP(F248,'[5]ますた君 '!$C:$E,3,FALSE)/($AK$8*4))),"")</f>
        <v/>
      </c>
      <c r="AY249" s="524" t="str">
        <f>IFERROR(IF($D248="□",(VLOOKUP(F248,'[5]ますた君 '!$C:$E,3,FALSE)/$AO$6),(VLOOKUP(F248,'[5]ますた君 '!$C:$E,3,FALSE)/$AO$8)),"")</f>
        <v/>
      </c>
    </row>
    <row r="250" spans="1:51" s="500" customFormat="1" ht="12" customHeight="1">
      <c r="A250" s="669"/>
      <c r="B250" s="672"/>
      <c r="C250" s="690"/>
      <c r="D250" s="678"/>
      <c r="E250" s="521"/>
      <c r="F250" s="683"/>
      <c r="G250" s="684"/>
      <c r="H250" s="525" t="s">
        <v>641</v>
      </c>
      <c r="I250" s="526" t="str">
        <f>IFERROR(VLOOKUP(I248,'P1'!$B:$AP,31,FALSE),"")</f>
        <v/>
      </c>
      <c r="J250" s="526" t="str">
        <f>IFERROR(VLOOKUP(J248,'P1'!$B:$AP,31,FALSE),"")</f>
        <v/>
      </c>
      <c r="K250" s="526" t="str">
        <f>IFERROR(VLOOKUP(K248,'P1'!$B:$AP,31,FALSE),"")</f>
        <v/>
      </c>
      <c r="L250" s="526" t="str">
        <f>IFERROR(VLOOKUP(L248,'P1'!$B:$AP,31,FALSE),"")</f>
        <v/>
      </c>
      <c r="M250" s="526" t="str">
        <f>IFERROR(VLOOKUP(M248,'P1'!$B:$AP,31,FALSE),"")</f>
        <v/>
      </c>
      <c r="N250" s="526" t="str">
        <f>IFERROR(VLOOKUP(N248,'P1'!$B:$AP,31,FALSE),"")</f>
        <v/>
      </c>
      <c r="O250" s="526" t="str">
        <f>IFERROR(VLOOKUP(O248,'P1'!$B:$AP,31,FALSE),"")</f>
        <v/>
      </c>
      <c r="P250" s="526" t="str">
        <f>IFERROR(VLOOKUP(P248,'P1'!$B:$AP,31,FALSE),"")</f>
        <v/>
      </c>
      <c r="Q250" s="526" t="str">
        <f>IFERROR(VLOOKUP(Q248,'P1'!$B:$AP,31,FALSE),"")</f>
        <v/>
      </c>
      <c r="R250" s="526" t="str">
        <f>IFERROR(VLOOKUP(R248,'P1'!$B:$AP,31,FALSE),"")</f>
        <v/>
      </c>
      <c r="S250" s="526" t="str">
        <f>IFERROR(VLOOKUP(S248,'P1'!$B:$AP,31,FALSE),"")</f>
        <v/>
      </c>
      <c r="T250" s="526" t="str">
        <f>IFERROR(VLOOKUP(T248,'P1'!$B:$AP,31,FALSE),"")</f>
        <v/>
      </c>
      <c r="U250" s="526" t="str">
        <f>IFERROR(VLOOKUP(U248,'P1'!$B:$AP,31,FALSE),"")</f>
        <v/>
      </c>
      <c r="V250" s="526" t="str">
        <f>IFERROR(VLOOKUP(V248,'P1'!$B:$AP,31,FALSE),"")</f>
        <v/>
      </c>
      <c r="W250" s="526" t="str">
        <f>IFERROR(VLOOKUP(W248,'P1'!$B:$AP,31,FALSE),"")</f>
        <v/>
      </c>
      <c r="X250" s="526" t="str">
        <f>IFERROR(VLOOKUP(X248,'P1'!$B:$AP,31,FALSE),"")</f>
        <v/>
      </c>
      <c r="Y250" s="526" t="str">
        <f>IFERROR(VLOOKUP(Y248,'P1'!$B:$AP,31,FALSE),"")</f>
        <v/>
      </c>
      <c r="Z250" s="526" t="str">
        <f>IFERROR(VLOOKUP(Z248,'P1'!$B:$AP,31,FALSE),"")</f>
        <v/>
      </c>
      <c r="AA250" s="526" t="str">
        <f>IFERROR(VLOOKUP(AA248,'P1'!$B:$AP,31,FALSE),"")</f>
        <v/>
      </c>
      <c r="AB250" s="526" t="str">
        <f>IFERROR(VLOOKUP(AB248,'P1'!$B:$AP,31,FALSE),"")</f>
        <v/>
      </c>
      <c r="AC250" s="526" t="str">
        <f>IFERROR(VLOOKUP(AC248,'P1'!$B:$AP,31,FALSE),"")</f>
        <v/>
      </c>
      <c r="AD250" s="526" t="str">
        <f>IFERROR(VLOOKUP(AD248,'P1'!$B:$AP,31,FALSE),"")</f>
        <v/>
      </c>
      <c r="AE250" s="526" t="str">
        <f>IFERROR(VLOOKUP(AE248,'P1'!$B:$AP,31,FALSE),"")</f>
        <v/>
      </c>
      <c r="AF250" s="526" t="str">
        <f>IFERROR(VLOOKUP(AF248,'P1'!$B:$AP,31,FALSE),"")</f>
        <v/>
      </c>
      <c r="AG250" s="526" t="str">
        <f>IFERROR(VLOOKUP(AG248,'P1'!$B:$AP,31,FALSE),"")</f>
        <v/>
      </c>
      <c r="AH250" s="526" t="str">
        <f>IFERROR(VLOOKUP(AH248,'P1'!$B:$AP,31,FALSE),"")</f>
        <v/>
      </c>
      <c r="AI250" s="526" t="str">
        <f>IFERROR(VLOOKUP(AI248,'P1'!$B:$AP,31,FALSE),"")</f>
        <v/>
      </c>
      <c r="AJ250" s="526" t="str">
        <f>IFERROR(VLOOKUP(AJ248,'P1'!$B:$AP,31,FALSE),"")</f>
        <v/>
      </c>
      <c r="AK250" s="526" t="str">
        <f>IFERROR(VLOOKUP(AK248,'P1'!$B:$AP,31,FALSE),"")</f>
        <v/>
      </c>
      <c r="AL250" s="526" t="str">
        <f>IFERROR(VLOOKUP(AL248,'P1'!$B:$AP,31,FALSE),"")</f>
        <v/>
      </c>
      <c r="AM250" s="526" t="str">
        <f>IFERROR(VLOOKUP(AM248,'P1'!$B:$AP,31,FALSE),"")</f>
        <v/>
      </c>
      <c r="AN250" s="687"/>
      <c r="AO250" s="659"/>
      <c r="AP250" s="664"/>
      <c r="AQ250" s="665"/>
      <c r="AR250" s="659"/>
      <c r="AS250" s="659"/>
      <c r="AT250" s="666"/>
      <c r="AU250" s="527"/>
      <c r="AV250" s="527"/>
      <c r="AX250" s="527"/>
      <c r="AY250" s="527"/>
    </row>
    <row r="251" spans="1:51" s="500" customFormat="1" ht="12" customHeight="1">
      <c r="A251" s="667">
        <v>77</v>
      </c>
      <c r="B251" s="670"/>
      <c r="C251" s="688"/>
      <c r="D251" s="676" t="s">
        <v>634</v>
      </c>
      <c r="E251" s="517"/>
      <c r="F251" s="679"/>
      <c r="G251" s="680"/>
      <c r="H251" s="518" t="s">
        <v>635</v>
      </c>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685">
        <f t="shared" ref="AN251" si="369">IF(LEFT($AN$1,6)="共同生活援助",SUM(I252:AM252),SUM(I252:AM253))</f>
        <v>0</v>
      </c>
      <c r="AO251" s="657">
        <f>IF($AN$3="４週",AN251/4,AN251/(DAY(EOMONTH($I$21,0))/7))</f>
        <v>0</v>
      </c>
      <c r="AP251" s="660"/>
      <c r="AQ251" s="661"/>
      <c r="AR251" s="657" t="str">
        <f t="shared" ref="AR251" si="370">IF($AN$3="４週",AU252,AV252)</f>
        <v/>
      </c>
      <c r="AS251" s="657"/>
      <c r="AT251" s="666" t="str">
        <f t="shared" ref="AT251" si="371">IF(AX252&lt;=1.1,"",IF(AY252&lt;=1.1,"",IF(F251="","","勤務時間"&amp;CHAR(10)&amp;"OVER")))</f>
        <v/>
      </c>
      <c r="AU251" s="520" t="s">
        <v>636</v>
      </c>
      <c r="AV251" s="520" t="s">
        <v>637</v>
      </c>
      <c r="AX251" s="520" t="s">
        <v>638</v>
      </c>
      <c r="AY251" s="520" t="s">
        <v>639</v>
      </c>
    </row>
    <row r="252" spans="1:51" s="500" customFormat="1" ht="12" customHeight="1">
      <c r="A252" s="668"/>
      <c r="B252" s="671"/>
      <c r="C252" s="689"/>
      <c r="D252" s="677"/>
      <c r="E252" s="521"/>
      <c r="F252" s="681"/>
      <c r="G252" s="682"/>
      <c r="H252" s="522" t="s">
        <v>640</v>
      </c>
      <c r="I252" s="526" t="str">
        <f>IFERROR(VLOOKUP(I251,'P1'!$B:$AP,41,FALSE),"")</f>
        <v/>
      </c>
      <c r="J252" s="526" t="str">
        <f>IFERROR(VLOOKUP(J251,'P1'!$B:$AP,41,FALSE),"")</f>
        <v/>
      </c>
      <c r="K252" s="526" t="str">
        <f>IFERROR(VLOOKUP(K251,'P1'!$B:$AP,41,FALSE),"")</f>
        <v/>
      </c>
      <c r="L252" s="526" t="str">
        <f>IFERROR(VLOOKUP(L251,'P1'!$B:$AP,41,FALSE),"")</f>
        <v/>
      </c>
      <c r="M252" s="526" t="str">
        <f>IFERROR(VLOOKUP(M251,'P1'!$B:$AP,41,FALSE),"")</f>
        <v/>
      </c>
      <c r="N252" s="526" t="str">
        <f>IFERROR(VLOOKUP(N251,'P1'!$B:$AP,41,FALSE),"")</f>
        <v/>
      </c>
      <c r="O252" s="526" t="str">
        <f>IFERROR(VLOOKUP(O251,'P1'!$B:$AP,41,FALSE),"")</f>
        <v/>
      </c>
      <c r="P252" s="526" t="str">
        <f>IFERROR(VLOOKUP(P251,'P1'!$B:$AP,41,FALSE),"")</f>
        <v/>
      </c>
      <c r="Q252" s="526" t="str">
        <f>IFERROR(VLOOKUP(Q251,'P1'!$B:$AP,41,FALSE),"")</f>
        <v/>
      </c>
      <c r="R252" s="526" t="str">
        <f>IFERROR(VLOOKUP(R251,'P1'!$B:$AP,41,FALSE),"")</f>
        <v/>
      </c>
      <c r="S252" s="526" t="str">
        <f>IFERROR(VLOOKUP(S251,'P1'!$B:$AP,41,FALSE),"")</f>
        <v/>
      </c>
      <c r="T252" s="526" t="str">
        <f>IFERROR(VLOOKUP(T251,'P1'!$B:$AP,41,FALSE),"")</f>
        <v/>
      </c>
      <c r="U252" s="526" t="str">
        <f>IFERROR(VLOOKUP(U251,'P1'!$B:$AP,41,FALSE),"")</f>
        <v/>
      </c>
      <c r="V252" s="526" t="str">
        <f>IFERROR(VLOOKUP(V251,'P1'!$B:$AP,41,FALSE),"")</f>
        <v/>
      </c>
      <c r="W252" s="526" t="str">
        <f>IFERROR(VLOOKUP(W251,'P1'!$B:$AP,41,FALSE),"")</f>
        <v/>
      </c>
      <c r="X252" s="526" t="str">
        <f>IFERROR(VLOOKUP(X251,'P1'!$B:$AP,41,FALSE),"")</f>
        <v/>
      </c>
      <c r="Y252" s="526" t="str">
        <f>IFERROR(VLOOKUP(Y251,'P1'!$B:$AP,41,FALSE),"")</f>
        <v/>
      </c>
      <c r="Z252" s="526" t="str">
        <f>IFERROR(VLOOKUP(Z251,'P1'!$B:$AP,41,FALSE),"")</f>
        <v/>
      </c>
      <c r="AA252" s="526" t="str">
        <f>IFERROR(VLOOKUP(AA251,'P1'!$B:$AP,41,FALSE),"")</f>
        <v/>
      </c>
      <c r="AB252" s="526" t="str">
        <f>IFERROR(VLOOKUP(AB251,'P1'!$B:$AP,41,FALSE),"")</f>
        <v/>
      </c>
      <c r="AC252" s="526" t="str">
        <f>IFERROR(VLOOKUP(AC251,'P1'!$B:$AP,41,FALSE),"")</f>
        <v/>
      </c>
      <c r="AD252" s="526" t="str">
        <f>IFERROR(VLOOKUP(AD251,'P1'!$B:$AP,41,FALSE),"")</f>
        <v/>
      </c>
      <c r="AE252" s="526" t="str">
        <f>IFERROR(VLOOKUP(AE251,'P1'!$B:$AP,41,FALSE),"")</f>
        <v/>
      </c>
      <c r="AF252" s="526" t="str">
        <f>IFERROR(VLOOKUP(AF251,'P1'!$B:$AP,41,FALSE),"")</f>
        <v/>
      </c>
      <c r="AG252" s="526" t="str">
        <f>IFERROR(VLOOKUP(AG251,'P1'!$B:$AP,41,FALSE),"")</f>
        <v/>
      </c>
      <c r="AH252" s="526" t="str">
        <f>IFERROR(VLOOKUP(AH251,'P1'!$B:$AP,41,FALSE),"")</f>
        <v/>
      </c>
      <c r="AI252" s="526" t="str">
        <f>IFERROR(VLOOKUP(AI251,'P1'!$B:$AP,41,FALSE),"")</f>
        <v/>
      </c>
      <c r="AJ252" s="526" t="str">
        <f>IFERROR(VLOOKUP(AJ251,'P1'!$B:$AP,41,FALSE),"")</f>
        <v/>
      </c>
      <c r="AK252" s="526" t="str">
        <f>IFERROR(VLOOKUP(AK251,'P1'!$B:$AP,41,FALSE),"")</f>
        <v/>
      </c>
      <c r="AL252" s="526" t="str">
        <f>IFERROR(VLOOKUP(AL251,'P1'!$B:$AP,41,FALSE),"")</f>
        <v/>
      </c>
      <c r="AM252" s="526" t="str">
        <f>IFERROR(VLOOKUP(AM251,'P1'!$B:$AP,41,FALSE),"")</f>
        <v/>
      </c>
      <c r="AN252" s="686"/>
      <c r="AO252" s="658"/>
      <c r="AP252" s="662"/>
      <c r="AQ252" s="663"/>
      <c r="AR252" s="658"/>
      <c r="AS252" s="658"/>
      <c r="AT252" s="666"/>
      <c r="AU252" s="524" t="str">
        <f t="shared" ref="AU252" si="372">IFERROR(IF($D251="□",($AO251/$AK$6),($AO251/$AK$8)),"")</f>
        <v/>
      </c>
      <c r="AV252" s="524" t="str">
        <f t="shared" ref="AV252" si="373">IFERROR(IF($D251="□",($AN251/$AO$6),($AN251/$AO$8)),"")</f>
        <v/>
      </c>
      <c r="AX252" s="524" t="str">
        <f>IFERROR(IF($D251="□",(VLOOKUP(F251,'[5]ますた君 '!$C:$E,3,FALSE)/($AK$6*4)),(VLOOKUP(F251,'[5]ますた君 '!$C:$E,3,FALSE)/($AK$8*4))),"")</f>
        <v/>
      </c>
      <c r="AY252" s="524" t="str">
        <f>IFERROR(IF($D251="□",(VLOOKUP(F251,'[5]ますた君 '!$C:$E,3,FALSE)/$AO$6),(VLOOKUP(F251,'[5]ますた君 '!$C:$E,3,FALSE)/$AO$8)),"")</f>
        <v/>
      </c>
    </row>
    <row r="253" spans="1:51" s="500" customFormat="1" ht="12" customHeight="1">
      <c r="A253" s="669"/>
      <c r="B253" s="672"/>
      <c r="C253" s="690"/>
      <c r="D253" s="678"/>
      <c r="E253" s="521"/>
      <c r="F253" s="683"/>
      <c r="G253" s="684"/>
      <c r="H253" s="525" t="s">
        <v>641</v>
      </c>
      <c r="I253" s="526" t="str">
        <f>IFERROR(VLOOKUP(I251,'P1'!$B:$AP,31,FALSE),"")</f>
        <v/>
      </c>
      <c r="J253" s="526" t="str">
        <f>IFERROR(VLOOKUP(J251,'P1'!$B:$AP,31,FALSE),"")</f>
        <v/>
      </c>
      <c r="K253" s="526" t="str">
        <f>IFERROR(VLOOKUP(K251,'P1'!$B:$AP,31,FALSE),"")</f>
        <v/>
      </c>
      <c r="L253" s="526" t="str">
        <f>IFERROR(VLOOKUP(L251,'P1'!$B:$AP,31,FALSE),"")</f>
        <v/>
      </c>
      <c r="M253" s="526" t="str">
        <f>IFERROR(VLOOKUP(M251,'P1'!$B:$AP,31,FALSE),"")</f>
        <v/>
      </c>
      <c r="N253" s="526" t="str">
        <f>IFERROR(VLOOKUP(N251,'P1'!$B:$AP,31,FALSE),"")</f>
        <v/>
      </c>
      <c r="O253" s="526" t="str">
        <f>IFERROR(VLOOKUP(O251,'P1'!$B:$AP,31,FALSE),"")</f>
        <v/>
      </c>
      <c r="P253" s="526" t="str">
        <f>IFERROR(VLOOKUP(P251,'P1'!$B:$AP,31,FALSE),"")</f>
        <v/>
      </c>
      <c r="Q253" s="526" t="str">
        <f>IFERROR(VLOOKUP(Q251,'P1'!$B:$AP,31,FALSE),"")</f>
        <v/>
      </c>
      <c r="R253" s="526" t="str">
        <f>IFERROR(VLOOKUP(R251,'P1'!$B:$AP,31,FALSE),"")</f>
        <v/>
      </c>
      <c r="S253" s="526" t="str">
        <f>IFERROR(VLOOKUP(S251,'P1'!$B:$AP,31,FALSE),"")</f>
        <v/>
      </c>
      <c r="T253" s="526" t="str">
        <f>IFERROR(VLOOKUP(T251,'P1'!$B:$AP,31,FALSE),"")</f>
        <v/>
      </c>
      <c r="U253" s="526" t="str">
        <f>IFERROR(VLOOKUP(U251,'P1'!$B:$AP,31,FALSE),"")</f>
        <v/>
      </c>
      <c r="V253" s="526" t="str">
        <f>IFERROR(VLOOKUP(V251,'P1'!$B:$AP,31,FALSE),"")</f>
        <v/>
      </c>
      <c r="W253" s="526" t="str">
        <f>IFERROR(VLOOKUP(W251,'P1'!$B:$AP,31,FALSE),"")</f>
        <v/>
      </c>
      <c r="X253" s="526" t="str">
        <f>IFERROR(VLOOKUP(X251,'P1'!$B:$AP,31,FALSE),"")</f>
        <v/>
      </c>
      <c r="Y253" s="526" t="str">
        <f>IFERROR(VLOOKUP(Y251,'P1'!$B:$AP,31,FALSE),"")</f>
        <v/>
      </c>
      <c r="Z253" s="526" t="str">
        <f>IFERROR(VLOOKUP(Z251,'P1'!$B:$AP,31,FALSE),"")</f>
        <v/>
      </c>
      <c r="AA253" s="526" t="str">
        <f>IFERROR(VLOOKUP(AA251,'P1'!$B:$AP,31,FALSE),"")</f>
        <v/>
      </c>
      <c r="AB253" s="526" t="str">
        <f>IFERROR(VLOOKUP(AB251,'P1'!$B:$AP,31,FALSE),"")</f>
        <v/>
      </c>
      <c r="AC253" s="526" t="str">
        <f>IFERROR(VLOOKUP(AC251,'P1'!$B:$AP,31,FALSE),"")</f>
        <v/>
      </c>
      <c r="AD253" s="526" t="str">
        <f>IFERROR(VLOOKUP(AD251,'P1'!$B:$AP,31,FALSE),"")</f>
        <v/>
      </c>
      <c r="AE253" s="526" t="str">
        <f>IFERROR(VLOOKUP(AE251,'P1'!$B:$AP,31,FALSE),"")</f>
        <v/>
      </c>
      <c r="AF253" s="526" t="str">
        <f>IFERROR(VLOOKUP(AF251,'P1'!$B:$AP,31,FALSE),"")</f>
        <v/>
      </c>
      <c r="AG253" s="526" t="str">
        <f>IFERROR(VLOOKUP(AG251,'P1'!$B:$AP,31,FALSE),"")</f>
        <v/>
      </c>
      <c r="AH253" s="526" t="str">
        <f>IFERROR(VLOOKUP(AH251,'P1'!$B:$AP,31,FALSE),"")</f>
        <v/>
      </c>
      <c r="AI253" s="526" t="str">
        <f>IFERROR(VLOOKUP(AI251,'P1'!$B:$AP,31,FALSE),"")</f>
        <v/>
      </c>
      <c r="AJ253" s="526" t="str">
        <f>IFERROR(VLOOKUP(AJ251,'P1'!$B:$AP,31,FALSE),"")</f>
        <v/>
      </c>
      <c r="AK253" s="526" t="str">
        <f>IFERROR(VLOOKUP(AK251,'P1'!$B:$AP,31,FALSE),"")</f>
        <v/>
      </c>
      <c r="AL253" s="526" t="str">
        <f>IFERROR(VLOOKUP(AL251,'P1'!$B:$AP,31,FALSE),"")</f>
        <v/>
      </c>
      <c r="AM253" s="526" t="str">
        <f>IFERROR(VLOOKUP(AM251,'P1'!$B:$AP,31,FALSE),"")</f>
        <v/>
      </c>
      <c r="AN253" s="687"/>
      <c r="AO253" s="659"/>
      <c r="AP253" s="664"/>
      <c r="AQ253" s="665"/>
      <c r="AR253" s="659"/>
      <c r="AS253" s="659"/>
      <c r="AT253" s="666"/>
      <c r="AU253" s="527"/>
      <c r="AV253" s="527"/>
      <c r="AX253" s="527"/>
      <c r="AY253" s="527"/>
    </row>
    <row r="254" spans="1:51" s="500" customFormat="1" ht="12" customHeight="1">
      <c r="A254" s="667">
        <v>78</v>
      </c>
      <c r="B254" s="670"/>
      <c r="C254" s="688"/>
      <c r="D254" s="676" t="s">
        <v>634</v>
      </c>
      <c r="E254" s="517"/>
      <c r="F254" s="679"/>
      <c r="G254" s="680"/>
      <c r="H254" s="518" t="s">
        <v>635</v>
      </c>
      <c r="I254" s="519"/>
      <c r="J254" s="519"/>
      <c r="K254" s="519"/>
      <c r="L254" s="519"/>
      <c r="M254" s="519"/>
      <c r="N254" s="519"/>
      <c r="O254" s="519"/>
      <c r="P254" s="519"/>
      <c r="Q254" s="519"/>
      <c r="R254" s="519"/>
      <c r="S254" s="519"/>
      <c r="T254" s="519"/>
      <c r="U254" s="519"/>
      <c r="V254" s="519"/>
      <c r="W254" s="519"/>
      <c r="X254" s="519"/>
      <c r="Y254" s="519"/>
      <c r="Z254" s="519"/>
      <c r="AA254" s="519"/>
      <c r="AB254" s="519"/>
      <c r="AC254" s="519"/>
      <c r="AD254" s="519"/>
      <c r="AE254" s="519"/>
      <c r="AF254" s="519"/>
      <c r="AG254" s="519"/>
      <c r="AH254" s="519"/>
      <c r="AI254" s="519"/>
      <c r="AJ254" s="519"/>
      <c r="AK254" s="519"/>
      <c r="AL254" s="519"/>
      <c r="AM254" s="519"/>
      <c r="AN254" s="685">
        <f t="shared" ref="AN254" si="374">IF(LEFT($AN$1,6)="共同生活援助",SUM(I255:AM255),SUM(I255:AM256))</f>
        <v>0</v>
      </c>
      <c r="AO254" s="657">
        <f>IF($AN$3="４週",AN254/4,AN254/(DAY(EOMONTH($I$21,0))/7))</f>
        <v>0</v>
      </c>
      <c r="AP254" s="660"/>
      <c r="AQ254" s="661"/>
      <c r="AR254" s="657" t="str">
        <f t="shared" ref="AR254" si="375">IF($AN$3="４週",AU255,AV255)</f>
        <v/>
      </c>
      <c r="AS254" s="657"/>
      <c r="AT254" s="666" t="str">
        <f t="shared" ref="AT254" si="376">IF(AX255&lt;=1.1,"",IF(AY255&lt;=1.1,"",IF(F254="","","勤務時間"&amp;CHAR(10)&amp;"OVER")))</f>
        <v/>
      </c>
      <c r="AU254" s="520" t="s">
        <v>636</v>
      </c>
      <c r="AV254" s="520" t="s">
        <v>637</v>
      </c>
      <c r="AX254" s="520" t="s">
        <v>638</v>
      </c>
      <c r="AY254" s="520" t="s">
        <v>639</v>
      </c>
    </row>
    <row r="255" spans="1:51" s="500" customFormat="1" ht="12" customHeight="1">
      <c r="A255" s="668"/>
      <c r="B255" s="671"/>
      <c r="C255" s="689"/>
      <c r="D255" s="677"/>
      <c r="E255" s="521"/>
      <c r="F255" s="681"/>
      <c r="G255" s="682"/>
      <c r="H255" s="522" t="s">
        <v>640</v>
      </c>
      <c r="I255" s="526" t="str">
        <f>IFERROR(VLOOKUP(I254,'P1'!$B:$AP,41,FALSE),"")</f>
        <v/>
      </c>
      <c r="J255" s="526" t="str">
        <f>IFERROR(VLOOKUP(J254,'P1'!$B:$AP,41,FALSE),"")</f>
        <v/>
      </c>
      <c r="K255" s="526" t="str">
        <f>IFERROR(VLOOKUP(K254,'P1'!$B:$AP,41,FALSE),"")</f>
        <v/>
      </c>
      <c r="L255" s="526" t="str">
        <f>IFERROR(VLOOKUP(L254,'P1'!$B:$AP,41,FALSE),"")</f>
        <v/>
      </c>
      <c r="M255" s="526" t="str">
        <f>IFERROR(VLOOKUP(M254,'P1'!$B:$AP,41,FALSE),"")</f>
        <v/>
      </c>
      <c r="N255" s="526" t="str">
        <f>IFERROR(VLOOKUP(N254,'P1'!$B:$AP,41,FALSE),"")</f>
        <v/>
      </c>
      <c r="O255" s="526" t="str">
        <f>IFERROR(VLOOKUP(O254,'P1'!$B:$AP,41,FALSE),"")</f>
        <v/>
      </c>
      <c r="P255" s="526" t="str">
        <f>IFERROR(VLOOKUP(P254,'P1'!$B:$AP,41,FALSE),"")</f>
        <v/>
      </c>
      <c r="Q255" s="526" t="str">
        <f>IFERROR(VLOOKUP(Q254,'P1'!$B:$AP,41,FALSE),"")</f>
        <v/>
      </c>
      <c r="R255" s="526" t="str">
        <f>IFERROR(VLOOKUP(R254,'P1'!$B:$AP,41,FALSE),"")</f>
        <v/>
      </c>
      <c r="S255" s="526" t="str">
        <f>IFERROR(VLOOKUP(S254,'P1'!$B:$AP,41,FALSE),"")</f>
        <v/>
      </c>
      <c r="T255" s="526" t="str">
        <f>IFERROR(VLOOKUP(T254,'P1'!$B:$AP,41,FALSE),"")</f>
        <v/>
      </c>
      <c r="U255" s="526" t="str">
        <f>IFERROR(VLOOKUP(U254,'P1'!$B:$AP,41,FALSE),"")</f>
        <v/>
      </c>
      <c r="V255" s="526" t="str">
        <f>IFERROR(VLOOKUP(V254,'P1'!$B:$AP,41,FALSE),"")</f>
        <v/>
      </c>
      <c r="W255" s="526" t="str">
        <f>IFERROR(VLOOKUP(W254,'P1'!$B:$AP,41,FALSE),"")</f>
        <v/>
      </c>
      <c r="X255" s="526" t="str">
        <f>IFERROR(VLOOKUP(X254,'P1'!$B:$AP,41,FALSE),"")</f>
        <v/>
      </c>
      <c r="Y255" s="526" t="str">
        <f>IFERROR(VLOOKUP(Y254,'P1'!$B:$AP,41,FALSE),"")</f>
        <v/>
      </c>
      <c r="Z255" s="526" t="str">
        <f>IFERROR(VLOOKUP(Z254,'P1'!$B:$AP,41,FALSE),"")</f>
        <v/>
      </c>
      <c r="AA255" s="526" t="str">
        <f>IFERROR(VLOOKUP(AA254,'P1'!$B:$AP,41,FALSE),"")</f>
        <v/>
      </c>
      <c r="AB255" s="526" t="str">
        <f>IFERROR(VLOOKUP(AB254,'P1'!$B:$AP,41,FALSE),"")</f>
        <v/>
      </c>
      <c r="AC255" s="526" t="str">
        <f>IFERROR(VLOOKUP(AC254,'P1'!$B:$AP,41,FALSE),"")</f>
        <v/>
      </c>
      <c r="AD255" s="526" t="str">
        <f>IFERROR(VLOOKUP(AD254,'P1'!$B:$AP,41,FALSE),"")</f>
        <v/>
      </c>
      <c r="AE255" s="526" t="str">
        <f>IFERROR(VLOOKUP(AE254,'P1'!$B:$AP,41,FALSE),"")</f>
        <v/>
      </c>
      <c r="AF255" s="526" t="str">
        <f>IFERROR(VLOOKUP(AF254,'P1'!$B:$AP,41,FALSE),"")</f>
        <v/>
      </c>
      <c r="AG255" s="526" t="str">
        <f>IFERROR(VLOOKUP(AG254,'P1'!$B:$AP,41,FALSE),"")</f>
        <v/>
      </c>
      <c r="AH255" s="526" t="str">
        <f>IFERROR(VLOOKUP(AH254,'P1'!$B:$AP,41,FALSE),"")</f>
        <v/>
      </c>
      <c r="AI255" s="526" t="str">
        <f>IFERROR(VLOOKUP(AI254,'P1'!$B:$AP,41,FALSE),"")</f>
        <v/>
      </c>
      <c r="AJ255" s="526" t="str">
        <f>IFERROR(VLOOKUP(AJ254,'P1'!$B:$AP,41,FALSE),"")</f>
        <v/>
      </c>
      <c r="AK255" s="526" t="str">
        <f>IFERROR(VLOOKUP(AK254,'P1'!$B:$AP,41,FALSE),"")</f>
        <v/>
      </c>
      <c r="AL255" s="526" t="str">
        <f>IFERROR(VLOOKUP(AL254,'P1'!$B:$AP,41,FALSE),"")</f>
        <v/>
      </c>
      <c r="AM255" s="526" t="str">
        <f>IFERROR(VLOOKUP(AM254,'P1'!$B:$AP,41,FALSE),"")</f>
        <v/>
      </c>
      <c r="AN255" s="686"/>
      <c r="AO255" s="658"/>
      <c r="AP255" s="662"/>
      <c r="AQ255" s="663"/>
      <c r="AR255" s="658"/>
      <c r="AS255" s="658"/>
      <c r="AT255" s="666"/>
      <c r="AU255" s="524" t="str">
        <f t="shared" ref="AU255" si="377">IFERROR(IF($D254="□",($AO254/$AK$6),($AO254/$AK$8)),"")</f>
        <v/>
      </c>
      <c r="AV255" s="524" t="str">
        <f t="shared" ref="AV255" si="378">IFERROR(IF($D254="□",($AN254/$AO$6),($AN254/$AO$8)),"")</f>
        <v/>
      </c>
      <c r="AX255" s="524" t="str">
        <f>IFERROR(IF($D254="□",(VLOOKUP(F254,'[5]ますた君 '!$C:$E,3,FALSE)/($AK$6*4)),(VLOOKUP(F254,'[5]ますた君 '!$C:$E,3,FALSE)/($AK$8*4))),"")</f>
        <v/>
      </c>
      <c r="AY255" s="524" t="str">
        <f>IFERROR(IF($D254="□",(VLOOKUP(F254,'[5]ますた君 '!$C:$E,3,FALSE)/$AO$6),(VLOOKUP(F254,'[5]ますた君 '!$C:$E,3,FALSE)/$AO$8)),"")</f>
        <v/>
      </c>
    </row>
    <row r="256" spans="1:51" s="500" customFormat="1" ht="12" customHeight="1">
      <c r="A256" s="669"/>
      <c r="B256" s="672"/>
      <c r="C256" s="690"/>
      <c r="D256" s="678"/>
      <c r="E256" s="521"/>
      <c r="F256" s="683"/>
      <c r="G256" s="684"/>
      <c r="H256" s="525" t="s">
        <v>641</v>
      </c>
      <c r="I256" s="526" t="str">
        <f>IFERROR(VLOOKUP(I254,'P1'!$B:$AP,31,FALSE),"")</f>
        <v/>
      </c>
      <c r="J256" s="526" t="str">
        <f>IFERROR(VLOOKUP(J254,'P1'!$B:$AP,31,FALSE),"")</f>
        <v/>
      </c>
      <c r="K256" s="526" t="str">
        <f>IFERROR(VLOOKUP(K254,'P1'!$B:$AP,31,FALSE),"")</f>
        <v/>
      </c>
      <c r="L256" s="526" t="str">
        <f>IFERROR(VLOOKUP(L254,'P1'!$B:$AP,31,FALSE),"")</f>
        <v/>
      </c>
      <c r="M256" s="526" t="str">
        <f>IFERROR(VLOOKUP(M254,'P1'!$B:$AP,31,FALSE),"")</f>
        <v/>
      </c>
      <c r="N256" s="526" t="str">
        <f>IFERROR(VLOOKUP(N254,'P1'!$B:$AP,31,FALSE),"")</f>
        <v/>
      </c>
      <c r="O256" s="526" t="str">
        <f>IFERROR(VLOOKUP(O254,'P1'!$B:$AP,31,FALSE),"")</f>
        <v/>
      </c>
      <c r="P256" s="526" t="str">
        <f>IFERROR(VLOOKUP(P254,'P1'!$B:$AP,31,FALSE),"")</f>
        <v/>
      </c>
      <c r="Q256" s="526" t="str">
        <f>IFERROR(VLOOKUP(Q254,'P1'!$B:$AP,31,FALSE),"")</f>
        <v/>
      </c>
      <c r="R256" s="526" t="str">
        <f>IFERROR(VLOOKUP(R254,'P1'!$B:$AP,31,FALSE),"")</f>
        <v/>
      </c>
      <c r="S256" s="526" t="str">
        <f>IFERROR(VLOOKUP(S254,'P1'!$B:$AP,31,FALSE),"")</f>
        <v/>
      </c>
      <c r="T256" s="526" t="str">
        <f>IFERROR(VLOOKUP(T254,'P1'!$B:$AP,31,FALSE),"")</f>
        <v/>
      </c>
      <c r="U256" s="526" t="str">
        <f>IFERROR(VLOOKUP(U254,'P1'!$B:$AP,31,FALSE),"")</f>
        <v/>
      </c>
      <c r="V256" s="526" t="str">
        <f>IFERROR(VLOOKUP(V254,'P1'!$B:$AP,31,FALSE),"")</f>
        <v/>
      </c>
      <c r="W256" s="526" t="str">
        <f>IFERROR(VLOOKUP(W254,'P1'!$B:$AP,31,FALSE),"")</f>
        <v/>
      </c>
      <c r="X256" s="526" t="str">
        <f>IFERROR(VLOOKUP(X254,'P1'!$B:$AP,31,FALSE),"")</f>
        <v/>
      </c>
      <c r="Y256" s="526" t="str">
        <f>IFERROR(VLOOKUP(Y254,'P1'!$B:$AP,31,FALSE),"")</f>
        <v/>
      </c>
      <c r="Z256" s="526" t="str">
        <f>IFERROR(VLOOKUP(Z254,'P1'!$B:$AP,31,FALSE),"")</f>
        <v/>
      </c>
      <c r="AA256" s="526" t="str">
        <f>IFERROR(VLOOKUP(AA254,'P1'!$B:$AP,31,FALSE),"")</f>
        <v/>
      </c>
      <c r="AB256" s="526" t="str">
        <f>IFERROR(VLOOKUP(AB254,'P1'!$B:$AP,31,FALSE),"")</f>
        <v/>
      </c>
      <c r="AC256" s="526" t="str">
        <f>IFERROR(VLOOKUP(AC254,'P1'!$B:$AP,31,FALSE),"")</f>
        <v/>
      </c>
      <c r="AD256" s="526" t="str">
        <f>IFERROR(VLOOKUP(AD254,'P1'!$B:$AP,31,FALSE),"")</f>
        <v/>
      </c>
      <c r="AE256" s="526" t="str">
        <f>IFERROR(VLOOKUP(AE254,'P1'!$B:$AP,31,FALSE),"")</f>
        <v/>
      </c>
      <c r="AF256" s="526" t="str">
        <f>IFERROR(VLOOKUP(AF254,'P1'!$B:$AP,31,FALSE),"")</f>
        <v/>
      </c>
      <c r="AG256" s="526" t="str">
        <f>IFERROR(VLOOKUP(AG254,'P1'!$B:$AP,31,FALSE),"")</f>
        <v/>
      </c>
      <c r="AH256" s="526" t="str">
        <f>IFERROR(VLOOKUP(AH254,'P1'!$B:$AP,31,FALSE),"")</f>
        <v/>
      </c>
      <c r="AI256" s="526" t="str">
        <f>IFERROR(VLOOKUP(AI254,'P1'!$B:$AP,31,FALSE),"")</f>
        <v/>
      </c>
      <c r="AJ256" s="526" t="str">
        <f>IFERROR(VLOOKUP(AJ254,'P1'!$B:$AP,31,FALSE),"")</f>
        <v/>
      </c>
      <c r="AK256" s="526" t="str">
        <f>IFERROR(VLOOKUP(AK254,'P1'!$B:$AP,31,FALSE),"")</f>
        <v/>
      </c>
      <c r="AL256" s="526" t="str">
        <f>IFERROR(VLOOKUP(AL254,'P1'!$B:$AP,31,FALSE),"")</f>
        <v/>
      </c>
      <c r="AM256" s="526" t="str">
        <f>IFERROR(VLOOKUP(AM254,'P1'!$B:$AP,31,FALSE),"")</f>
        <v/>
      </c>
      <c r="AN256" s="687"/>
      <c r="AO256" s="659"/>
      <c r="AP256" s="664"/>
      <c r="AQ256" s="665"/>
      <c r="AR256" s="659"/>
      <c r="AS256" s="659"/>
      <c r="AT256" s="666"/>
      <c r="AU256" s="527"/>
      <c r="AV256" s="527"/>
      <c r="AX256" s="527"/>
      <c r="AY256" s="527"/>
    </row>
    <row r="257" spans="1:51" s="500" customFormat="1" ht="12" customHeight="1">
      <c r="A257" s="667">
        <v>79</v>
      </c>
      <c r="B257" s="670"/>
      <c r="C257" s="688"/>
      <c r="D257" s="676" t="s">
        <v>634</v>
      </c>
      <c r="E257" s="517"/>
      <c r="F257" s="679"/>
      <c r="G257" s="680"/>
      <c r="H257" s="518" t="s">
        <v>635</v>
      </c>
      <c r="I257" s="519"/>
      <c r="J257" s="519"/>
      <c r="K257" s="519"/>
      <c r="L257" s="519"/>
      <c r="M257" s="519"/>
      <c r="N257" s="519"/>
      <c r="O257" s="519"/>
      <c r="P257" s="519"/>
      <c r="Q257" s="519"/>
      <c r="R257" s="519"/>
      <c r="S257" s="519"/>
      <c r="T257" s="519"/>
      <c r="U257" s="519"/>
      <c r="V257" s="519"/>
      <c r="W257" s="519"/>
      <c r="X257" s="519"/>
      <c r="Y257" s="519"/>
      <c r="Z257" s="519"/>
      <c r="AA257" s="519"/>
      <c r="AB257" s="519"/>
      <c r="AC257" s="519"/>
      <c r="AD257" s="519"/>
      <c r="AE257" s="519"/>
      <c r="AF257" s="519"/>
      <c r="AG257" s="519"/>
      <c r="AH257" s="519"/>
      <c r="AI257" s="519"/>
      <c r="AJ257" s="519"/>
      <c r="AK257" s="519"/>
      <c r="AL257" s="519"/>
      <c r="AM257" s="519"/>
      <c r="AN257" s="685">
        <f t="shared" ref="AN257" si="379">IF(LEFT($AN$1,6)="共同生活援助",SUM(I258:AM258),SUM(I258:AM259))</f>
        <v>0</v>
      </c>
      <c r="AO257" s="657">
        <f>IF($AN$3="４週",AN257/4,AN257/(DAY(EOMONTH($I$21,0))/7))</f>
        <v>0</v>
      </c>
      <c r="AP257" s="660"/>
      <c r="AQ257" s="661"/>
      <c r="AR257" s="657" t="str">
        <f t="shared" ref="AR257" si="380">IF($AN$3="４週",AU258,AV258)</f>
        <v/>
      </c>
      <c r="AS257" s="657"/>
      <c r="AT257" s="666" t="str">
        <f t="shared" ref="AT257" si="381">IF(AX258&lt;=1.1,"",IF(AY258&lt;=1.1,"",IF(F257="","","勤務時間"&amp;CHAR(10)&amp;"OVER")))</f>
        <v/>
      </c>
      <c r="AU257" s="520" t="s">
        <v>636</v>
      </c>
      <c r="AV257" s="520" t="s">
        <v>637</v>
      </c>
      <c r="AX257" s="520" t="s">
        <v>638</v>
      </c>
      <c r="AY257" s="520" t="s">
        <v>639</v>
      </c>
    </row>
    <row r="258" spans="1:51" s="500" customFormat="1" ht="12" customHeight="1">
      <c r="A258" s="668"/>
      <c r="B258" s="671"/>
      <c r="C258" s="689"/>
      <c r="D258" s="677"/>
      <c r="E258" s="521"/>
      <c r="F258" s="681"/>
      <c r="G258" s="682"/>
      <c r="H258" s="522" t="s">
        <v>640</v>
      </c>
      <c r="I258" s="526" t="str">
        <f>IFERROR(VLOOKUP(I257,'P1'!$B:$AP,41,FALSE),"")</f>
        <v/>
      </c>
      <c r="J258" s="526" t="str">
        <f>IFERROR(VLOOKUP(J257,'P1'!$B:$AP,41,FALSE),"")</f>
        <v/>
      </c>
      <c r="K258" s="526" t="str">
        <f>IFERROR(VLOOKUP(K257,'P1'!$B:$AP,41,FALSE),"")</f>
        <v/>
      </c>
      <c r="L258" s="526" t="str">
        <f>IFERROR(VLOOKUP(L257,'P1'!$B:$AP,41,FALSE),"")</f>
        <v/>
      </c>
      <c r="M258" s="526" t="str">
        <f>IFERROR(VLOOKUP(M257,'P1'!$B:$AP,41,FALSE),"")</f>
        <v/>
      </c>
      <c r="N258" s="526" t="str">
        <f>IFERROR(VLOOKUP(N257,'P1'!$B:$AP,41,FALSE),"")</f>
        <v/>
      </c>
      <c r="O258" s="526" t="str">
        <f>IFERROR(VLOOKUP(O257,'P1'!$B:$AP,41,FALSE),"")</f>
        <v/>
      </c>
      <c r="P258" s="526" t="str">
        <f>IFERROR(VLOOKUP(P257,'P1'!$B:$AP,41,FALSE),"")</f>
        <v/>
      </c>
      <c r="Q258" s="526" t="str">
        <f>IFERROR(VLOOKUP(Q257,'P1'!$B:$AP,41,FALSE),"")</f>
        <v/>
      </c>
      <c r="R258" s="526" t="str">
        <f>IFERROR(VLOOKUP(R257,'P1'!$B:$AP,41,FALSE),"")</f>
        <v/>
      </c>
      <c r="S258" s="526" t="str">
        <f>IFERROR(VLOOKUP(S257,'P1'!$B:$AP,41,FALSE),"")</f>
        <v/>
      </c>
      <c r="T258" s="526" t="str">
        <f>IFERROR(VLOOKUP(T257,'P1'!$B:$AP,41,FALSE),"")</f>
        <v/>
      </c>
      <c r="U258" s="526" t="str">
        <f>IFERROR(VLOOKUP(U257,'P1'!$B:$AP,41,FALSE),"")</f>
        <v/>
      </c>
      <c r="V258" s="526" t="str">
        <f>IFERROR(VLOOKUP(V257,'P1'!$B:$AP,41,FALSE),"")</f>
        <v/>
      </c>
      <c r="W258" s="526" t="str">
        <f>IFERROR(VLOOKUP(W257,'P1'!$B:$AP,41,FALSE),"")</f>
        <v/>
      </c>
      <c r="X258" s="526" t="str">
        <f>IFERROR(VLOOKUP(X257,'P1'!$B:$AP,41,FALSE),"")</f>
        <v/>
      </c>
      <c r="Y258" s="526" t="str">
        <f>IFERROR(VLOOKUP(Y257,'P1'!$B:$AP,41,FALSE),"")</f>
        <v/>
      </c>
      <c r="Z258" s="526" t="str">
        <f>IFERROR(VLOOKUP(Z257,'P1'!$B:$AP,41,FALSE),"")</f>
        <v/>
      </c>
      <c r="AA258" s="526" t="str">
        <f>IFERROR(VLOOKUP(AA257,'P1'!$B:$AP,41,FALSE),"")</f>
        <v/>
      </c>
      <c r="AB258" s="526" t="str">
        <f>IFERROR(VLOOKUP(AB257,'P1'!$B:$AP,41,FALSE),"")</f>
        <v/>
      </c>
      <c r="AC258" s="526" t="str">
        <f>IFERROR(VLOOKUP(AC257,'P1'!$B:$AP,41,FALSE),"")</f>
        <v/>
      </c>
      <c r="AD258" s="526" t="str">
        <f>IFERROR(VLOOKUP(AD257,'P1'!$B:$AP,41,FALSE),"")</f>
        <v/>
      </c>
      <c r="AE258" s="526" t="str">
        <f>IFERROR(VLOOKUP(AE257,'P1'!$B:$AP,41,FALSE),"")</f>
        <v/>
      </c>
      <c r="AF258" s="526" t="str">
        <f>IFERROR(VLOOKUP(AF257,'P1'!$B:$AP,41,FALSE),"")</f>
        <v/>
      </c>
      <c r="AG258" s="526" t="str">
        <f>IFERROR(VLOOKUP(AG257,'P1'!$B:$AP,41,FALSE),"")</f>
        <v/>
      </c>
      <c r="AH258" s="526" t="str">
        <f>IFERROR(VLOOKUP(AH257,'P1'!$B:$AP,41,FALSE),"")</f>
        <v/>
      </c>
      <c r="AI258" s="526" t="str">
        <f>IFERROR(VLOOKUP(AI257,'P1'!$B:$AP,41,FALSE),"")</f>
        <v/>
      </c>
      <c r="AJ258" s="526" t="str">
        <f>IFERROR(VLOOKUP(AJ257,'P1'!$B:$AP,41,FALSE),"")</f>
        <v/>
      </c>
      <c r="AK258" s="526" t="str">
        <f>IFERROR(VLOOKUP(AK257,'P1'!$B:$AP,41,FALSE),"")</f>
        <v/>
      </c>
      <c r="AL258" s="526" t="str">
        <f>IFERROR(VLOOKUP(AL257,'P1'!$B:$AP,41,FALSE),"")</f>
        <v/>
      </c>
      <c r="AM258" s="526" t="str">
        <f>IFERROR(VLOOKUP(AM257,'P1'!$B:$AP,41,FALSE),"")</f>
        <v/>
      </c>
      <c r="AN258" s="686"/>
      <c r="AO258" s="658"/>
      <c r="AP258" s="662"/>
      <c r="AQ258" s="663"/>
      <c r="AR258" s="658"/>
      <c r="AS258" s="658"/>
      <c r="AT258" s="666"/>
      <c r="AU258" s="524" t="str">
        <f t="shared" ref="AU258" si="382">IFERROR(IF($D257="□",($AO257/$AK$6),($AO257/$AK$8)),"")</f>
        <v/>
      </c>
      <c r="AV258" s="524" t="str">
        <f t="shared" ref="AV258" si="383">IFERROR(IF($D257="□",($AN257/$AO$6),($AN257/$AO$8)),"")</f>
        <v/>
      </c>
      <c r="AX258" s="524" t="str">
        <f>IFERROR(IF($D257="□",(VLOOKUP(F257,'[5]ますた君 '!$C:$E,3,FALSE)/($AK$6*4)),(VLOOKUP(F257,'[5]ますた君 '!$C:$E,3,FALSE)/($AK$8*4))),"")</f>
        <v/>
      </c>
      <c r="AY258" s="524" t="str">
        <f>IFERROR(IF($D257="□",(VLOOKUP(F257,'[5]ますた君 '!$C:$E,3,FALSE)/$AO$6),(VLOOKUP(F257,'[5]ますた君 '!$C:$E,3,FALSE)/$AO$8)),"")</f>
        <v/>
      </c>
    </row>
    <row r="259" spans="1:51" s="500" customFormat="1" ht="12" customHeight="1">
      <c r="A259" s="669"/>
      <c r="B259" s="672"/>
      <c r="C259" s="690"/>
      <c r="D259" s="678"/>
      <c r="E259" s="521"/>
      <c r="F259" s="683"/>
      <c r="G259" s="684"/>
      <c r="H259" s="525" t="s">
        <v>641</v>
      </c>
      <c r="I259" s="526" t="str">
        <f>IFERROR(VLOOKUP(I257,'P1'!$B:$AP,31,FALSE),"")</f>
        <v/>
      </c>
      <c r="J259" s="526" t="str">
        <f>IFERROR(VLOOKUP(J257,'P1'!$B:$AP,31,FALSE),"")</f>
        <v/>
      </c>
      <c r="K259" s="526" t="str">
        <f>IFERROR(VLOOKUP(K257,'P1'!$B:$AP,31,FALSE),"")</f>
        <v/>
      </c>
      <c r="L259" s="526" t="str">
        <f>IFERROR(VLOOKUP(L257,'P1'!$B:$AP,31,FALSE),"")</f>
        <v/>
      </c>
      <c r="M259" s="526" t="str">
        <f>IFERROR(VLOOKUP(M257,'P1'!$B:$AP,31,FALSE),"")</f>
        <v/>
      </c>
      <c r="N259" s="526" t="str">
        <f>IFERROR(VLOOKUP(N257,'P1'!$B:$AP,31,FALSE),"")</f>
        <v/>
      </c>
      <c r="O259" s="526" t="str">
        <f>IFERROR(VLOOKUP(O257,'P1'!$B:$AP,31,FALSE),"")</f>
        <v/>
      </c>
      <c r="P259" s="526" t="str">
        <f>IFERROR(VLOOKUP(P257,'P1'!$B:$AP,31,FALSE),"")</f>
        <v/>
      </c>
      <c r="Q259" s="526" t="str">
        <f>IFERROR(VLOOKUP(Q257,'P1'!$B:$AP,31,FALSE),"")</f>
        <v/>
      </c>
      <c r="R259" s="526" t="str">
        <f>IFERROR(VLOOKUP(R257,'P1'!$B:$AP,31,FALSE),"")</f>
        <v/>
      </c>
      <c r="S259" s="526" t="str">
        <f>IFERROR(VLOOKUP(S257,'P1'!$B:$AP,31,FALSE),"")</f>
        <v/>
      </c>
      <c r="T259" s="526" t="str">
        <f>IFERROR(VLOOKUP(T257,'P1'!$B:$AP,31,FALSE),"")</f>
        <v/>
      </c>
      <c r="U259" s="526" t="str">
        <f>IFERROR(VLOOKUP(U257,'P1'!$B:$AP,31,FALSE),"")</f>
        <v/>
      </c>
      <c r="V259" s="526" t="str">
        <f>IFERROR(VLOOKUP(V257,'P1'!$B:$AP,31,FALSE),"")</f>
        <v/>
      </c>
      <c r="W259" s="526" t="str">
        <f>IFERROR(VLOOKUP(W257,'P1'!$B:$AP,31,FALSE),"")</f>
        <v/>
      </c>
      <c r="X259" s="526" t="str">
        <f>IFERROR(VLOOKUP(X257,'P1'!$B:$AP,31,FALSE),"")</f>
        <v/>
      </c>
      <c r="Y259" s="526" t="str">
        <f>IFERROR(VLOOKUP(Y257,'P1'!$B:$AP,31,FALSE),"")</f>
        <v/>
      </c>
      <c r="Z259" s="526" t="str">
        <f>IFERROR(VLOOKUP(Z257,'P1'!$B:$AP,31,FALSE),"")</f>
        <v/>
      </c>
      <c r="AA259" s="526" t="str">
        <f>IFERROR(VLOOKUP(AA257,'P1'!$B:$AP,31,FALSE),"")</f>
        <v/>
      </c>
      <c r="AB259" s="526" t="str">
        <f>IFERROR(VLOOKUP(AB257,'P1'!$B:$AP,31,FALSE),"")</f>
        <v/>
      </c>
      <c r="AC259" s="526" t="str">
        <f>IFERROR(VLOOKUP(AC257,'P1'!$B:$AP,31,FALSE),"")</f>
        <v/>
      </c>
      <c r="AD259" s="526" t="str">
        <f>IFERROR(VLOOKUP(AD257,'P1'!$B:$AP,31,FALSE),"")</f>
        <v/>
      </c>
      <c r="AE259" s="526" t="str">
        <f>IFERROR(VLOOKUP(AE257,'P1'!$B:$AP,31,FALSE),"")</f>
        <v/>
      </c>
      <c r="AF259" s="526" t="str">
        <f>IFERROR(VLOOKUP(AF257,'P1'!$B:$AP,31,FALSE),"")</f>
        <v/>
      </c>
      <c r="AG259" s="526" t="str">
        <f>IFERROR(VLOOKUP(AG257,'P1'!$B:$AP,31,FALSE),"")</f>
        <v/>
      </c>
      <c r="AH259" s="526" t="str">
        <f>IFERROR(VLOOKUP(AH257,'P1'!$B:$AP,31,FALSE),"")</f>
        <v/>
      </c>
      <c r="AI259" s="526" t="str">
        <f>IFERROR(VLOOKUP(AI257,'P1'!$B:$AP,31,FALSE),"")</f>
        <v/>
      </c>
      <c r="AJ259" s="526" t="str">
        <f>IFERROR(VLOOKUP(AJ257,'P1'!$B:$AP,31,FALSE),"")</f>
        <v/>
      </c>
      <c r="AK259" s="526" t="str">
        <f>IFERROR(VLOOKUP(AK257,'P1'!$B:$AP,31,FALSE),"")</f>
        <v/>
      </c>
      <c r="AL259" s="526" t="str">
        <f>IFERROR(VLOOKUP(AL257,'P1'!$B:$AP,31,FALSE),"")</f>
        <v/>
      </c>
      <c r="AM259" s="526" t="str">
        <f>IFERROR(VLOOKUP(AM257,'P1'!$B:$AP,31,FALSE),"")</f>
        <v/>
      </c>
      <c r="AN259" s="687"/>
      <c r="AO259" s="659"/>
      <c r="AP259" s="664"/>
      <c r="AQ259" s="665"/>
      <c r="AR259" s="659"/>
      <c r="AS259" s="659"/>
      <c r="AT259" s="666"/>
      <c r="AU259" s="527"/>
      <c r="AV259" s="527"/>
      <c r="AX259" s="527"/>
      <c r="AY259" s="527"/>
    </row>
    <row r="260" spans="1:51" s="500" customFormat="1" ht="12" customHeight="1">
      <c r="A260" s="667">
        <v>80</v>
      </c>
      <c r="B260" s="670"/>
      <c r="C260" s="688"/>
      <c r="D260" s="676" t="s">
        <v>634</v>
      </c>
      <c r="E260" s="517"/>
      <c r="F260" s="679"/>
      <c r="G260" s="680"/>
      <c r="H260" s="518" t="s">
        <v>635</v>
      </c>
      <c r="I260" s="519"/>
      <c r="J260" s="519"/>
      <c r="K260" s="519"/>
      <c r="L260" s="519"/>
      <c r="M260" s="519"/>
      <c r="N260" s="519"/>
      <c r="O260" s="519"/>
      <c r="P260" s="519"/>
      <c r="Q260" s="519"/>
      <c r="R260" s="519"/>
      <c r="S260" s="519"/>
      <c r="T260" s="519"/>
      <c r="U260" s="519"/>
      <c r="V260" s="519"/>
      <c r="W260" s="519"/>
      <c r="X260" s="519"/>
      <c r="Y260" s="519"/>
      <c r="Z260" s="519"/>
      <c r="AA260" s="519"/>
      <c r="AB260" s="519"/>
      <c r="AC260" s="519"/>
      <c r="AD260" s="519"/>
      <c r="AE260" s="519"/>
      <c r="AF260" s="519"/>
      <c r="AG260" s="519"/>
      <c r="AH260" s="519"/>
      <c r="AI260" s="519"/>
      <c r="AJ260" s="519"/>
      <c r="AK260" s="519"/>
      <c r="AL260" s="519"/>
      <c r="AM260" s="519"/>
      <c r="AN260" s="685">
        <f t="shared" ref="AN260" si="384">IF(LEFT($AN$1,6)="共同生活援助",SUM(I261:AM261),SUM(I261:AM262))</f>
        <v>0</v>
      </c>
      <c r="AO260" s="657">
        <f>IF($AN$3="４週",AN260/4,AN260/(DAY(EOMONTH($I$21,0))/7))</f>
        <v>0</v>
      </c>
      <c r="AP260" s="660"/>
      <c r="AQ260" s="661"/>
      <c r="AR260" s="657" t="str">
        <f t="shared" ref="AR260" si="385">IF($AN$3="４週",AU261,AV261)</f>
        <v/>
      </c>
      <c r="AS260" s="657"/>
      <c r="AT260" s="666" t="str">
        <f t="shared" ref="AT260" si="386">IF(AX261&lt;=1.1,"",IF(AY261&lt;=1.1,"",IF(F260="","","勤務時間"&amp;CHAR(10)&amp;"OVER")))</f>
        <v/>
      </c>
      <c r="AU260" s="520" t="s">
        <v>636</v>
      </c>
      <c r="AV260" s="520" t="s">
        <v>637</v>
      </c>
      <c r="AX260" s="520" t="s">
        <v>638</v>
      </c>
      <c r="AY260" s="520" t="s">
        <v>639</v>
      </c>
    </row>
    <row r="261" spans="1:51" s="500" customFormat="1" ht="12" customHeight="1">
      <c r="A261" s="668"/>
      <c r="B261" s="671"/>
      <c r="C261" s="689"/>
      <c r="D261" s="677"/>
      <c r="E261" s="521"/>
      <c r="F261" s="681"/>
      <c r="G261" s="682"/>
      <c r="H261" s="522" t="s">
        <v>640</v>
      </c>
      <c r="I261" s="526" t="str">
        <f>IFERROR(VLOOKUP(I260,'P1'!$B:$AP,41,FALSE),"")</f>
        <v/>
      </c>
      <c r="J261" s="526" t="str">
        <f>IFERROR(VLOOKUP(J260,'P1'!$B:$AP,41,FALSE),"")</f>
        <v/>
      </c>
      <c r="K261" s="526" t="str">
        <f>IFERROR(VLOOKUP(K260,'P1'!$B:$AP,41,FALSE),"")</f>
        <v/>
      </c>
      <c r="L261" s="526" t="str">
        <f>IFERROR(VLOOKUP(L260,'P1'!$B:$AP,41,FALSE),"")</f>
        <v/>
      </c>
      <c r="M261" s="526" t="str">
        <f>IFERROR(VLOOKUP(M260,'P1'!$B:$AP,41,FALSE),"")</f>
        <v/>
      </c>
      <c r="N261" s="526" t="str">
        <f>IFERROR(VLOOKUP(N260,'P1'!$B:$AP,41,FALSE),"")</f>
        <v/>
      </c>
      <c r="O261" s="526" t="str">
        <f>IFERROR(VLOOKUP(O260,'P1'!$B:$AP,41,FALSE),"")</f>
        <v/>
      </c>
      <c r="P261" s="526" t="str">
        <f>IFERROR(VLOOKUP(P260,'P1'!$B:$AP,41,FALSE),"")</f>
        <v/>
      </c>
      <c r="Q261" s="526" t="str">
        <f>IFERROR(VLOOKUP(Q260,'P1'!$B:$AP,41,FALSE),"")</f>
        <v/>
      </c>
      <c r="R261" s="526" t="str">
        <f>IFERROR(VLOOKUP(R260,'P1'!$B:$AP,41,FALSE),"")</f>
        <v/>
      </c>
      <c r="S261" s="526" t="str">
        <f>IFERROR(VLOOKUP(S260,'P1'!$B:$AP,41,FALSE),"")</f>
        <v/>
      </c>
      <c r="T261" s="526" t="str">
        <f>IFERROR(VLOOKUP(T260,'P1'!$B:$AP,41,FALSE),"")</f>
        <v/>
      </c>
      <c r="U261" s="526" t="str">
        <f>IFERROR(VLOOKUP(U260,'P1'!$B:$AP,41,FALSE),"")</f>
        <v/>
      </c>
      <c r="V261" s="526" t="str">
        <f>IFERROR(VLOOKUP(V260,'P1'!$B:$AP,41,FALSE),"")</f>
        <v/>
      </c>
      <c r="W261" s="526" t="str">
        <f>IFERROR(VLOOKUP(W260,'P1'!$B:$AP,41,FALSE),"")</f>
        <v/>
      </c>
      <c r="X261" s="526" t="str">
        <f>IFERROR(VLOOKUP(X260,'P1'!$B:$AP,41,FALSE),"")</f>
        <v/>
      </c>
      <c r="Y261" s="526" t="str">
        <f>IFERROR(VLOOKUP(Y260,'P1'!$B:$AP,41,FALSE),"")</f>
        <v/>
      </c>
      <c r="Z261" s="526" t="str">
        <f>IFERROR(VLOOKUP(Z260,'P1'!$B:$AP,41,FALSE),"")</f>
        <v/>
      </c>
      <c r="AA261" s="526" t="str">
        <f>IFERROR(VLOOKUP(AA260,'P1'!$B:$AP,41,FALSE),"")</f>
        <v/>
      </c>
      <c r="AB261" s="526" t="str">
        <f>IFERROR(VLOOKUP(AB260,'P1'!$B:$AP,41,FALSE),"")</f>
        <v/>
      </c>
      <c r="AC261" s="526" t="str">
        <f>IFERROR(VLOOKUP(AC260,'P1'!$B:$AP,41,FALSE),"")</f>
        <v/>
      </c>
      <c r="AD261" s="526" t="str">
        <f>IFERROR(VLOOKUP(AD260,'P1'!$B:$AP,41,FALSE),"")</f>
        <v/>
      </c>
      <c r="AE261" s="526" t="str">
        <f>IFERROR(VLOOKUP(AE260,'P1'!$B:$AP,41,FALSE),"")</f>
        <v/>
      </c>
      <c r="AF261" s="526" t="str">
        <f>IFERROR(VLOOKUP(AF260,'P1'!$B:$AP,41,FALSE),"")</f>
        <v/>
      </c>
      <c r="AG261" s="526" t="str">
        <f>IFERROR(VLOOKUP(AG260,'P1'!$B:$AP,41,FALSE),"")</f>
        <v/>
      </c>
      <c r="AH261" s="526" t="str">
        <f>IFERROR(VLOOKUP(AH260,'P1'!$B:$AP,41,FALSE),"")</f>
        <v/>
      </c>
      <c r="AI261" s="526" t="str">
        <f>IFERROR(VLOOKUP(AI260,'P1'!$B:$AP,41,FALSE),"")</f>
        <v/>
      </c>
      <c r="AJ261" s="526" t="str">
        <f>IFERROR(VLOOKUP(AJ260,'P1'!$B:$AP,41,FALSE),"")</f>
        <v/>
      </c>
      <c r="AK261" s="526" t="str">
        <f>IFERROR(VLOOKUP(AK260,'P1'!$B:$AP,41,FALSE),"")</f>
        <v/>
      </c>
      <c r="AL261" s="526" t="str">
        <f>IFERROR(VLOOKUP(AL260,'P1'!$B:$AP,41,FALSE),"")</f>
        <v/>
      </c>
      <c r="AM261" s="526" t="str">
        <f>IFERROR(VLOOKUP(AM260,'P1'!$B:$AP,41,FALSE),"")</f>
        <v/>
      </c>
      <c r="AN261" s="686"/>
      <c r="AO261" s="658"/>
      <c r="AP261" s="662"/>
      <c r="AQ261" s="663"/>
      <c r="AR261" s="658"/>
      <c r="AS261" s="658"/>
      <c r="AT261" s="666"/>
      <c r="AU261" s="524" t="str">
        <f t="shared" ref="AU261" si="387">IFERROR(IF($D260="□",($AO260/$AK$6),($AO260/$AK$8)),"")</f>
        <v/>
      </c>
      <c r="AV261" s="524" t="str">
        <f t="shared" ref="AV261" si="388">IFERROR(IF($D260="□",($AN260/$AO$6),($AN260/$AO$8)),"")</f>
        <v/>
      </c>
      <c r="AX261" s="524" t="str">
        <f>IFERROR(IF($D260="□",(VLOOKUP(F260,'[5]ますた君 '!$C:$E,3,FALSE)/($AK$6*4)),(VLOOKUP(F260,'[5]ますた君 '!$C:$E,3,FALSE)/($AK$8*4))),"")</f>
        <v/>
      </c>
      <c r="AY261" s="524" t="str">
        <f>IFERROR(IF($D260="□",(VLOOKUP(F260,'[5]ますた君 '!$C:$E,3,FALSE)/$AO$6),(VLOOKUP(F260,'[5]ますた君 '!$C:$E,3,FALSE)/$AO$8)),"")</f>
        <v/>
      </c>
    </row>
    <row r="262" spans="1:51" s="500" customFormat="1" ht="12" customHeight="1">
      <c r="A262" s="669"/>
      <c r="B262" s="672"/>
      <c r="C262" s="690"/>
      <c r="D262" s="678"/>
      <c r="E262" s="521"/>
      <c r="F262" s="683"/>
      <c r="G262" s="684"/>
      <c r="H262" s="525" t="s">
        <v>641</v>
      </c>
      <c r="I262" s="526" t="str">
        <f>IFERROR(VLOOKUP(I260,'P1'!$B:$AP,31,FALSE),"")</f>
        <v/>
      </c>
      <c r="J262" s="526" t="str">
        <f>IFERROR(VLOOKUP(J260,'P1'!$B:$AP,31,FALSE),"")</f>
        <v/>
      </c>
      <c r="K262" s="526" t="str">
        <f>IFERROR(VLOOKUP(K260,'P1'!$B:$AP,31,FALSE),"")</f>
        <v/>
      </c>
      <c r="L262" s="526" t="str">
        <f>IFERROR(VLOOKUP(L260,'P1'!$B:$AP,31,FALSE),"")</f>
        <v/>
      </c>
      <c r="M262" s="526" t="str">
        <f>IFERROR(VLOOKUP(M260,'P1'!$B:$AP,31,FALSE),"")</f>
        <v/>
      </c>
      <c r="N262" s="526" t="str">
        <f>IFERROR(VLOOKUP(N260,'P1'!$B:$AP,31,FALSE),"")</f>
        <v/>
      </c>
      <c r="O262" s="526" t="str">
        <f>IFERROR(VLOOKUP(O260,'P1'!$B:$AP,31,FALSE),"")</f>
        <v/>
      </c>
      <c r="P262" s="526" t="str">
        <f>IFERROR(VLOOKUP(P260,'P1'!$B:$AP,31,FALSE),"")</f>
        <v/>
      </c>
      <c r="Q262" s="526" t="str">
        <f>IFERROR(VLOOKUP(Q260,'P1'!$B:$AP,31,FALSE),"")</f>
        <v/>
      </c>
      <c r="R262" s="526" t="str">
        <f>IFERROR(VLOOKUP(R260,'P1'!$B:$AP,31,FALSE),"")</f>
        <v/>
      </c>
      <c r="S262" s="526" t="str">
        <f>IFERROR(VLOOKUP(S260,'P1'!$B:$AP,31,FALSE),"")</f>
        <v/>
      </c>
      <c r="T262" s="526" t="str">
        <f>IFERROR(VLOOKUP(T260,'P1'!$B:$AP,31,FALSE),"")</f>
        <v/>
      </c>
      <c r="U262" s="526" t="str">
        <f>IFERROR(VLOOKUP(U260,'P1'!$B:$AP,31,FALSE),"")</f>
        <v/>
      </c>
      <c r="V262" s="526" t="str">
        <f>IFERROR(VLOOKUP(V260,'P1'!$B:$AP,31,FALSE),"")</f>
        <v/>
      </c>
      <c r="W262" s="526" t="str">
        <f>IFERROR(VLOOKUP(W260,'P1'!$B:$AP,31,FALSE),"")</f>
        <v/>
      </c>
      <c r="X262" s="526" t="str">
        <f>IFERROR(VLOOKUP(X260,'P1'!$B:$AP,31,FALSE),"")</f>
        <v/>
      </c>
      <c r="Y262" s="526" t="str">
        <f>IFERROR(VLOOKUP(Y260,'P1'!$B:$AP,31,FALSE),"")</f>
        <v/>
      </c>
      <c r="Z262" s="526" t="str">
        <f>IFERROR(VLOOKUP(Z260,'P1'!$B:$AP,31,FALSE),"")</f>
        <v/>
      </c>
      <c r="AA262" s="526" t="str">
        <f>IFERROR(VLOOKUP(AA260,'P1'!$B:$AP,31,FALSE),"")</f>
        <v/>
      </c>
      <c r="AB262" s="526" t="str">
        <f>IFERROR(VLOOKUP(AB260,'P1'!$B:$AP,31,FALSE),"")</f>
        <v/>
      </c>
      <c r="AC262" s="526" t="str">
        <f>IFERROR(VLOOKUP(AC260,'P1'!$B:$AP,31,FALSE),"")</f>
        <v/>
      </c>
      <c r="AD262" s="526" t="str">
        <f>IFERROR(VLOOKUP(AD260,'P1'!$B:$AP,31,FALSE),"")</f>
        <v/>
      </c>
      <c r="AE262" s="526" t="str">
        <f>IFERROR(VLOOKUP(AE260,'P1'!$B:$AP,31,FALSE),"")</f>
        <v/>
      </c>
      <c r="AF262" s="526" t="str">
        <f>IFERROR(VLOOKUP(AF260,'P1'!$B:$AP,31,FALSE),"")</f>
        <v/>
      </c>
      <c r="AG262" s="526" t="str">
        <f>IFERROR(VLOOKUP(AG260,'P1'!$B:$AP,31,FALSE),"")</f>
        <v/>
      </c>
      <c r="AH262" s="526" t="str">
        <f>IFERROR(VLOOKUP(AH260,'P1'!$B:$AP,31,FALSE),"")</f>
        <v/>
      </c>
      <c r="AI262" s="526" t="str">
        <f>IFERROR(VLOOKUP(AI260,'P1'!$B:$AP,31,FALSE),"")</f>
        <v/>
      </c>
      <c r="AJ262" s="526" t="str">
        <f>IFERROR(VLOOKUP(AJ260,'P1'!$B:$AP,31,FALSE),"")</f>
        <v/>
      </c>
      <c r="AK262" s="526" t="str">
        <f>IFERROR(VLOOKUP(AK260,'P1'!$B:$AP,31,FALSE),"")</f>
        <v/>
      </c>
      <c r="AL262" s="526" t="str">
        <f>IFERROR(VLOOKUP(AL260,'P1'!$B:$AP,31,FALSE),"")</f>
        <v/>
      </c>
      <c r="AM262" s="526" t="str">
        <f>IFERROR(VLOOKUP(AM260,'P1'!$B:$AP,31,FALSE),"")</f>
        <v/>
      </c>
      <c r="AN262" s="687"/>
      <c r="AO262" s="659"/>
      <c r="AP262" s="664"/>
      <c r="AQ262" s="665"/>
      <c r="AR262" s="659"/>
      <c r="AS262" s="659"/>
      <c r="AT262" s="666"/>
      <c r="AU262" s="527"/>
      <c r="AV262" s="527"/>
      <c r="AX262" s="527"/>
      <c r="AY262" s="527"/>
    </row>
    <row r="263" spans="1:51" s="500" customFormat="1" ht="12" customHeight="1">
      <c r="A263" s="667">
        <v>81</v>
      </c>
      <c r="B263" s="670"/>
      <c r="C263" s="688"/>
      <c r="D263" s="676" t="s">
        <v>634</v>
      </c>
      <c r="E263" s="517"/>
      <c r="F263" s="679"/>
      <c r="G263" s="680"/>
      <c r="H263" s="518" t="s">
        <v>635</v>
      </c>
      <c r="I263" s="519"/>
      <c r="J263" s="519"/>
      <c r="K263" s="519"/>
      <c r="L263" s="519"/>
      <c r="M263" s="519"/>
      <c r="N263" s="519"/>
      <c r="O263" s="519"/>
      <c r="P263" s="519"/>
      <c r="Q263" s="519"/>
      <c r="R263" s="519"/>
      <c r="S263" s="519"/>
      <c r="T263" s="519"/>
      <c r="U263" s="519"/>
      <c r="V263" s="519"/>
      <c r="W263" s="519"/>
      <c r="X263" s="519"/>
      <c r="Y263" s="519"/>
      <c r="Z263" s="519"/>
      <c r="AA263" s="519"/>
      <c r="AB263" s="519"/>
      <c r="AC263" s="519"/>
      <c r="AD263" s="519"/>
      <c r="AE263" s="519"/>
      <c r="AF263" s="519"/>
      <c r="AG263" s="519"/>
      <c r="AH263" s="519"/>
      <c r="AI263" s="519"/>
      <c r="AJ263" s="519"/>
      <c r="AK263" s="519"/>
      <c r="AL263" s="519"/>
      <c r="AM263" s="519"/>
      <c r="AN263" s="685">
        <f t="shared" ref="AN263" si="389">IF(LEFT($AN$1,6)="共同生活援助",SUM(I264:AM264),SUM(I264:AM265))</f>
        <v>0</v>
      </c>
      <c r="AO263" s="657">
        <f>IF($AN$3="４週",AN263/4,AN263/(DAY(EOMONTH($I$21,0))/7))</f>
        <v>0</v>
      </c>
      <c r="AP263" s="660"/>
      <c r="AQ263" s="661"/>
      <c r="AR263" s="657" t="str">
        <f t="shared" ref="AR263" si="390">IF($AN$3="４週",AU264,AV264)</f>
        <v/>
      </c>
      <c r="AS263" s="657"/>
      <c r="AT263" s="666" t="str">
        <f t="shared" ref="AT263" si="391">IF(AX264&lt;=1.1,"",IF(AY264&lt;=1.1,"",IF(F263="","","勤務時間"&amp;CHAR(10)&amp;"OVER")))</f>
        <v/>
      </c>
      <c r="AU263" s="520" t="s">
        <v>636</v>
      </c>
      <c r="AV263" s="520" t="s">
        <v>637</v>
      </c>
      <c r="AX263" s="520" t="s">
        <v>638</v>
      </c>
      <c r="AY263" s="520" t="s">
        <v>639</v>
      </c>
    </row>
    <row r="264" spans="1:51" s="500" customFormat="1" ht="12" customHeight="1">
      <c r="A264" s="668"/>
      <c r="B264" s="671"/>
      <c r="C264" s="689"/>
      <c r="D264" s="677"/>
      <c r="E264" s="521"/>
      <c r="F264" s="681"/>
      <c r="G264" s="682"/>
      <c r="H264" s="522" t="s">
        <v>640</v>
      </c>
      <c r="I264" s="526" t="str">
        <f>IFERROR(VLOOKUP(I263,'P1'!$B:$AP,41,FALSE),"")</f>
        <v/>
      </c>
      <c r="J264" s="526" t="str">
        <f>IFERROR(VLOOKUP(J263,'P1'!$B:$AP,41,FALSE),"")</f>
        <v/>
      </c>
      <c r="K264" s="526" t="str">
        <f>IFERROR(VLOOKUP(K263,'P1'!$B:$AP,41,FALSE),"")</f>
        <v/>
      </c>
      <c r="L264" s="526" t="str">
        <f>IFERROR(VLOOKUP(L263,'P1'!$B:$AP,41,FALSE),"")</f>
        <v/>
      </c>
      <c r="M264" s="526" t="str">
        <f>IFERROR(VLOOKUP(M263,'P1'!$B:$AP,41,FALSE),"")</f>
        <v/>
      </c>
      <c r="N264" s="526" t="str">
        <f>IFERROR(VLOOKUP(N263,'P1'!$B:$AP,41,FALSE),"")</f>
        <v/>
      </c>
      <c r="O264" s="526" t="str">
        <f>IFERROR(VLOOKUP(O263,'P1'!$B:$AP,41,FALSE),"")</f>
        <v/>
      </c>
      <c r="P264" s="526" t="str">
        <f>IFERROR(VLOOKUP(P263,'P1'!$B:$AP,41,FALSE),"")</f>
        <v/>
      </c>
      <c r="Q264" s="526" t="str">
        <f>IFERROR(VLOOKUP(Q263,'P1'!$B:$AP,41,FALSE),"")</f>
        <v/>
      </c>
      <c r="R264" s="526" t="str">
        <f>IFERROR(VLOOKUP(R263,'P1'!$B:$AP,41,FALSE),"")</f>
        <v/>
      </c>
      <c r="S264" s="526" t="str">
        <f>IFERROR(VLOOKUP(S263,'P1'!$B:$AP,41,FALSE),"")</f>
        <v/>
      </c>
      <c r="T264" s="526" t="str">
        <f>IFERROR(VLOOKUP(T263,'P1'!$B:$AP,41,FALSE),"")</f>
        <v/>
      </c>
      <c r="U264" s="526" t="str">
        <f>IFERROR(VLOOKUP(U263,'P1'!$B:$AP,41,FALSE),"")</f>
        <v/>
      </c>
      <c r="V264" s="526" t="str">
        <f>IFERROR(VLOOKUP(V263,'P1'!$B:$AP,41,FALSE),"")</f>
        <v/>
      </c>
      <c r="W264" s="526" t="str">
        <f>IFERROR(VLOOKUP(W263,'P1'!$B:$AP,41,FALSE),"")</f>
        <v/>
      </c>
      <c r="X264" s="526" t="str">
        <f>IFERROR(VLOOKUP(X263,'P1'!$B:$AP,41,FALSE),"")</f>
        <v/>
      </c>
      <c r="Y264" s="526" t="str">
        <f>IFERROR(VLOOKUP(Y263,'P1'!$B:$AP,41,FALSE),"")</f>
        <v/>
      </c>
      <c r="Z264" s="526" t="str">
        <f>IFERROR(VLOOKUP(Z263,'P1'!$B:$AP,41,FALSE),"")</f>
        <v/>
      </c>
      <c r="AA264" s="526" t="str">
        <f>IFERROR(VLOOKUP(AA263,'P1'!$B:$AP,41,FALSE),"")</f>
        <v/>
      </c>
      <c r="AB264" s="526" t="str">
        <f>IFERROR(VLOOKUP(AB263,'P1'!$B:$AP,41,FALSE),"")</f>
        <v/>
      </c>
      <c r="AC264" s="526" t="str">
        <f>IFERROR(VLOOKUP(AC263,'P1'!$B:$AP,41,FALSE),"")</f>
        <v/>
      </c>
      <c r="AD264" s="526" t="str">
        <f>IFERROR(VLOOKUP(AD263,'P1'!$B:$AP,41,FALSE),"")</f>
        <v/>
      </c>
      <c r="AE264" s="526" t="str">
        <f>IFERROR(VLOOKUP(AE263,'P1'!$B:$AP,41,FALSE),"")</f>
        <v/>
      </c>
      <c r="AF264" s="526" t="str">
        <f>IFERROR(VLOOKUP(AF263,'P1'!$B:$AP,41,FALSE),"")</f>
        <v/>
      </c>
      <c r="AG264" s="526" t="str">
        <f>IFERROR(VLOOKUP(AG263,'P1'!$B:$AP,41,FALSE),"")</f>
        <v/>
      </c>
      <c r="AH264" s="526" t="str">
        <f>IFERROR(VLOOKUP(AH263,'P1'!$B:$AP,41,FALSE),"")</f>
        <v/>
      </c>
      <c r="AI264" s="526" t="str">
        <f>IFERROR(VLOOKUP(AI263,'P1'!$B:$AP,41,FALSE),"")</f>
        <v/>
      </c>
      <c r="AJ264" s="526" t="str">
        <f>IFERROR(VLOOKUP(AJ263,'P1'!$B:$AP,41,FALSE),"")</f>
        <v/>
      </c>
      <c r="AK264" s="526" t="str">
        <f>IFERROR(VLOOKUP(AK263,'P1'!$B:$AP,41,FALSE),"")</f>
        <v/>
      </c>
      <c r="AL264" s="526" t="str">
        <f>IFERROR(VLOOKUP(AL263,'P1'!$B:$AP,41,FALSE),"")</f>
        <v/>
      </c>
      <c r="AM264" s="526" t="str">
        <f>IFERROR(VLOOKUP(AM263,'P1'!$B:$AP,41,FALSE),"")</f>
        <v/>
      </c>
      <c r="AN264" s="686"/>
      <c r="AO264" s="658"/>
      <c r="AP264" s="662"/>
      <c r="AQ264" s="663"/>
      <c r="AR264" s="658"/>
      <c r="AS264" s="658"/>
      <c r="AT264" s="666"/>
      <c r="AU264" s="524" t="str">
        <f t="shared" ref="AU264" si="392">IFERROR(IF($D263="□",($AO263/$AK$6),($AO263/$AK$8)),"")</f>
        <v/>
      </c>
      <c r="AV264" s="524" t="str">
        <f t="shared" ref="AV264" si="393">IFERROR(IF($D263="□",($AN263/$AO$6),($AN263/$AO$8)),"")</f>
        <v/>
      </c>
      <c r="AX264" s="524" t="str">
        <f>IFERROR(IF($D263="□",(VLOOKUP(F263,'[5]ますた君 '!$C:$E,3,FALSE)/($AK$6*4)),(VLOOKUP(F263,'[5]ますた君 '!$C:$E,3,FALSE)/($AK$8*4))),"")</f>
        <v/>
      </c>
      <c r="AY264" s="524" t="str">
        <f>IFERROR(IF($D263="□",(VLOOKUP(F263,'[5]ますた君 '!$C:$E,3,FALSE)/$AO$6),(VLOOKUP(F263,'[5]ますた君 '!$C:$E,3,FALSE)/$AO$8)),"")</f>
        <v/>
      </c>
    </row>
    <row r="265" spans="1:51" s="500" customFormat="1" ht="12" customHeight="1">
      <c r="A265" s="669"/>
      <c r="B265" s="672"/>
      <c r="C265" s="690"/>
      <c r="D265" s="678"/>
      <c r="E265" s="521"/>
      <c r="F265" s="683"/>
      <c r="G265" s="684"/>
      <c r="H265" s="525" t="s">
        <v>641</v>
      </c>
      <c r="I265" s="526" t="str">
        <f>IFERROR(VLOOKUP(I263,'P1'!$B:$AP,31,FALSE),"")</f>
        <v/>
      </c>
      <c r="J265" s="526" t="str">
        <f>IFERROR(VLOOKUP(J263,'P1'!$B:$AP,31,FALSE),"")</f>
        <v/>
      </c>
      <c r="K265" s="526" t="str">
        <f>IFERROR(VLOOKUP(K263,'P1'!$B:$AP,31,FALSE),"")</f>
        <v/>
      </c>
      <c r="L265" s="526" t="str">
        <f>IFERROR(VLOOKUP(L263,'P1'!$B:$AP,31,FALSE),"")</f>
        <v/>
      </c>
      <c r="M265" s="526" t="str">
        <f>IFERROR(VLOOKUP(M263,'P1'!$B:$AP,31,FALSE),"")</f>
        <v/>
      </c>
      <c r="N265" s="526" t="str">
        <f>IFERROR(VLOOKUP(N263,'P1'!$B:$AP,31,FALSE),"")</f>
        <v/>
      </c>
      <c r="O265" s="526" t="str">
        <f>IFERROR(VLOOKUP(O263,'P1'!$B:$AP,31,FALSE),"")</f>
        <v/>
      </c>
      <c r="P265" s="526" t="str">
        <f>IFERROR(VLOOKUP(P263,'P1'!$B:$AP,31,FALSE),"")</f>
        <v/>
      </c>
      <c r="Q265" s="526" t="str">
        <f>IFERROR(VLOOKUP(Q263,'P1'!$B:$AP,31,FALSE),"")</f>
        <v/>
      </c>
      <c r="R265" s="526" t="str">
        <f>IFERROR(VLOOKUP(R263,'P1'!$B:$AP,31,FALSE),"")</f>
        <v/>
      </c>
      <c r="S265" s="526" t="str">
        <f>IFERROR(VLOOKUP(S263,'P1'!$B:$AP,31,FALSE),"")</f>
        <v/>
      </c>
      <c r="T265" s="526" t="str">
        <f>IFERROR(VLOOKUP(T263,'P1'!$B:$AP,31,FALSE),"")</f>
        <v/>
      </c>
      <c r="U265" s="526" t="str">
        <f>IFERROR(VLOOKUP(U263,'P1'!$B:$AP,31,FALSE),"")</f>
        <v/>
      </c>
      <c r="V265" s="526" t="str">
        <f>IFERROR(VLOOKUP(V263,'P1'!$B:$AP,31,FALSE),"")</f>
        <v/>
      </c>
      <c r="W265" s="526" t="str">
        <f>IFERROR(VLOOKUP(W263,'P1'!$B:$AP,31,FALSE),"")</f>
        <v/>
      </c>
      <c r="X265" s="526" t="str">
        <f>IFERROR(VLOOKUP(X263,'P1'!$B:$AP,31,FALSE),"")</f>
        <v/>
      </c>
      <c r="Y265" s="526" t="str">
        <f>IFERROR(VLOOKUP(Y263,'P1'!$B:$AP,31,FALSE),"")</f>
        <v/>
      </c>
      <c r="Z265" s="526" t="str">
        <f>IFERROR(VLOOKUP(Z263,'P1'!$B:$AP,31,FALSE),"")</f>
        <v/>
      </c>
      <c r="AA265" s="526" t="str">
        <f>IFERROR(VLOOKUP(AA263,'P1'!$B:$AP,31,FALSE),"")</f>
        <v/>
      </c>
      <c r="AB265" s="526" t="str">
        <f>IFERROR(VLOOKUP(AB263,'P1'!$B:$AP,31,FALSE),"")</f>
        <v/>
      </c>
      <c r="AC265" s="526" t="str">
        <f>IFERROR(VLOOKUP(AC263,'P1'!$B:$AP,31,FALSE),"")</f>
        <v/>
      </c>
      <c r="AD265" s="526" t="str">
        <f>IFERROR(VLOOKUP(AD263,'P1'!$B:$AP,31,FALSE),"")</f>
        <v/>
      </c>
      <c r="AE265" s="526" t="str">
        <f>IFERROR(VLOOKUP(AE263,'P1'!$B:$AP,31,FALSE),"")</f>
        <v/>
      </c>
      <c r="AF265" s="526" t="str">
        <f>IFERROR(VLOOKUP(AF263,'P1'!$B:$AP,31,FALSE),"")</f>
        <v/>
      </c>
      <c r="AG265" s="526" t="str">
        <f>IFERROR(VLOOKUP(AG263,'P1'!$B:$AP,31,FALSE),"")</f>
        <v/>
      </c>
      <c r="AH265" s="526" t="str">
        <f>IFERROR(VLOOKUP(AH263,'P1'!$B:$AP,31,FALSE),"")</f>
        <v/>
      </c>
      <c r="AI265" s="526" t="str">
        <f>IFERROR(VLOOKUP(AI263,'P1'!$B:$AP,31,FALSE),"")</f>
        <v/>
      </c>
      <c r="AJ265" s="526" t="str">
        <f>IFERROR(VLOOKUP(AJ263,'P1'!$B:$AP,31,FALSE),"")</f>
        <v/>
      </c>
      <c r="AK265" s="526" t="str">
        <f>IFERROR(VLOOKUP(AK263,'P1'!$B:$AP,31,FALSE),"")</f>
        <v/>
      </c>
      <c r="AL265" s="526" t="str">
        <f>IFERROR(VLOOKUP(AL263,'P1'!$B:$AP,31,FALSE),"")</f>
        <v/>
      </c>
      <c r="AM265" s="526" t="str">
        <f>IFERROR(VLOOKUP(AM263,'P1'!$B:$AP,31,FALSE),"")</f>
        <v/>
      </c>
      <c r="AN265" s="687"/>
      <c r="AO265" s="659"/>
      <c r="AP265" s="664"/>
      <c r="AQ265" s="665"/>
      <c r="AR265" s="659"/>
      <c r="AS265" s="659"/>
      <c r="AT265" s="666"/>
      <c r="AU265" s="527"/>
      <c r="AV265" s="527"/>
      <c r="AX265" s="527"/>
      <c r="AY265" s="527"/>
    </row>
    <row r="266" spans="1:51" s="500" customFormat="1" ht="12" customHeight="1">
      <c r="A266" s="667">
        <v>82</v>
      </c>
      <c r="B266" s="670"/>
      <c r="C266" s="688"/>
      <c r="D266" s="676" t="s">
        <v>634</v>
      </c>
      <c r="E266" s="517"/>
      <c r="F266" s="679"/>
      <c r="G266" s="680"/>
      <c r="H266" s="518" t="s">
        <v>635</v>
      </c>
      <c r="I266" s="519"/>
      <c r="J266" s="519"/>
      <c r="K266" s="519"/>
      <c r="L266" s="519"/>
      <c r="M266" s="519"/>
      <c r="N266" s="519"/>
      <c r="O266" s="519"/>
      <c r="P266" s="519"/>
      <c r="Q266" s="519"/>
      <c r="R266" s="519"/>
      <c r="S266" s="519"/>
      <c r="T266" s="519"/>
      <c r="U266" s="519"/>
      <c r="V266" s="519"/>
      <c r="W266" s="519"/>
      <c r="X266" s="519"/>
      <c r="Y266" s="519"/>
      <c r="Z266" s="519"/>
      <c r="AA266" s="519"/>
      <c r="AB266" s="519"/>
      <c r="AC266" s="519"/>
      <c r="AD266" s="519"/>
      <c r="AE266" s="519"/>
      <c r="AF266" s="519"/>
      <c r="AG266" s="519"/>
      <c r="AH266" s="519"/>
      <c r="AI266" s="519"/>
      <c r="AJ266" s="519"/>
      <c r="AK266" s="519"/>
      <c r="AL266" s="519"/>
      <c r="AM266" s="519"/>
      <c r="AN266" s="685">
        <f t="shared" ref="AN266" si="394">IF(LEFT($AN$1,6)="共同生活援助",SUM(I267:AM267),SUM(I267:AM268))</f>
        <v>0</v>
      </c>
      <c r="AO266" s="657">
        <f>IF($AN$3="４週",AN266/4,AN266/(DAY(EOMONTH($I$21,0))/7))</f>
        <v>0</v>
      </c>
      <c r="AP266" s="660"/>
      <c r="AQ266" s="661"/>
      <c r="AR266" s="657" t="str">
        <f t="shared" ref="AR266" si="395">IF($AN$3="４週",AU267,AV267)</f>
        <v/>
      </c>
      <c r="AS266" s="657"/>
      <c r="AT266" s="666" t="str">
        <f t="shared" ref="AT266" si="396">IF(AX267&lt;=1.1,"",IF(AY267&lt;=1.1,"",IF(F266="","","勤務時間"&amp;CHAR(10)&amp;"OVER")))</f>
        <v/>
      </c>
      <c r="AU266" s="520" t="s">
        <v>636</v>
      </c>
      <c r="AV266" s="520" t="s">
        <v>637</v>
      </c>
      <c r="AX266" s="520" t="s">
        <v>638</v>
      </c>
      <c r="AY266" s="520" t="s">
        <v>639</v>
      </c>
    </row>
    <row r="267" spans="1:51" s="500" customFormat="1" ht="12" customHeight="1">
      <c r="A267" s="668"/>
      <c r="B267" s="671"/>
      <c r="C267" s="689"/>
      <c r="D267" s="677"/>
      <c r="E267" s="521"/>
      <c r="F267" s="681"/>
      <c r="G267" s="682"/>
      <c r="H267" s="522" t="s">
        <v>640</v>
      </c>
      <c r="I267" s="526" t="str">
        <f>IFERROR(VLOOKUP(I266,'P1'!$B:$AP,41,FALSE),"")</f>
        <v/>
      </c>
      <c r="J267" s="526" t="str">
        <f>IFERROR(VLOOKUP(J266,'P1'!$B:$AP,41,FALSE),"")</f>
        <v/>
      </c>
      <c r="K267" s="526" t="str">
        <f>IFERROR(VLOOKUP(K266,'P1'!$B:$AP,41,FALSE),"")</f>
        <v/>
      </c>
      <c r="L267" s="526" t="str">
        <f>IFERROR(VLOOKUP(L266,'P1'!$B:$AP,41,FALSE),"")</f>
        <v/>
      </c>
      <c r="M267" s="526" t="str">
        <f>IFERROR(VLOOKUP(M266,'P1'!$B:$AP,41,FALSE),"")</f>
        <v/>
      </c>
      <c r="N267" s="526" t="str">
        <f>IFERROR(VLOOKUP(N266,'P1'!$B:$AP,41,FALSE),"")</f>
        <v/>
      </c>
      <c r="O267" s="526" t="str">
        <f>IFERROR(VLOOKUP(O266,'P1'!$B:$AP,41,FALSE),"")</f>
        <v/>
      </c>
      <c r="P267" s="526" t="str">
        <f>IFERROR(VLOOKUP(P266,'P1'!$B:$AP,41,FALSE),"")</f>
        <v/>
      </c>
      <c r="Q267" s="526" t="str">
        <f>IFERROR(VLOOKUP(Q266,'P1'!$B:$AP,41,FALSE),"")</f>
        <v/>
      </c>
      <c r="R267" s="526" t="str">
        <f>IFERROR(VLOOKUP(R266,'P1'!$B:$AP,41,FALSE),"")</f>
        <v/>
      </c>
      <c r="S267" s="526" t="str">
        <f>IFERROR(VLOOKUP(S266,'P1'!$B:$AP,41,FALSE),"")</f>
        <v/>
      </c>
      <c r="T267" s="526" t="str">
        <f>IFERROR(VLOOKUP(T266,'P1'!$B:$AP,41,FALSE),"")</f>
        <v/>
      </c>
      <c r="U267" s="526" t="str">
        <f>IFERROR(VLOOKUP(U266,'P1'!$B:$AP,41,FALSE),"")</f>
        <v/>
      </c>
      <c r="V267" s="526" t="str">
        <f>IFERROR(VLOOKUP(V266,'P1'!$B:$AP,41,FALSE),"")</f>
        <v/>
      </c>
      <c r="W267" s="526" t="str">
        <f>IFERROR(VLOOKUP(W266,'P1'!$B:$AP,41,FALSE),"")</f>
        <v/>
      </c>
      <c r="X267" s="526" t="str">
        <f>IFERROR(VLOOKUP(X266,'P1'!$B:$AP,41,FALSE),"")</f>
        <v/>
      </c>
      <c r="Y267" s="526" t="str">
        <f>IFERROR(VLOOKUP(Y266,'P1'!$B:$AP,41,FALSE),"")</f>
        <v/>
      </c>
      <c r="Z267" s="526" t="str">
        <f>IFERROR(VLOOKUP(Z266,'P1'!$B:$AP,41,FALSE),"")</f>
        <v/>
      </c>
      <c r="AA267" s="526" t="str">
        <f>IFERROR(VLOOKUP(AA266,'P1'!$B:$AP,41,FALSE),"")</f>
        <v/>
      </c>
      <c r="AB267" s="526" t="str">
        <f>IFERROR(VLOOKUP(AB266,'P1'!$B:$AP,41,FALSE),"")</f>
        <v/>
      </c>
      <c r="AC267" s="526" t="str">
        <f>IFERROR(VLOOKUP(AC266,'P1'!$B:$AP,41,FALSE),"")</f>
        <v/>
      </c>
      <c r="AD267" s="526" t="str">
        <f>IFERROR(VLOOKUP(AD266,'P1'!$B:$AP,41,FALSE),"")</f>
        <v/>
      </c>
      <c r="AE267" s="526" t="str">
        <f>IFERROR(VLOOKUP(AE266,'P1'!$B:$AP,41,FALSE),"")</f>
        <v/>
      </c>
      <c r="AF267" s="526" t="str">
        <f>IFERROR(VLOOKUP(AF266,'P1'!$B:$AP,41,FALSE),"")</f>
        <v/>
      </c>
      <c r="AG267" s="526" t="str">
        <f>IFERROR(VLOOKUP(AG266,'P1'!$B:$AP,41,FALSE),"")</f>
        <v/>
      </c>
      <c r="AH267" s="526" t="str">
        <f>IFERROR(VLOOKUP(AH266,'P1'!$B:$AP,41,FALSE),"")</f>
        <v/>
      </c>
      <c r="AI267" s="526" t="str">
        <f>IFERROR(VLOOKUP(AI266,'P1'!$B:$AP,41,FALSE),"")</f>
        <v/>
      </c>
      <c r="AJ267" s="526" t="str">
        <f>IFERROR(VLOOKUP(AJ266,'P1'!$B:$AP,41,FALSE),"")</f>
        <v/>
      </c>
      <c r="AK267" s="526" t="str">
        <f>IFERROR(VLOOKUP(AK266,'P1'!$B:$AP,41,FALSE),"")</f>
        <v/>
      </c>
      <c r="AL267" s="526" t="str">
        <f>IFERROR(VLOOKUP(AL266,'P1'!$B:$AP,41,FALSE),"")</f>
        <v/>
      </c>
      <c r="AM267" s="526" t="str">
        <f>IFERROR(VLOOKUP(AM266,'P1'!$B:$AP,41,FALSE),"")</f>
        <v/>
      </c>
      <c r="AN267" s="686"/>
      <c r="AO267" s="658"/>
      <c r="AP267" s="662"/>
      <c r="AQ267" s="663"/>
      <c r="AR267" s="658"/>
      <c r="AS267" s="658"/>
      <c r="AT267" s="666"/>
      <c r="AU267" s="524" t="str">
        <f t="shared" ref="AU267" si="397">IFERROR(IF($D266="□",($AO266/$AK$6),($AO266/$AK$8)),"")</f>
        <v/>
      </c>
      <c r="AV267" s="524" t="str">
        <f t="shared" ref="AV267" si="398">IFERROR(IF($D266="□",($AN266/$AO$6),($AN266/$AO$8)),"")</f>
        <v/>
      </c>
      <c r="AX267" s="524" t="str">
        <f>IFERROR(IF($D266="□",(VLOOKUP(F266,'[5]ますた君 '!$C:$E,3,FALSE)/($AK$6*4)),(VLOOKUP(F266,'[5]ますた君 '!$C:$E,3,FALSE)/($AK$8*4))),"")</f>
        <v/>
      </c>
      <c r="AY267" s="524" t="str">
        <f>IFERROR(IF($D266="□",(VLOOKUP(F266,'[5]ますた君 '!$C:$E,3,FALSE)/$AO$6),(VLOOKUP(F266,'[5]ますた君 '!$C:$E,3,FALSE)/$AO$8)),"")</f>
        <v/>
      </c>
    </row>
    <row r="268" spans="1:51" s="500" customFormat="1" ht="12" customHeight="1">
      <c r="A268" s="669"/>
      <c r="B268" s="672"/>
      <c r="C268" s="690"/>
      <c r="D268" s="678"/>
      <c r="E268" s="521"/>
      <c r="F268" s="683"/>
      <c r="G268" s="684"/>
      <c r="H268" s="525" t="s">
        <v>641</v>
      </c>
      <c r="I268" s="526" t="str">
        <f>IFERROR(VLOOKUP(I266,'P1'!$B:$AP,31,FALSE),"")</f>
        <v/>
      </c>
      <c r="J268" s="526" t="str">
        <f>IFERROR(VLOOKUP(J266,'P1'!$B:$AP,31,FALSE),"")</f>
        <v/>
      </c>
      <c r="K268" s="526" t="str">
        <f>IFERROR(VLOOKUP(K266,'P1'!$B:$AP,31,FALSE),"")</f>
        <v/>
      </c>
      <c r="L268" s="526" t="str">
        <f>IFERROR(VLOOKUP(L266,'P1'!$B:$AP,31,FALSE),"")</f>
        <v/>
      </c>
      <c r="M268" s="526" t="str">
        <f>IFERROR(VLOOKUP(M266,'P1'!$B:$AP,31,FALSE),"")</f>
        <v/>
      </c>
      <c r="N268" s="526" t="str">
        <f>IFERROR(VLOOKUP(N266,'P1'!$B:$AP,31,FALSE),"")</f>
        <v/>
      </c>
      <c r="O268" s="526" t="str">
        <f>IFERROR(VLOOKUP(O266,'P1'!$B:$AP,31,FALSE),"")</f>
        <v/>
      </c>
      <c r="P268" s="526" t="str">
        <f>IFERROR(VLOOKUP(P266,'P1'!$B:$AP,31,FALSE),"")</f>
        <v/>
      </c>
      <c r="Q268" s="526" t="str">
        <f>IFERROR(VLOOKUP(Q266,'P1'!$B:$AP,31,FALSE),"")</f>
        <v/>
      </c>
      <c r="R268" s="526" t="str">
        <f>IFERROR(VLOOKUP(R266,'P1'!$B:$AP,31,FALSE),"")</f>
        <v/>
      </c>
      <c r="S268" s="526" t="str">
        <f>IFERROR(VLOOKUP(S266,'P1'!$B:$AP,31,FALSE),"")</f>
        <v/>
      </c>
      <c r="T268" s="526" t="str">
        <f>IFERROR(VLOOKUP(T266,'P1'!$B:$AP,31,FALSE),"")</f>
        <v/>
      </c>
      <c r="U268" s="526" t="str">
        <f>IFERROR(VLOOKUP(U266,'P1'!$B:$AP,31,FALSE),"")</f>
        <v/>
      </c>
      <c r="V268" s="526" t="str">
        <f>IFERROR(VLOOKUP(V266,'P1'!$B:$AP,31,FALSE),"")</f>
        <v/>
      </c>
      <c r="W268" s="526" t="str">
        <f>IFERROR(VLOOKUP(W266,'P1'!$B:$AP,31,FALSE),"")</f>
        <v/>
      </c>
      <c r="X268" s="526" t="str">
        <f>IFERROR(VLOOKUP(X266,'P1'!$B:$AP,31,FALSE),"")</f>
        <v/>
      </c>
      <c r="Y268" s="526" t="str">
        <f>IFERROR(VLOOKUP(Y266,'P1'!$B:$AP,31,FALSE),"")</f>
        <v/>
      </c>
      <c r="Z268" s="526" t="str">
        <f>IFERROR(VLOOKUP(Z266,'P1'!$B:$AP,31,FALSE),"")</f>
        <v/>
      </c>
      <c r="AA268" s="526" t="str">
        <f>IFERROR(VLOOKUP(AA266,'P1'!$B:$AP,31,FALSE),"")</f>
        <v/>
      </c>
      <c r="AB268" s="526" t="str">
        <f>IFERROR(VLOOKUP(AB266,'P1'!$B:$AP,31,FALSE),"")</f>
        <v/>
      </c>
      <c r="AC268" s="526" t="str">
        <f>IFERROR(VLOOKUP(AC266,'P1'!$B:$AP,31,FALSE),"")</f>
        <v/>
      </c>
      <c r="AD268" s="526" t="str">
        <f>IFERROR(VLOOKUP(AD266,'P1'!$B:$AP,31,FALSE),"")</f>
        <v/>
      </c>
      <c r="AE268" s="526" t="str">
        <f>IFERROR(VLOOKUP(AE266,'P1'!$B:$AP,31,FALSE),"")</f>
        <v/>
      </c>
      <c r="AF268" s="526" t="str">
        <f>IFERROR(VLOOKUP(AF266,'P1'!$B:$AP,31,FALSE),"")</f>
        <v/>
      </c>
      <c r="AG268" s="526" t="str">
        <f>IFERROR(VLOOKUP(AG266,'P1'!$B:$AP,31,FALSE),"")</f>
        <v/>
      </c>
      <c r="AH268" s="526" t="str">
        <f>IFERROR(VLOOKUP(AH266,'P1'!$B:$AP,31,FALSE),"")</f>
        <v/>
      </c>
      <c r="AI268" s="526" t="str">
        <f>IFERROR(VLOOKUP(AI266,'P1'!$B:$AP,31,FALSE),"")</f>
        <v/>
      </c>
      <c r="AJ268" s="526" t="str">
        <f>IFERROR(VLOOKUP(AJ266,'P1'!$B:$AP,31,FALSE),"")</f>
        <v/>
      </c>
      <c r="AK268" s="526" t="str">
        <f>IFERROR(VLOOKUP(AK266,'P1'!$B:$AP,31,FALSE),"")</f>
        <v/>
      </c>
      <c r="AL268" s="526" t="str">
        <f>IFERROR(VLOOKUP(AL266,'P1'!$B:$AP,31,FALSE),"")</f>
        <v/>
      </c>
      <c r="AM268" s="526" t="str">
        <f>IFERROR(VLOOKUP(AM266,'P1'!$B:$AP,31,FALSE),"")</f>
        <v/>
      </c>
      <c r="AN268" s="687"/>
      <c r="AO268" s="659"/>
      <c r="AP268" s="664"/>
      <c r="AQ268" s="665"/>
      <c r="AR268" s="659"/>
      <c r="AS268" s="659"/>
      <c r="AT268" s="666"/>
      <c r="AU268" s="527"/>
      <c r="AV268" s="527"/>
      <c r="AX268" s="527"/>
      <c r="AY268" s="527"/>
    </row>
    <row r="269" spans="1:51" s="500" customFormat="1" ht="12" customHeight="1">
      <c r="A269" s="667">
        <v>83</v>
      </c>
      <c r="B269" s="670"/>
      <c r="C269" s="688"/>
      <c r="D269" s="676" t="s">
        <v>634</v>
      </c>
      <c r="E269" s="517"/>
      <c r="F269" s="679"/>
      <c r="G269" s="680"/>
      <c r="H269" s="518" t="s">
        <v>635</v>
      </c>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19"/>
      <c r="AK269" s="519"/>
      <c r="AL269" s="519"/>
      <c r="AM269" s="519"/>
      <c r="AN269" s="685">
        <f t="shared" ref="AN269" si="399">IF(LEFT($AN$1,6)="共同生活援助",SUM(I270:AM270),SUM(I270:AM271))</f>
        <v>0</v>
      </c>
      <c r="AO269" s="657">
        <f>IF($AN$3="４週",AN269/4,AN269/(DAY(EOMONTH($I$21,0))/7))</f>
        <v>0</v>
      </c>
      <c r="AP269" s="660"/>
      <c r="AQ269" s="661"/>
      <c r="AR269" s="657" t="str">
        <f t="shared" ref="AR269" si="400">IF($AN$3="４週",AU270,AV270)</f>
        <v/>
      </c>
      <c r="AS269" s="657"/>
      <c r="AT269" s="666" t="str">
        <f t="shared" ref="AT269" si="401">IF(AX270&lt;=1.1,"",IF(AY270&lt;=1.1,"",IF(F269="","","勤務時間"&amp;CHAR(10)&amp;"OVER")))</f>
        <v/>
      </c>
      <c r="AU269" s="520" t="s">
        <v>636</v>
      </c>
      <c r="AV269" s="520" t="s">
        <v>637</v>
      </c>
      <c r="AX269" s="520" t="s">
        <v>638</v>
      </c>
      <c r="AY269" s="520" t="s">
        <v>639</v>
      </c>
    </row>
    <row r="270" spans="1:51" s="500" customFormat="1" ht="12" customHeight="1">
      <c r="A270" s="668"/>
      <c r="B270" s="671"/>
      <c r="C270" s="689"/>
      <c r="D270" s="677"/>
      <c r="E270" s="521"/>
      <c r="F270" s="681"/>
      <c r="G270" s="682"/>
      <c r="H270" s="522" t="s">
        <v>640</v>
      </c>
      <c r="I270" s="526" t="str">
        <f>IFERROR(VLOOKUP(I269,'P1'!$B:$AP,41,FALSE),"")</f>
        <v/>
      </c>
      <c r="J270" s="526" t="str">
        <f>IFERROR(VLOOKUP(J269,'P1'!$B:$AP,41,FALSE),"")</f>
        <v/>
      </c>
      <c r="K270" s="526" t="str">
        <f>IFERROR(VLOOKUP(K269,'P1'!$B:$AP,41,FALSE),"")</f>
        <v/>
      </c>
      <c r="L270" s="526" t="str">
        <f>IFERROR(VLOOKUP(L269,'P1'!$B:$AP,41,FALSE),"")</f>
        <v/>
      </c>
      <c r="M270" s="526" t="str">
        <f>IFERROR(VLOOKUP(M269,'P1'!$B:$AP,41,FALSE),"")</f>
        <v/>
      </c>
      <c r="N270" s="526" t="str">
        <f>IFERROR(VLOOKUP(N269,'P1'!$B:$AP,41,FALSE),"")</f>
        <v/>
      </c>
      <c r="O270" s="526" t="str">
        <f>IFERROR(VLOOKUP(O269,'P1'!$B:$AP,41,FALSE),"")</f>
        <v/>
      </c>
      <c r="P270" s="526" t="str">
        <f>IFERROR(VLOOKUP(P269,'P1'!$B:$AP,41,FALSE),"")</f>
        <v/>
      </c>
      <c r="Q270" s="526" t="str">
        <f>IFERROR(VLOOKUP(Q269,'P1'!$B:$AP,41,FALSE),"")</f>
        <v/>
      </c>
      <c r="R270" s="526" t="str">
        <f>IFERROR(VLOOKUP(R269,'P1'!$B:$AP,41,FALSE),"")</f>
        <v/>
      </c>
      <c r="S270" s="526" t="str">
        <f>IFERROR(VLOOKUP(S269,'P1'!$B:$AP,41,FALSE),"")</f>
        <v/>
      </c>
      <c r="T270" s="526" t="str">
        <f>IFERROR(VLOOKUP(T269,'P1'!$B:$AP,41,FALSE),"")</f>
        <v/>
      </c>
      <c r="U270" s="526" t="str">
        <f>IFERROR(VLOOKUP(U269,'P1'!$B:$AP,41,FALSE),"")</f>
        <v/>
      </c>
      <c r="V270" s="526" t="str">
        <f>IFERROR(VLOOKUP(V269,'P1'!$B:$AP,41,FALSE),"")</f>
        <v/>
      </c>
      <c r="W270" s="526" t="str">
        <f>IFERROR(VLOOKUP(W269,'P1'!$B:$AP,41,FALSE),"")</f>
        <v/>
      </c>
      <c r="X270" s="526" t="str">
        <f>IFERROR(VLOOKUP(X269,'P1'!$B:$AP,41,FALSE),"")</f>
        <v/>
      </c>
      <c r="Y270" s="526" t="str">
        <f>IFERROR(VLOOKUP(Y269,'P1'!$B:$AP,41,FALSE),"")</f>
        <v/>
      </c>
      <c r="Z270" s="526" t="str">
        <f>IFERROR(VLOOKUP(Z269,'P1'!$B:$AP,41,FALSE),"")</f>
        <v/>
      </c>
      <c r="AA270" s="526" t="str">
        <f>IFERROR(VLOOKUP(AA269,'P1'!$B:$AP,41,FALSE),"")</f>
        <v/>
      </c>
      <c r="AB270" s="526" t="str">
        <f>IFERROR(VLOOKUP(AB269,'P1'!$B:$AP,41,FALSE),"")</f>
        <v/>
      </c>
      <c r="AC270" s="526" t="str">
        <f>IFERROR(VLOOKUP(AC269,'P1'!$B:$AP,41,FALSE),"")</f>
        <v/>
      </c>
      <c r="AD270" s="526" t="str">
        <f>IFERROR(VLOOKUP(AD269,'P1'!$B:$AP,41,FALSE),"")</f>
        <v/>
      </c>
      <c r="AE270" s="526" t="str">
        <f>IFERROR(VLOOKUP(AE269,'P1'!$B:$AP,41,FALSE),"")</f>
        <v/>
      </c>
      <c r="AF270" s="526" t="str">
        <f>IFERROR(VLOOKUP(AF269,'P1'!$B:$AP,41,FALSE),"")</f>
        <v/>
      </c>
      <c r="AG270" s="526" t="str">
        <f>IFERROR(VLOOKUP(AG269,'P1'!$B:$AP,41,FALSE),"")</f>
        <v/>
      </c>
      <c r="AH270" s="526" t="str">
        <f>IFERROR(VLOOKUP(AH269,'P1'!$B:$AP,41,FALSE),"")</f>
        <v/>
      </c>
      <c r="AI270" s="526" t="str">
        <f>IFERROR(VLOOKUP(AI269,'P1'!$B:$AP,41,FALSE),"")</f>
        <v/>
      </c>
      <c r="AJ270" s="526" t="str">
        <f>IFERROR(VLOOKUP(AJ269,'P1'!$B:$AP,41,FALSE),"")</f>
        <v/>
      </c>
      <c r="AK270" s="526" t="str">
        <f>IFERROR(VLOOKUP(AK269,'P1'!$B:$AP,41,FALSE),"")</f>
        <v/>
      </c>
      <c r="AL270" s="526" t="str">
        <f>IFERROR(VLOOKUP(AL269,'P1'!$B:$AP,41,FALSE),"")</f>
        <v/>
      </c>
      <c r="AM270" s="526" t="str">
        <f>IFERROR(VLOOKUP(AM269,'P1'!$B:$AP,41,FALSE),"")</f>
        <v/>
      </c>
      <c r="AN270" s="686"/>
      <c r="AO270" s="658"/>
      <c r="AP270" s="662"/>
      <c r="AQ270" s="663"/>
      <c r="AR270" s="658"/>
      <c r="AS270" s="658"/>
      <c r="AT270" s="666"/>
      <c r="AU270" s="524" t="str">
        <f t="shared" ref="AU270" si="402">IFERROR(IF($D269="□",($AO269/$AK$6),($AO269/$AK$8)),"")</f>
        <v/>
      </c>
      <c r="AV270" s="524" t="str">
        <f t="shared" ref="AV270" si="403">IFERROR(IF($D269="□",($AN269/$AO$6),($AN269/$AO$8)),"")</f>
        <v/>
      </c>
      <c r="AX270" s="524" t="str">
        <f>IFERROR(IF($D269="□",(VLOOKUP(F269,'[5]ますた君 '!$C:$E,3,FALSE)/($AK$6*4)),(VLOOKUP(F269,'[5]ますた君 '!$C:$E,3,FALSE)/($AK$8*4))),"")</f>
        <v/>
      </c>
      <c r="AY270" s="524" t="str">
        <f>IFERROR(IF($D269="□",(VLOOKUP(F269,'[5]ますた君 '!$C:$E,3,FALSE)/$AO$6),(VLOOKUP(F269,'[5]ますた君 '!$C:$E,3,FALSE)/$AO$8)),"")</f>
        <v/>
      </c>
    </row>
    <row r="271" spans="1:51" s="500" customFormat="1" ht="12" customHeight="1">
      <c r="A271" s="669"/>
      <c r="B271" s="672"/>
      <c r="C271" s="690"/>
      <c r="D271" s="678"/>
      <c r="E271" s="521"/>
      <c r="F271" s="683"/>
      <c r="G271" s="684"/>
      <c r="H271" s="525" t="s">
        <v>641</v>
      </c>
      <c r="I271" s="526" t="str">
        <f>IFERROR(VLOOKUP(I269,'P1'!$B:$AP,31,FALSE),"")</f>
        <v/>
      </c>
      <c r="J271" s="526" t="str">
        <f>IFERROR(VLOOKUP(J269,'P1'!$B:$AP,31,FALSE),"")</f>
        <v/>
      </c>
      <c r="K271" s="526" t="str">
        <f>IFERROR(VLOOKUP(K269,'P1'!$B:$AP,31,FALSE),"")</f>
        <v/>
      </c>
      <c r="L271" s="526" t="str">
        <f>IFERROR(VLOOKUP(L269,'P1'!$B:$AP,31,FALSE),"")</f>
        <v/>
      </c>
      <c r="M271" s="526" t="str">
        <f>IFERROR(VLOOKUP(M269,'P1'!$B:$AP,31,FALSE),"")</f>
        <v/>
      </c>
      <c r="N271" s="526" t="str">
        <f>IFERROR(VLOOKUP(N269,'P1'!$B:$AP,31,FALSE),"")</f>
        <v/>
      </c>
      <c r="O271" s="526" t="str">
        <f>IFERROR(VLOOKUP(O269,'P1'!$B:$AP,31,FALSE),"")</f>
        <v/>
      </c>
      <c r="P271" s="526" t="str">
        <f>IFERROR(VLOOKUP(P269,'P1'!$B:$AP,31,FALSE),"")</f>
        <v/>
      </c>
      <c r="Q271" s="526" t="str">
        <f>IFERROR(VLOOKUP(Q269,'P1'!$B:$AP,31,FALSE),"")</f>
        <v/>
      </c>
      <c r="R271" s="526" t="str">
        <f>IFERROR(VLOOKUP(R269,'P1'!$B:$AP,31,FALSE),"")</f>
        <v/>
      </c>
      <c r="S271" s="526" t="str">
        <f>IFERROR(VLOOKUP(S269,'P1'!$B:$AP,31,FALSE),"")</f>
        <v/>
      </c>
      <c r="T271" s="526" t="str">
        <f>IFERROR(VLOOKUP(T269,'P1'!$B:$AP,31,FALSE),"")</f>
        <v/>
      </c>
      <c r="U271" s="526" t="str">
        <f>IFERROR(VLOOKUP(U269,'P1'!$B:$AP,31,FALSE),"")</f>
        <v/>
      </c>
      <c r="V271" s="526" t="str">
        <f>IFERROR(VLOOKUP(V269,'P1'!$B:$AP,31,FALSE),"")</f>
        <v/>
      </c>
      <c r="W271" s="526" t="str">
        <f>IFERROR(VLOOKUP(W269,'P1'!$B:$AP,31,FALSE),"")</f>
        <v/>
      </c>
      <c r="X271" s="526" t="str">
        <f>IFERROR(VLOOKUP(X269,'P1'!$B:$AP,31,FALSE),"")</f>
        <v/>
      </c>
      <c r="Y271" s="526" t="str">
        <f>IFERROR(VLOOKUP(Y269,'P1'!$B:$AP,31,FALSE),"")</f>
        <v/>
      </c>
      <c r="Z271" s="526" t="str">
        <f>IFERROR(VLOOKUP(Z269,'P1'!$B:$AP,31,FALSE),"")</f>
        <v/>
      </c>
      <c r="AA271" s="526" t="str">
        <f>IFERROR(VLOOKUP(AA269,'P1'!$B:$AP,31,FALSE),"")</f>
        <v/>
      </c>
      <c r="AB271" s="526" t="str">
        <f>IFERROR(VLOOKUP(AB269,'P1'!$B:$AP,31,FALSE),"")</f>
        <v/>
      </c>
      <c r="AC271" s="526" t="str">
        <f>IFERROR(VLOOKUP(AC269,'P1'!$B:$AP,31,FALSE),"")</f>
        <v/>
      </c>
      <c r="AD271" s="526" t="str">
        <f>IFERROR(VLOOKUP(AD269,'P1'!$B:$AP,31,FALSE),"")</f>
        <v/>
      </c>
      <c r="AE271" s="526" t="str">
        <f>IFERROR(VLOOKUP(AE269,'P1'!$B:$AP,31,FALSE),"")</f>
        <v/>
      </c>
      <c r="AF271" s="526" t="str">
        <f>IFERROR(VLOOKUP(AF269,'P1'!$B:$AP,31,FALSE),"")</f>
        <v/>
      </c>
      <c r="AG271" s="526" t="str">
        <f>IFERROR(VLOOKUP(AG269,'P1'!$B:$AP,31,FALSE),"")</f>
        <v/>
      </c>
      <c r="AH271" s="526" t="str">
        <f>IFERROR(VLOOKUP(AH269,'P1'!$B:$AP,31,FALSE),"")</f>
        <v/>
      </c>
      <c r="AI271" s="526" t="str">
        <f>IFERROR(VLOOKUP(AI269,'P1'!$B:$AP,31,FALSE),"")</f>
        <v/>
      </c>
      <c r="AJ271" s="526" t="str">
        <f>IFERROR(VLOOKUP(AJ269,'P1'!$B:$AP,31,FALSE),"")</f>
        <v/>
      </c>
      <c r="AK271" s="526" t="str">
        <f>IFERROR(VLOOKUP(AK269,'P1'!$B:$AP,31,FALSE),"")</f>
        <v/>
      </c>
      <c r="AL271" s="526" t="str">
        <f>IFERROR(VLOOKUP(AL269,'P1'!$B:$AP,31,FALSE),"")</f>
        <v/>
      </c>
      <c r="AM271" s="526" t="str">
        <f>IFERROR(VLOOKUP(AM269,'P1'!$B:$AP,31,FALSE),"")</f>
        <v/>
      </c>
      <c r="AN271" s="687"/>
      <c r="AO271" s="659"/>
      <c r="AP271" s="664"/>
      <c r="AQ271" s="665"/>
      <c r="AR271" s="659"/>
      <c r="AS271" s="659"/>
      <c r="AT271" s="666"/>
      <c r="AU271" s="527"/>
      <c r="AV271" s="527"/>
      <c r="AX271" s="527"/>
      <c r="AY271" s="527"/>
    </row>
    <row r="272" spans="1:51" s="500" customFormat="1" ht="12" customHeight="1">
      <c r="A272" s="667">
        <v>84</v>
      </c>
      <c r="B272" s="670"/>
      <c r="C272" s="688"/>
      <c r="D272" s="676" t="s">
        <v>634</v>
      </c>
      <c r="E272" s="517"/>
      <c r="F272" s="679"/>
      <c r="G272" s="680"/>
      <c r="H272" s="518" t="s">
        <v>635</v>
      </c>
      <c r="I272" s="519"/>
      <c r="J272" s="519"/>
      <c r="K272" s="519"/>
      <c r="L272" s="519"/>
      <c r="M272" s="519"/>
      <c r="N272" s="519"/>
      <c r="O272" s="519"/>
      <c r="P272" s="519"/>
      <c r="Q272" s="519"/>
      <c r="R272" s="519"/>
      <c r="S272" s="519"/>
      <c r="T272" s="519"/>
      <c r="U272" s="519"/>
      <c r="V272" s="519"/>
      <c r="W272" s="519"/>
      <c r="X272" s="519"/>
      <c r="Y272" s="519"/>
      <c r="Z272" s="519"/>
      <c r="AA272" s="519"/>
      <c r="AB272" s="519"/>
      <c r="AC272" s="519"/>
      <c r="AD272" s="519"/>
      <c r="AE272" s="519"/>
      <c r="AF272" s="519"/>
      <c r="AG272" s="519"/>
      <c r="AH272" s="519"/>
      <c r="AI272" s="519"/>
      <c r="AJ272" s="519"/>
      <c r="AK272" s="519"/>
      <c r="AL272" s="519"/>
      <c r="AM272" s="519"/>
      <c r="AN272" s="685">
        <f t="shared" ref="AN272" si="404">IF(LEFT($AN$1,6)="共同生活援助",SUM(I273:AM273),SUM(I273:AM274))</f>
        <v>0</v>
      </c>
      <c r="AO272" s="657">
        <f>IF($AN$3="４週",AN272/4,AN272/(DAY(EOMONTH($I$21,0))/7))</f>
        <v>0</v>
      </c>
      <c r="AP272" s="660"/>
      <c r="AQ272" s="661"/>
      <c r="AR272" s="657" t="str">
        <f t="shared" ref="AR272" si="405">IF($AN$3="４週",AU273,AV273)</f>
        <v/>
      </c>
      <c r="AS272" s="657"/>
      <c r="AT272" s="666" t="str">
        <f t="shared" ref="AT272" si="406">IF(AX273&lt;=1.1,"",IF(AY273&lt;=1.1,"",IF(F272="","","勤務時間"&amp;CHAR(10)&amp;"OVER")))</f>
        <v/>
      </c>
      <c r="AU272" s="520" t="s">
        <v>636</v>
      </c>
      <c r="AV272" s="520" t="s">
        <v>637</v>
      </c>
      <c r="AX272" s="520" t="s">
        <v>638</v>
      </c>
      <c r="AY272" s="520" t="s">
        <v>639</v>
      </c>
    </row>
    <row r="273" spans="1:51" s="500" customFormat="1" ht="12" customHeight="1">
      <c r="A273" s="668"/>
      <c r="B273" s="671"/>
      <c r="C273" s="689"/>
      <c r="D273" s="677"/>
      <c r="E273" s="521"/>
      <c r="F273" s="681"/>
      <c r="G273" s="682"/>
      <c r="H273" s="522" t="s">
        <v>640</v>
      </c>
      <c r="I273" s="526" t="str">
        <f>IFERROR(VLOOKUP(I272,'P1'!$B:$AP,41,FALSE),"")</f>
        <v/>
      </c>
      <c r="J273" s="526" t="str">
        <f>IFERROR(VLOOKUP(J272,'P1'!$B:$AP,41,FALSE),"")</f>
        <v/>
      </c>
      <c r="K273" s="526" t="str">
        <f>IFERROR(VLOOKUP(K272,'P1'!$B:$AP,41,FALSE),"")</f>
        <v/>
      </c>
      <c r="L273" s="526" t="str">
        <f>IFERROR(VLOOKUP(L272,'P1'!$B:$AP,41,FALSE),"")</f>
        <v/>
      </c>
      <c r="M273" s="526" t="str">
        <f>IFERROR(VLOOKUP(M272,'P1'!$B:$AP,41,FALSE),"")</f>
        <v/>
      </c>
      <c r="N273" s="526" t="str">
        <f>IFERROR(VLOOKUP(N272,'P1'!$B:$AP,41,FALSE),"")</f>
        <v/>
      </c>
      <c r="O273" s="526" t="str">
        <f>IFERROR(VLOOKUP(O272,'P1'!$B:$AP,41,FALSE),"")</f>
        <v/>
      </c>
      <c r="P273" s="526" t="str">
        <f>IFERROR(VLOOKUP(P272,'P1'!$B:$AP,41,FALSE),"")</f>
        <v/>
      </c>
      <c r="Q273" s="526" t="str">
        <f>IFERROR(VLOOKUP(Q272,'P1'!$B:$AP,41,FALSE),"")</f>
        <v/>
      </c>
      <c r="R273" s="526" t="str">
        <f>IFERROR(VLOOKUP(R272,'P1'!$B:$AP,41,FALSE),"")</f>
        <v/>
      </c>
      <c r="S273" s="526" t="str">
        <f>IFERROR(VLOOKUP(S272,'P1'!$B:$AP,41,FALSE),"")</f>
        <v/>
      </c>
      <c r="T273" s="526" t="str">
        <f>IFERROR(VLOOKUP(T272,'P1'!$B:$AP,41,FALSE),"")</f>
        <v/>
      </c>
      <c r="U273" s="526" t="str">
        <f>IFERROR(VLOOKUP(U272,'P1'!$B:$AP,41,FALSE),"")</f>
        <v/>
      </c>
      <c r="V273" s="526" t="str">
        <f>IFERROR(VLOOKUP(V272,'P1'!$B:$AP,41,FALSE),"")</f>
        <v/>
      </c>
      <c r="W273" s="526" t="str">
        <f>IFERROR(VLOOKUP(W272,'P1'!$B:$AP,41,FALSE),"")</f>
        <v/>
      </c>
      <c r="X273" s="526" t="str">
        <f>IFERROR(VLOOKUP(X272,'P1'!$B:$AP,41,FALSE),"")</f>
        <v/>
      </c>
      <c r="Y273" s="526" t="str">
        <f>IFERROR(VLOOKUP(Y272,'P1'!$B:$AP,41,FALSE),"")</f>
        <v/>
      </c>
      <c r="Z273" s="526" t="str">
        <f>IFERROR(VLOOKUP(Z272,'P1'!$B:$AP,41,FALSE),"")</f>
        <v/>
      </c>
      <c r="AA273" s="526" t="str">
        <f>IFERROR(VLOOKUP(AA272,'P1'!$B:$AP,41,FALSE),"")</f>
        <v/>
      </c>
      <c r="AB273" s="526" t="str">
        <f>IFERROR(VLOOKUP(AB272,'P1'!$B:$AP,41,FALSE),"")</f>
        <v/>
      </c>
      <c r="AC273" s="526" t="str">
        <f>IFERROR(VLOOKUP(AC272,'P1'!$B:$AP,41,FALSE),"")</f>
        <v/>
      </c>
      <c r="AD273" s="526" t="str">
        <f>IFERROR(VLOOKUP(AD272,'P1'!$B:$AP,41,FALSE),"")</f>
        <v/>
      </c>
      <c r="AE273" s="526" t="str">
        <f>IFERROR(VLOOKUP(AE272,'P1'!$B:$AP,41,FALSE),"")</f>
        <v/>
      </c>
      <c r="AF273" s="526" t="str">
        <f>IFERROR(VLOOKUP(AF272,'P1'!$B:$AP,41,FALSE),"")</f>
        <v/>
      </c>
      <c r="AG273" s="526" t="str">
        <f>IFERROR(VLOOKUP(AG272,'P1'!$B:$AP,41,FALSE),"")</f>
        <v/>
      </c>
      <c r="AH273" s="526" t="str">
        <f>IFERROR(VLOOKUP(AH272,'P1'!$B:$AP,41,FALSE),"")</f>
        <v/>
      </c>
      <c r="AI273" s="526" t="str">
        <f>IFERROR(VLOOKUP(AI272,'P1'!$B:$AP,41,FALSE),"")</f>
        <v/>
      </c>
      <c r="AJ273" s="526" t="str">
        <f>IFERROR(VLOOKUP(AJ272,'P1'!$B:$AP,41,FALSE),"")</f>
        <v/>
      </c>
      <c r="AK273" s="526" t="str">
        <f>IFERROR(VLOOKUP(AK272,'P1'!$B:$AP,41,FALSE),"")</f>
        <v/>
      </c>
      <c r="AL273" s="526" t="str">
        <f>IFERROR(VLOOKUP(AL272,'P1'!$B:$AP,41,FALSE),"")</f>
        <v/>
      </c>
      <c r="AM273" s="526" t="str">
        <f>IFERROR(VLOOKUP(AM272,'P1'!$B:$AP,41,FALSE),"")</f>
        <v/>
      </c>
      <c r="AN273" s="686"/>
      <c r="AO273" s="658"/>
      <c r="AP273" s="662"/>
      <c r="AQ273" s="663"/>
      <c r="AR273" s="658"/>
      <c r="AS273" s="658"/>
      <c r="AT273" s="666"/>
      <c r="AU273" s="524" t="str">
        <f t="shared" ref="AU273" si="407">IFERROR(IF($D272="□",($AO272/$AK$6),($AO272/$AK$8)),"")</f>
        <v/>
      </c>
      <c r="AV273" s="524" t="str">
        <f t="shared" ref="AV273" si="408">IFERROR(IF($D272="□",($AN272/$AO$6),($AN272/$AO$8)),"")</f>
        <v/>
      </c>
      <c r="AX273" s="524" t="str">
        <f>IFERROR(IF($D272="□",(VLOOKUP(F272,'[5]ますた君 '!$C:$E,3,FALSE)/($AK$6*4)),(VLOOKUP(F272,'[5]ますた君 '!$C:$E,3,FALSE)/($AK$8*4))),"")</f>
        <v/>
      </c>
      <c r="AY273" s="524" t="str">
        <f>IFERROR(IF($D272="□",(VLOOKUP(F272,'[5]ますた君 '!$C:$E,3,FALSE)/$AO$6),(VLOOKUP(F272,'[5]ますた君 '!$C:$E,3,FALSE)/$AO$8)),"")</f>
        <v/>
      </c>
    </row>
    <row r="274" spans="1:51" s="500" customFormat="1" ht="12" customHeight="1">
      <c r="A274" s="669"/>
      <c r="B274" s="672"/>
      <c r="C274" s="690"/>
      <c r="D274" s="678"/>
      <c r="E274" s="521"/>
      <c r="F274" s="683"/>
      <c r="G274" s="684"/>
      <c r="H274" s="525" t="s">
        <v>641</v>
      </c>
      <c r="I274" s="526" t="str">
        <f>IFERROR(VLOOKUP(I272,'P1'!$B:$AP,31,FALSE),"")</f>
        <v/>
      </c>
      <c r="J274" s="526" t="str">
        <f>IFERROR(VLOOKUP(J272,'P1'!$B:$AP,31,FALSE),"")</f>
        <v/>
      </c>
      <c r="K274" s="526" t="str">
        <f>IFERROR(VLOOKUP(K272,'P1'!$B:$AP,31,FALSE),"")</f>
        <v/>
      </c>
      <c r="L274" s="526" t="str">
        <f>IFERROR(VLOOKUP(L272,'P1'!$B:$AP,31,FALSE),"")</f>
        <v/>
      </c>
      <c r="M274" s="526" t="str">
        <f>IFERROR(VLOOKUP(M272,'P1'!$B:$AP,31,FALSE),"")</f>
        <v/>
      </c>
      <c r="N274" s="526" t="str">
        <f>IFERROR(VLOOKUP(N272,'P1'!$B:$AP,31,FALSE),"")</f>
        <v/>
      </c>
      <c r="O274" s="526" t="str">
        <f>IFERROR(VLOOKUP(O272,'P1'!$B:$AP,31,FALSE),"")</f>
        <v/>
      </c>
      <c r="P274" s="526" t="str">
        <f>IFERROR(VLOOKUP(P272,'P1'!$B:$AP,31,FALSE),"")</f>
        <v/>
      </c>
      <c r="Q274" s="526" t="str">
        <f>IFERROR(VLOOKUP(Q272,'P1'!$B:$AP,31,FALSE),"")</f>
        <v/>
      </c>
      <c r="R274" s="526" t="str">
        <f>IFERROR(VLOOKUP(R272,'P1'!$B:$AP,31,FALSE),"")</f>
        <v/>
      </c>
      <c r="S274" s="526" t="str">
        <f>IFERROR(VLOOKUP(S272,'P1'!$B:$AP,31,FALSE),"")</f>
        <v/>
      </c>
      <c r="T274" s="526" t="str">
        <f>IFERROR(VLOOKUP(T272,'P1'!$B:$AP,31,FALSE),"")</f>
        <v/>
      </c>
      <c r="U274" s="526" t="str">
        <f>IFERROR(VLOOKUP(U272,'P1'!$B:$AP,31,FALSE),"")</f>
        <v/>
      </c>
      <c r="V274" s="526" t="str">
        <f>IFERROR(VLOOKUP(V272,'P1'!$B:$AP,31,FALSE),"")</f>
        <v/>
      </c>
      <c r="W274" s="526" t="str">
        <f>IFERROR(VLOOKUP(W272,'P1'!$B:$AP,31,FALSE),"")</f>
        <v/>
      </c>
      <c r="X274" s="526" t="str">
        <f>IFERROR(VLOOKUP(X272,'P1'!$B:$AP,31,FALSE),"")</f>
        <v/>
      </c>
      <c r="Y274" s="526" t="str">
        <f>IFERROR(VLOOKUP(Y272,'P1'!$B:$AP,31,FALSE),"")</f>
        <v/>
      </c>
      <c r="Z274" s="526" t="str">
        <f>IFERROR(VLOOKUP(Z272,'P1'!$B:$AP,31,FALSE),"")</f>
        <v/>
      </c>
      <c r="AA274" s="526" t="str">
        <f>IFERROR(VLOOKUP(AA272,'P1'!$B:$AP,31,FALSE),"")</f>
        <v/>
      </c>
      <c r="AB274" s="526" t="str">
        <f>IFERROR(VLOOKUP(AB272,'P1'!$B:$AP,31,FALSE),"")</f>
        <v/>
      </c>
      <c r="AC274" s="526" t="str">
        <f>IFERROR(VLOOKUP(AC272,'P1'!$B:$AP,31,FALSE),"")</f>
        <v/>
      </c>
      <c r="AD274" s="526" t="str">
        <f>IFERROR(VLOOKUP(AD272,'P1'!$B:$AP,31,FALSE),"")</f>
        <v/>
      </c>
      <c r="AE274" s="526" t="str">
        <f>IFERROR(VLOOKUP(AE272,'P1'!$B:$AP,31,FALSE),"")</f>
        <v/>
      </c>
      <c r="AF274" s="526" t="str">
        <f>IFERROR(VLOOKUP(AF272,'P1'!$B:$AP,31,FALSE),"")</f>
        <v/>
      </c>
      <c r="AG274" s="526" t="str">
        <f>IFERROR(VLOOKUP(AG272,'P1'!$B:$AP,31,FALSE),"")</f>
        <v/>
      </c>
      <c r="AH274" s="526" t="str">
        <f>IFERROR(VLOOKUP(AH272,'P1'!$B:$AP,31,FALSE),"")</f>
        <v/>
      </c>
      <c r="AI274" s="526" t="str">
        <f>IFERROR(VLOOKUP(AI272,'P1'!$B:$AP,31,FALSE),"")</f>
        <v/>
      </c>
      <c r="AJ274" s="526" t="str">
        <f>IFERROR(VLOOKUP(AJ272,'P1'!$B:$AP,31,FALSE),"")</f>
        <v/>
      </c>
      <c r="AK274" s="526" t="str">
        <f>IFERROR(VLOOKUP(AK272,'P1'!$B:$AP,31,FALSE),"")</f>
        <v/>
      </c>
      <c r="AL274" s="526" t="str">
        <f>IFERROR(VLOOKUP(AL272,'P1'!$B:$AP,31,FALSE),"")</f>
        <v/>
      </c>
      <c r="AM274" s="526" t="str">
        <f>IFERROR(VLOOKUP(AM272,'P1'!$B:$AP,31,FALSE),"")</f>
        <v/>
      </c>
      <c r="AN274" s="687"/>
      <c r="AO274" s="659"/>
      <c r="AP274" s="664"/>
      <c r="AQ274" s="665"/>
      <c r="AR274" s="659"/>
      <c r="AS274" s="659"/>
      <c r="AT274" s="666"/>
      <c r="AU274" s="527"/>
      <c r="AV274" s="527"/>
      <c r="AX274" s="527"/>
      <c r="AY274" s="527"/>
    </row>
    <row r="275" spans="1:51" s="500" customFormat="1" ht="12" customHeight="1">
      <c r="A275" s="667">
        <v>85</v>
      </c>
      <c r="B275" s="670"/>
      <c r="C275" s="688"/>
      <c r="D275" s="676" t="s">
        <v>634</v>
      </c>
      <c r="E275" s="517"/>
      <c r="F275" s="679"/>
      <c r="G275" s="680"/>
      <c r="H275" s="518" t="s">
        <v>635</v>
      </c>
      <c r="I275" s="519"/>
      <c r="J275" s="519"/>
      <c r="K275" s="519"/>
      <c r="L275" s="519"/>
      <c r="M275" s="519"/>
      <c r="N275" s="519"/>
      <c r="O275" s="519"/>
      <c r="P275" s="519"/>
      <c r="Q275" s="519"/>
      <c r="R275" s="519"/>
      <c r="S275" s="519"/>
      <c r="T275" s="519"/>
      <c r="U275" s="519"/>
      <c r="V275" s="519"/>
      <c r="W275" s="519"/>
      <c r="X275" s="519"/>
      <c r="Y275" s="519"/>
      <c r="Z275" s="519"/>
      <c r="AA275" s="519"/>
      <c r="AB275" s="519"/>
      <c r="AC275" s="519"/>
      <c r="AD275" s="519"/>
      <c r="AE275" s="519"/>
      <c r="AF275" s="519"/>
      <c r="AG275" s="519"/>
      <c r="AH275" s="519"/>
      <c r="AI275" s="519"/>
      <c r="AJ275" s="519"/>
      <c r="AK275" s="519"/>
      <c r="AL275" s="519"/>
      <c r="AM275" s="519"/>
      <c r="AN275" s="685">
        <f t="shared" ref="AN275" si="409">IF(LEFT($AN$1,6)="共同生活援助",SUM(I276:AM276),SUM(I276:AM277))</f>
        <v>0</v>
      </c>
      <c r="AO275" s="657">
        <f>IF($AN$3="４週",AN275/4,AN275/(DAY(EOMONTH($I$21,0))/7))</f>
        <v>0</v>
      </c>
      <c r="AP275" s="660"/>
      <c r="AQ275" s="661"/>
      <c r="AR275" s="657" t="str">
        <f t="shared" ref="AR275" si="410">IF($AN$3="４週",AU276,AV276)</f>
        <v/>
      </c>
      <c r="AS275" s="657"/>
      <c r="AT275" s="666" t="str">
        <f t="shared" ref="AT275" si="411">IF(AX276&lt;=1.1,"",IF(AY276&lt;=1.1,"",IF(F275="","","勤務時間"&amp;CHAR(10)&amp;"OVER")))</f>
        <v/>
      </c>
      <c r="AU275" s="520" t="s">
        <v>636</v>
      </c>
      <c r="AV275" s="520" t="s">
        <v>637</v>
      </c>
      <c r="AX275" s="520" t="s">
        <v>638</v>
      </c>
      <c r="AY275" s="520" t="s">
        <v>639</v>
      </c>
    </row>
    <row r="276" spans="1:51" s="500" customFormat="1" ht="12" customHeight="1">
      <c r="A276" s="668"/>
      <c r="B276" s="671"/>
      <c r="C276" s="689"/>
      <c r="D276" s="677"/>
      <c r="E276" s="521"/>
      <c r="F276" s="681"/>
      <c r="G276" s="682"/>
      <c r="H276" s="522" t="s">
        <v>640</v>
      </c>
      <c r="I276" s="526" t="str">
        <f>IFERROR(VLOOKUP(I275,'P1'!$B:$AP,41,FALSE),"")</f>
        <v/>
      </c>
      <c r="J276" s="526" t="str">
        <f>IFERROR(VLOOKUP(J275,'P1'!$B:$AP,41,FALSE),"")</f>
        <v/>
      </c>
      <c r="K276" s="526" t="str">
        <f>IFERROR(VLOOKUP(K275,'P1'!$B:$AP,41,FALSE),"")</f>
        <v/>
      </c>
      <c r="L276" s="526" t="str">
        <f>IFERROR(VLOOKUP(L275,'P1'!$B:$AP,41,FALSE),"")</f>
        <v/>
      </c>
      <c r="M276" s="526" t="str">
        <f>IFERROR(VLOOKUP(M275,'P1'!$B:$AP,41,FALSE),"")</f>
        <v/>
      </c>
      <c r="N276" s="526" t="str">
        <f>IFERROR(VLOOKUP(N275,'P1'!$B:$AP,41,FALSE),"")</f>
        <v/>
      </c>
      <c r="O276" s="526" t="str">
        <f>IFERROR(VLOOKUP(O275,'P1'!$B:$AP,41,FALSE),"")</f>
        <v/>
      </c>
      <c r="P276" s="526" t="str">
        <f>IFERROR(VLOOKUP(P275,'P1'!$B:$AP,41,FALSE),"")</f>
        <v/>
      </c>
      <c r="Q276" s="526" t="str">
        <f>IFERROR(VLOOKUP(Q275,'P1'!$B:$AP,41,FALSE),"")</f>
        <v/>
      </c>
      <c r="R276" s="526" t="str">
        <f>IFERROR(VLOOKUP(R275,'P1'!$B:$AP,41,FALSE),"")</f>
        <v/>
      </c>
      <c r="S276" s="526" t="str">
        <f>IFERROR(VLOOKUP(S275,'P1'!$B:$AP,41,FALSE),"")</f>
        <v/>
      </c>
      <c r="T276" s="526" t="str">
        <f>IFERROR(VLOOKUP(T275,'P1'!$B:$AP,41,FALSE),"")</f>
        <v/>
      </c>
      <c r="U276" s="526" t="str">
        <f>IFERROR(VLOOKUP(U275,'P1'!$B:$AP,41,FALSE),"")</f>
        <v/>
      </c>
      <c r="V276" s="526" t="str">
        <f>IFERROR(VLOOKUP(V275,'P1'!$B:$AP,41,FALSE),"")</f>
        <v/>
      </c>
      <c r="W276" s="526" t="str">
        <f>IFERROR(VLOOKUP(W275,'P1'!$B:$AP,41,FALSE),"")</f>
        <v/>
      </c>
      <c r="X276" s="526" t="str">
        <f>IFERROR(VLOOKUP(X275,'P1'!$B:$AP,41,FALSE),"")</f>
        <v/>
      </c>
      <c r="Y276" s="526" t="str">
        <f>IFERROR(VLOOKUP(Y275,'P1'!$B:$AP,41,FALSE),"")</f>
        <v/>
      </c>
      <c r="Z276" s="526" t="str">
        <f>IFERROR(VLOOKUP(Z275,'P1'!$B:$AP,41,FALSE),"")</f>
        <v/>
      </c>
      <c r="AA276" s="526" t="str">
        <f>IFERROR(VLOOKUP(AA275,'P1'!$B:$AP,41,FALSE),"")</f>
        <v/>
      </c>
      <c r="AB276" s="526" t="str">
        <f>IFERROR(VLOOKUP(AB275,'P1'!$B:$AP,41,FALSE),"")</f>
        <v/>
      </c>
      <c r="AC276" s="526" t="str">
        <f>IFERROR(VLOOKUP(AC275,'P1'!$B:$AP,41,FALSE),"")</f>
        <v/>
      </c>
      <c r="AD276" s="526" t="str">
        <f>IFERROR(VLOOKUP(AD275,'P1'!$B:$AP,41,FALSE),"")</f>
        <v/>
      </c>
      <c r="AE276" s="526" t="str">
        <f>IFERROR(VLOOKUP(AE275,'P1'!$B:$AP,41,FALSE),"")</f>
        <v/>
      </c>
      <c r="AF276" s="526" t="str">
        <f>IFERROR(VLOOKUP(AF275,'P1'!$B:$AP,41,FALSE),"")</f>
        <v/>
      </c>
      <c r="AG276" s="526" t="str">
        <f>IFERROR(VLOOKUP(AG275,'P1'!$B:$AP,41,FALSE),"")</f>
        <v/>
      </c>
      <c r="AH276" s="526" t="str">
        <f>IFERROR(VLOOKUP(AH275,'P1'!$B:$AP,41,FALSE),"")</f>
        <v/>
      </c>
      <c r="AI276" s="526" t="str">
        <f>IFERROR(VLOOKUP(AI275,'P1'!$B:$AP,41,FALSE),"")</f>
        <v/>
      </c>
      <c r="AJ276" s="526" t="str">
        <f>IFERROR(VLOOKUP(AJ275,'P1'!$B:$AP,41,FALSE),"")</f>
        <v/>
      </c>
      <c r="AK276" s="526" t="str">
        <f>IFERROR(VLOOKUP(AK275,'P1'!$B:$AP,41,FALSE),"")</f>
        <v/>
      </c>
      <c r="AL276" s="526" t="str">
        <f>IFERROR(VLOOKUP(AL275,'P1'!$B:$AP,41,FALSE),"")</f>
        <v/>
      </c>
      <c r="AM276" s="526" t="str">
        <f>IFERROR(VLOOKUP(AM275,'P1'!$B:$AP,41,FALSE),"")</f>
        <v/>
      </c>
      <c r="AN276" s="686"/>
      <c r="AO276" s="658"/>
      <c r="AP276" s="662"/>
      <c r="AQ276" s="663"/>
      <c r="AR276" s="658"/>
      <c r="AS276" s="658"/>
      <c r="AT276" s="666"/>
      <c r="AU276" s="524" t="str">
        <f t="shared" ref="AU276" si="412">IFERROR(IF($D275="□",($AO275/$AK$6),($AO275/$AK$8)),"")</f>
        <v/>
      </c>
      <c r="AV276" s="524" t="str">
        <f t="shared" ref="AV276" si="413">IFERROR(IF($D275="□",($AN275/$AO$6),($AN275/$AO$8)),"")</f>
        <v/>
      </c>
      <c r="AX276" s="524" t="str">
        <f>IFERROR(IF($D275="□",(VLOOKUP(F275,'[5]ますた君 '!$C:$E,3,FALSE)/($AK$6*4)),(VLOOKUP(F275,'[5]ますた君 '!$C:$E,3,FALSE)/($AK$8*4))),"")</f>
        <v/>
      </c>
      <c r="AY276" s="524" t="str">
        <f>IFERROR(IF($D275="□",(VLOOKUP(F275,'[5]ますた君 '!$C:$E,3,FALSE)/$AO$6),(VLOOKUP(F275,'[5]ますた君 '!$C:$E,3,FALSE)/$AO$8)),"")</f>
        <v/>
      </c>
    </row>
    <row r="277" spans="1:51" s="500" customFormat="1" ht="12" customHeight="1">
      <c r="A277" s="669"/>
      <c r="B277" s="672"/>
      <c r="C277" s="690"/>
      <c r="D277" s="678"/>
      <c r="E277" s="521"/>
      <c r="F277" s="683"/>
      <c r="G277" s="684"/>
      <c r="H277" s="525" t="s">
        <v>641</v>
      </c>
      <c r="I277" s="528" t="str">
        <f>IFERROR(VLOOKUP(I275,'P1'!$B:$AP,31,FALSE),"")</f>
        <v/>
      </c>
      <c r="J277" s="526" t="str">
        <f>IFERROR(VLOOKUP(J275,'P1'!$B:$AP,31,FALSE),"")</f>
        <v/>
      </c>
      <c r="K277" s="526" t="str">
        <f>IFERROR(VLOOKUP(K275,'P1'!$B:$AP,31,FALSE),"")</f>
        <v/>
      </c>
      <c r="L277" s="526" t="str">
        <f>IFERROR(VLOOKUP(L275,'P1'!$B:$AP,31,FALSE),"")</f>
        <v/>
      </c>
      <c r="M277" s="526" t="str">
        <f>IFERROR(VLOOKUP(M275,'P1'!$B:$AP,31,FALSE),"")</f>
        <v/>
      </c>
      <c r="N277" s="526" t="str">
        <f>IFERROR(VLOOKUP(N275,'P1'!$B:$AP,31,FALSE),"")</f>
        <v/>
      </c>
      <c r="O277" s="526" t="str">
        <f>IFERROR(VLOOKUP(O275,'P1'!$B:$AP,31,FALSE),"")</f>
        <v/>
      </c>
      <c r="P277" s="526" t="str">
        <f>IFERROR(VLOOKUP(P275,'P1'!$B:$AP,31,FALSE),"")</f>
        <v/>
      </c>
      <c r="Q277" s="526" t="str">
        <f>IFERROR(VLOOKUP(Q275,'P1'!$B:$AP,31,FALSE),"")</f>
        <v/>
      </c>
      <c r="R277" s="526" t="str">
        <f>IFERROR(VLOOKUP(R275,'P1'!$B:$AP,31,FALSE),"")</f>
        <v/>
      </c>
      <c r="S277" s="526" t="str">
        <f>IFERROR(VLOOKUP(S275,'P1'!$B:$AP,31,FALSE),"")</f>
        <v/>
      </c>
      <c r="T277" s="526" t="str">
        <f>IFERROR(VLOOKUP(T275,'P1'!$B:$AP,31,FALSE),"")</f>
        <v/>
      </c>
      <c r="U277" s="526" t="str">
        <f>IFERROR(VLOOKUP(U275,'P1'!$B:$AP,31,FALSE),"")</f>
        <v/>
      </c>
      <c r="V277" s="526" t="str">
        <f>IFERROR(VLOOKUP(V275,'P1'!$B:$AP,31,FALSE),"")</f>
        <v/>
      </c>
      <c r="W277" s="526" t="str">
        <f>IFERROR(VLOOKUP(W275,'P1'!$B:$AP,31,FALSE),"")</f>
        <v/>
      </c>
      <c r="X277" s="526" t="str">
        <f>IFERROR(VLOOKUP(X275,'P1'!$B:$AP,31,FALSE),"")</f>
        <v/>
      </c>
      <c r="Y277" s="526" t="str">
        <f>IFERROR(VLOOKUP(Y275,'P1'!$B:$AP,31,FALSE),"")</f>
        <v/>
      </c>
      <c r="Z277" s="526" t="str">
        <f>IFERROR(VLOOKUP(Z275,'P1'!$B:$AP,31,FALSE),"")</f>
        <v/>
      </c>
      <c r="AA277" s="526" t="str">
        <f>IFERROR(VLOOKUP(AA275,'P1'!$B:$AP,31,FALSE),"")</f>
        <v/>
      </c>
      <c r="AB277" s="526" t="str">
        <f>IFERROR(VLOOKUP(AB275,'P1'!$B:$AP,31,FALSE),"")</f>
        <v/>
      </c>
      <c r="AC277" s="526" t="str">
        <f>IFERROR(VLOOKUP(AC275,'P1'!$B:$AP,31,FALSE),"")</f>
        <v/>
      </c>
      <c r="AD277" s="526" t="str">
        <f>IFERROR(VLOOKUP(AD275,'P1'!$B:$AP,31,FALSE),"")</f>
        <v/>
      </c>
      <c r="AE277" s="526" t="str">
        <f>IFERROR(VLOOKUP(AE275,'P1'!$B:$AP,31,FALSE),"")</f>
        <v/>
      </c>
      <c r="AF277" s="526" t="str">
        <f>IFERROR(VLOOKUP(AF275,'P1'!$B:$AP,31,FALSE),"")</f>
        <v/>
      </c>
      <c r="AG277" s="526" t="str">
        <f>IFERROR(VLOOKUP(AG275,'P1'!$B:$AP,31,FALSE),"")</f>
        <v/>
      </c>
      <c r="AH277" s="526" t="str">
        <f>IFERROR(VLOOKUP(AH275,'P1'!$B:$AP,31,FALSE),"")</f>
        <v/>
      </c>
      <c r="AI277" s="526" t="str">
        <f>IFERROR(VLOOKUP(AI275,'P1'!$B:$AP,31,FALSE),"")</f>
        <v/>
      </c>
      <c r="AJ277" s="526" t="str">
        <f>IFERROR(VLOOKUP(AJ275,'P1'!$B:$AP,31,FALSE),"")</f>
        <v/>
      </c>
      <c r="AK277" s="526" t="str">
        <f>IFERROR(VLOOKUP(AK275,'P1'!$B:$AP,31,FALSE),"")</f>
        <v/>
      </c>
      <c r="AL277" s="526" t="str">
        <f>IFERROR(VLOOKUP(AL275,'P1'!$B:$AP,31,FALSE),"")</f>
        <v/>
      </c>
      <c r="AM277" s="526" t="str">
        <f>IFERROR(VLOOKUP(AM275,'P1'!$B:$AP,31,FALSE),"")</f>
        <v/>
      </c>
      <c r="AN277" s="687"/>
      <c r="AO277" s="659"/>
      <c r="AP277" s="664"/>
      <c r="AQ277" s="665"/>
      <c r="AR277" s="659"/>
      <c r="AS277" s="659"/>
      <c r="AT277" s="666"/>
      <c r="AU277" s="527"/>
      <c r="AV277" s="527"/>
      <c r="AX277" s="527"/>
      <c r="AY277" s="527"/>
    </row>
    <row r="278" spans="1:51" s="500" customFormat="1" ht="12" customHeight="1">
      <c r="A278" s="667">
        <v>86</v>
      </c>
      <c r="B278" s="670"/>
      <c r="C278" s="688"/>
      <c r="D278" s="676" t="s">
        <v>634</v>
      </c>
      <c r="E278" s="517"/>
      <c r="F278" s="679"/>
      <c r="G278" s="680"/>
      <c r="H278" s="518" t="s">
        <v>635</v>
      </c>
      <c r="I278" s="519"/>
      <c r="J278" s="519"/>
      <c r="K278" s="519"/>
      <c r="L278" s="519"/>
      <c r="M278" s="519"/>
      <c r="N278" s="519"/>
      <c r="O278" s="519"/>
      <c r="P278" s="519"/>
      <c r="Q278" s="519"/>
      <c r="R278" s="519"/>
      <c r="S278" s="519"/>
      <c r="T278" s="519"/>
      <c r="U278" s="519"/>
      <c r="V278" s="519"/>
      <c r="W278" s="519"/>
      <c r="X278" s="519"/>
      <c r="Y278" s="519"/>
      <c r="Z278" s="519"/>
      <c r="AA278" s="519"/>
      <c r="AB278" s="519"/>
      <c r="AC278" s="519"/>
      <c r="AD278" s="519"/>
      <c r="AE278" s="519"/>
      <c r="AF278" s="519"/>
      <c r="AG278" s="519"/>
      <c r="AH278" s="519"/>
      <c r="AI278" s="519"/>
      <c r="AJ278" s="519"/>
      <c r="AK278" s="519"/>
      <c r="AL278" s="519"/>
      <c r="AM278" s="519"/>
      <c r="AN278" s="685">
        <f t="shared" ref="AN278" si="414">IF(LEFT($AN$1,6)="共同生活援助",SUM(I279:AM279),SUM(I279:AM280))</f>
        <v>0</v>
      </c>
      <c r="AO278" s="657">
        <f>IF($AN$3="４週",AN278/4,AN278/(DAY(EOMONTH($I$21,0))/7))</f>
        <v>0</v>
      </c>
      <c r="AP278" s="660"/>
      <c r="AQ278" s="661"/>
      <c r="AR278" s="657" t="str">
        <f t="shared" ref="AR278" si="415">IF($AN$3="４週",AU279,AV279)</f>
        <v/>
      </c>
      <c r="AS278" s="657"/>
      <c r="AT278" s="666" t="str">
        <f t="shared" ref="AT278" si="416">IF(AX279&lt;=1.1,"",IF(AY279&lt;=1.1,"",IF(F278="","","勤務時間"&amp;CHAR(10)&amp;"OVER")))</f>
        <v/>
      </c>
      <c r="AU278" s="520" t="s">
        <v>636</v>
      </c>
      <c r="AV278" s="520" t="s">
        <v>637</v>
      </c>
      <c r="AX278" s="520" t="s">
        <v>638</v>
      </c>
      <c r="AY278" s="520" t="s">
        <v>639</v>
      </c>
    </row>
    <row r="279" spans="1:51" s="500" customFormat="1" ht="12" customHeight="1">
      <c r="A279" s="668"/>
      <c r="B279" s="671"/>
      <c r="C279" s="689"/>
      <c r="D279" s="677"/>
      <c r="E279" s="521"/>
      <c r="F279" s="681"/>
      <c r="G279" s="682"/>
      <c r="H279" s="522" t="s">
        <v>640</v>
      </c>
      <c r="I279" s="526" t="str">
        <f>IFERROR(VLOOKUP(I278,'P1'!$B:$AP,41,FALSE),"")</f>
        <v/>
      </c>
      <c r="J279" s="526" t="str">
        <f>IFERROR(VLOOKUP(J278,'P1'!$B:$AP,41,FALSE),"")</f>
        <v/>
      </c>
      <c r="K279" s="526" t="str">
        <f>IFERROR(VLOOKUP(K278,'P1'!$B:$AP,41,FALSE),"")</f>
        <v/>
      </c>
      <c r="L279" s="526" t="str">
        <f>IFERROR(VLOOKUP(L278,'P1'!$B:$AP,41,FALSE),"")</f>
        <v/>
      </c>
      <c r="M279" s="526" t="str">
        <f>IFERROR(VLOOKUP(M278,'P1'!$B:$AP,41,FALSE),"")</f>
        <v/>
      </c>
      <c r="N279" s="526" t="str">
        <f>IFERROR(VLOOKUP(N278,'P1'!$B:$AP,41,FALSE),"")</f>
        <v/>
      </c>
      <c r="O279" s="526" t="str">
        <f>IFERROR(VLOOKUP(O278,'P1'!$B:$AP,41,FALSE),"")</f>
        <v/>
      </c>
      <c r="P279" s="526" t="str">
        <f>IFERROR(VLOOKUP(P278,'P1'!$B:$AP,41,FALSE),"")</f>
        <v/>
      </c>
      <c r="Q279" s="526" t="str">
        <f>IFERROR(VLOOKUP(Q278,'P1'!$B:$AP,41,FALSE),"")</f>
        <v/>
      </c>
      <c r="R279" s="526" t="str">
        <f>IFERROR(VLOOKUP(R278,'P1'!$B:$AP,41,FALSE),"")</f>
        <v/>
      </c>
      <c r="S279" s="526" t="str">
        <f>IFERROR(VLOOKUP(S278,'P1'!$B:$AP,41,FALSE),"")</f>
        <v/>
      </c>
      <c r="T279" s="526" t="str">
        <f>IFERROR(VLOOKUP(T278,'P1'!$B:$AP,41,FALSE),"")</f>
        <v/>
      </c>
      <c r="U279" s="526" t="str">
        <f>IFERROR(VLOOKUP(U278,'P1'!$B:$AP,41,FALSE),"")</f>
        <v/>
      </c>
      <c r="V279" s="526" t="str">
        <f>IFERROR(VLOOKUP(V278,'P1'!$B:$AP,41,FALSE),"")</f>
        <v/>
      </c>
      <c r="W279" s="526" t="str">
        <f>IFERROR(VLOOKUP(W278,'P1'!$B:$AP,41,FALSE),"")</f>
        <v/>
      </c>
      <c r="X279" s="526" t="str">
        <f>IFERROR(VLOOKUP(X278,'P1'!$B:$AP,41,FALSE),"")</f>
        <v/>
      </c>
      <c r="Y279" s="526" t="str">
        <f>IFERROR(VLOOKUP(Y278,'P1'!$B:$AP,41,FALSE),"")</f>
        <v/>
      </c>
      <c r="Z279" s="526" t="str">
        <f>IFERROR(VLOOKUP(Z278,'P1'!$B:$AP,41,FALSE),"")</f>
        <v/>
      </c>
      <c r="AA279" s="526" t="str">
        <f>IFERROR(VLOOKUP(AA278,'P1'!$B:$AP,41,FALSE),"")</f>
        <v/>
      </c>
      <c r="AB279" s="526" t="str">
        <f>IFERROR(VLOOKUP(AB278,'P1'!$B:$AP,41,FALSE),"")</f>
        <v/>
      </c>
      <c r="AC279" s="526" t="str">
        <f>IFERROR(VLOOKUP(AC278,'P1'!$B:$AP,41,FALSE),"")</f>
        <v/>
      </c>
      <c r="AD279" s="526" t="str">
        <f>IFERROR(VLOOKUP(AD278,'P1'!$B:$AP,41,FALSE),"")</f>
        <v/>
      </c>
      <c r="AE279" s="526" t="str">
        <f>IFERROR(VLOOKUP(AE278,'P1'!$B:$AP,41,FALSE),"")</f>
        <v/>
      </c>
      <c r="AF279" s="526" t="str">
        <f>IFERROR(VLOOKUP(AF278,'P1'!$B:$AP,41,FALSE),"")</f>
        <v/>
      </c>
      <c r="AG279" s="526" t="str">
        <f>IFERROR(VLOOKUP(AG278,'P1'!$B:$AP,41,FALSE),"")</f>
        <v/>
      </c>
      <c r="AH279" s="526" t="str">
        <f>IFERROR(VLOOKUP(AH278,'P1'!$B:$AP,41,FALSE),"")</f>
        <v/>
      </c>
      <c r="AI279" s="526" t="str">
        <f>IFERROR(VLOOKUP(AI278,'P1'!$B:$AP,41,FALSE),"")</f>
        <v/>
      </c>
      <c r="AJ279" s="526" t="str">
        <f>IFERROR(VLOOKUP(AJ278,'P1'!$B:$AP,41,FALSE),"")</f>
        <v/>
      </c>
      <c r="AK279" s="526" t="str">
        <f>IFERROR(VLOOKUP(AK278,'P1'!$B:$AP,41,FALSE),"")</f>
        <v/>
      </c>
      <c r="AL279" s="526" t="str">
        <f>IFERROR(VLOOKUP(AL278,'P1'!$B:$AP,41,FALSE),"")</f>
        <v/>
      </c>
      <c r="AM279" s="526" t="str">
        <f>IFERROR(VLOOKUP(AM278,'P1'!$B:$AP,41,FALSE),"")</f>
        <v/>
      </c>
      <c r="AN279" s="686"/>
      <c r="AO279" s="658"/>
      <c r="AP279" s="662"/>
      <c r="AQ279" s="663"/>
      <c r="AR279" s="658"/>
      <c r="AS279" s="658"/>
      <c r="AT279" s="666"/>
      <c r="AU279" s="524" t="str">
        <f t="shared" ref="AU279" si="417">IFERROR(IF($D278="□",($AO278/$AK$6),($AO278/$AK$8)),"")</f>
        <v/>
      </c>
      <c r="AV279" s="524" t="str">
        <f t="shared" ref="AV279" si="418">IFERROR(IF($D278="□",($AN278/$AO$6),($AN278/$AO$8)),"")</f>
        <v/>
      </c>
      <c r="AX279" s="524" t="str">
        <f>IFERROR(IF($D278="□",(VLOOKUP(F278,'[5]ますた君 '!$C:$E,3,FALSE)/($AK$6*4)),(VLOOKUP(F278,'[5]ますた君 '!$C:$E,3,FALSE)/($AK$8*4))),"")</f>
        <v/>
      </c>
      <c r="AY279" s="524" t="str">
        <f>IFERROR(IF($D278="□",(VLOOKUP(F278,'[5]ますた君 '!$C:$E,3,FALSE)/$AO$6),(VLOOKUP(F278,'[5]ますた君 '!$C:$E,3,FALSE)/$AO$8)),"")</f>
        <v/>
      </c>
    </row>
    <row r="280" spans="1:51" s="500" customFormat="1" ht="12" customHeight="1">
      <c r="A280" s="669"/>
      <c r="B280" s="672"/>
      <c r="C280" s="690"/>
      <c r="D280" s="678"/>
      <c r="E280" s="521"/>
      <c r="F280" s="683"/>
      <c r="G280" s="684"/>
      <c r="H280" s="525" t="s">
        <v>641</v>
      </c>
      <c r="I280" s="526" t="str">
        <f>IFERROR(VLOOKUP(I278,'P1'!$B:$AP,31,FALSE),"")</f>
        <v/>
      </c>
      <c r="J280" s="526" t="str">
        <f>IFERROR(VLOOKUP(J278,'P1'!$B:$AP,31,FALSE),"")</f>
        <v/>
      </c>
      <c r="K280" s="526" t="str">
        <f>IFERROR(VLOOKUP(K278,'P1'!$B:$AP,31,FALSE),"")</f>
        <v/>
      </c>
      <c r="L280" s="526" t="str">
        <f>IFERROR(VLOOKUP(L278,'P1'!$B:$AP,31,FALSE),"")</f>
        <v/>
      </c>
      <c r="M280" s="526" t="str">
        <f>IFERROR(VLOOKUP(M278,'P1'!$B:$AP,31,FALSE),"")</f>
        <v/>
      </c>
      <c r="N280" s="526" t="str">
        <f>IFERROR(VLOOKUP(N278,'P1'!$B:$AP,31,FALSE),"")</f>
        <v/>
      </c>
      <c r="O280" s="526" t="str">
        <f>IFERROR(VLOOKUP(O278,'P1'!$B:$AP,31,FALSE),"")</f>
        <v/>
      </c>
      <c r="P280" s="526" t="str">
        <f>IFERROR(VLOOKUP(P278,'P1'!$B:$AP,31,FALSE),"")</f>
        <v/>
      </c>
      <c r="Q280" s="526" t="str">
        <f>IFERROR(VLOOKUP(Q278,'P1'!$B:$AP,31,FALSE),"")</f>
        <v/>
      </c>
      <c r="R280" s="526" t="str">
        <f>IFERROR(VLOOKUP(R278,'P1'!$B:$AP,31,FALSE),"")</f>
        <v/>
      </c>
      <c r="S280" s="526" t="str">
        <f>IFERROR(VLOOKUP(S278,'P1'!$B:$AP,31,FALSE),"")</f>
        <v/>
      </c>
      <c r="T280" s="526" t="str">
        <f>IFERROR(VLOOKUP(T278,'P1'!$B:$AP,31,FALSE),"")</f>
        <v/>
      </c>
      <c r="U280" s="526" t="str">
        <f>IFERROR(VLOOKUP(U278,'P1'!$B:$AP,31,FALSE),"")</f>
        <v/>
      </c>
      <c r="V280" s="526" t="str">
        <f>IFERROR(VLOOKUP(V278,'P1'!$B:$AP,31,FALSE),"")</f>
        <v/>
      </c>
      <c r="W280" s="526" t="str">
        <f>IFERROR(VLOOKUP(W278,'P1'!$B:$AP,31,FALSE),"")</f>
        <v/>
      </c>
      <c r="X280" s="526" t="str">
        <f>IFERROR(VLOOKUP(X278,'P1'!$B:$AP,31,FALSE),"")</f>
        <v/>
      </c>
      <c r="Y280" s="526" t="str">
        <f>IFERROR(VLOOKUP(Y278,'P1'!$B:$AP,31,FALSE),"")</f>
        <v/>
      </c>
      <c r="Z280" s="526" t="str">
        <f>IFERROR(VLOOKUP(Z278,'P1'!$B:$AP,31,FALSE),"")</f>
        <v/>
      </c>
      <c r="AA280" s="526" t="str">
        <f>IFERROR(VLOOKUP(AA278,'P1'!$B:$AP,31,FALSE),"")</f>
        <v/>
      </c>
      <c r="AB280" s="526" t="str">
        <f>IFERROR(VLOOKUP(AB278,'P1'!$B:$AP,31,FALSE),"")</f>
        <v/>
      </c>
      <c r="AC280" s="526" t="str">
        <f>IFERROR(VLOOKUP(AC278,'P1'!$B:$AP,31,FALSE),"")</f>
        <v/>
      </c>
      <c r="AD280" s="526" t="str">
        <f>IFERROR(VLOOKUP(AD278,'P1'!$B:$AP,31,FALSE),"")</f>
        <v/>
      </c>
      <c r="AE280" s="526" t="str">
        <f>IFERROR(VLOOKUP(AE278,'P1'!$B:$AP,31,FALSE),"")</f>
        <v/>
      </c>
      <c r="AF280" s="526" t="str">
        <f>IFERROR(VLOOKUP(AF278,'P1'!$B:$AP,31,FALSE),"")</f>
        <v/>
      </c>
      <c r="AG280" s="526" t="str">
        <f>IFERROR(VLOOKUP(AG278,'P1'!$B:$AP,31,FALSE),"")</f>
        <v/>
      </c>
      <c r="AH280" s="526" t="str">
        <f>IFERROR(VLOOKUP(AH278,'P1'!$B:$AP,31,FALSE),"")</f>
        <v/>
      </c>
      <c r="AI280" s="526" t="str">
        <f>IFERROR(VLOOKUP(AI278,'P1'!$B:$AP,31,FALSE),"")</f>
        <v/>
      </c>
      <c r="AJ280" s="526" t="str">
        <f>IFERROR(VLOOKUP(AJ278,'P1'!$B:$AP,31,FALSE),"")</f>
        <v/>
      </c>
      <c r="AK280" s="526" t="str">
        <f>IFERROR(VLOOKUP(AK278,'P1'!$B:$AP,31,FALSE),"")</f>
        <v/>
      </c>
      <c r="AL280" s="526" t="str">
        <f>IFERROR(VLOOKUP(AL278,'P1'!$B:$AP,31,FALSE),"")</f>
        <v/>
      </c>
      <c r="AM280" s="526" t="str">
        <f>IFERROR(VLOOKUP(AM278,'P1'!$B:$AP,31,FALSE),"")</f>
        <v/>
      </c>
      <c r="AN280" s="687"/>
      <c r="AO280" s="659"/>
      <c r="AP280" s="664"/>
      <c r="AQ280" s="665"/>
      <c r="AR280" s="659"/>
      <c r="AS280" s="659"/>
      <c r="AT280" s="666"/>
      <c r="AU280" s="527"/>
      <c r="AV280" s="527"/>
      <c r="AX280" s="527"/>
      <c r="AY280" s="527"/>
    </row>
    <row r="281" spans="1:51" s="500" customFormat="1" ht="12" customHeight="1">
      <c r="A281" s="667">
        <v>87</v>
      </c>
      <c r="B281" s="670"/>
      <c r="C281" s="688"/>
      <c r="D281" s="676" t="s">
        <v>634</v>
      </c>
      <c r="E281" s="517"/>
      <c r="F281" s="679"/>
      <c r="G281" s="680"/>
      <c r="H281" s="518" t="s">
        <v>635</v>
      </c>
      <c r="I281" s="519"/>
      <c r="J281" s="519"/>
      <c r="K281" s="519"/>
      <c r="L281" s="519"/>
      <c r="M281" s="519"/>
      <c r="N281" s="519"/>
      <c r="O281" s="519"/>
      <c r="P281" s="519"/>
      <c r="Q281" s="519"/>
      <c r="R281" s="519"/>
      <c r="S281" s="519"/>
      <c r="T281" s="519"/>
      <c r="U281" s="519"/>
      <c r="V281" s="519"/>
      <c r="W281" s="519"/>
      <c r="X281" s="519"/>
      <c r="Y281" s="519"/>
      <c r="Z281" s="519"/>
      <c r="AA281" s="519"/>
      <c r="AB281" s="519"/>
      <c r="AC281" s="519"/>
      <c r="AD281" s="519"/>
      <c r="AE281" s="519"/>
      <c r="AF281" s="519"/>
      <c r="AG281" s="519"/>
      <c r="AH281" s="519"/>
      <c r="AI281" s="519"/>
      <c r="AJ281" s="519"/>
      <c r="AK281" s="519"/>
      <c r="AL281" s="519"/>
      <c r="AM281" s="519"/>
      <c r="AN281" s="685">
        <f t="shared" ref="AN281" si="419">IF(LEFT($AN$1,6)="共同生活援助",SUM(I282:AM282),SUM(I282:AM283))</f>
        <v>0</v>
      </c>
      <c r="AO281" s="657">
        <f>IF($AN$3="４週",AN281/4,AN281/(DAY(EOMONTH($I$21,0))/7))</f>
        <v>0</v>
      </c>
      <c r="AP281" s="660"/>
      <c r="AQ281" s="661"/>
      <c r="AR281" s="657" t="str">
        <f t="shared" ref="AR281" si="420">IF($AN$3="４週",AU282,AV282)</f>
        <v/>
      </c>
      <c r="AS281" s="657"/>
      <c r="AT281" s="666" t="str">
        <f t="shared" ref="AT281" si="421">IF(AX282&lt;=1.1,"",IF(AY282&lt;=1.1,"",IF(F281="","","勤務時間"&amp;CHAR(10)&amp;"OVER")))</f>
        <v/>
      </c>
      <c r="AU281" s="520" t="s">
        <v>636</v>
      </c>
      <c r="AV281" s="520" t="s">
        <v>637</v>
      </c>
      <c r="AX281" s="520" t="s">
        <v>638</v>
      </c>
      <c r="AY281" s="520" t="s">
        <v>639</v>
      </c>
    </row>
    <row r="282" spans="1:51" s="500" customFormat="1" ht="12" customHeight="1">
      <c r="A282" s="668"/>
      <c r="B282" s="671"/>
      <c r="C282" s="689"/>
      <c r="D282" s="677"/>
      <c r="E282" s="521"/>
      <c r="F282" s="681"/>
      <c r="G282" s="682"/>
      <c r="H282" s="522" t="s">
        <v>640</v>
      </c>
      <c r="I282" s="526" t="str">
        <f>IFERROR(VLOOKUP(I281,'P1'!$B:$AP,41,FALSE),"")</f>
        <v/>
      </c>
      <c r="J282" s="526" t="str">
        <f>IFERROR(VLOOKUP(J281,'P1'!$B:$AP,41,FALSE),"")</f>
        <v/>
      </c>
      <c r="K282" s="526" t="str">
        <f>IFERROR(VLOOKUP(K281,'P1'!$B:$AP,41,FALSE),"")</f>
        <v/>
      </c>
      <c r="L282" s="526" t="str">
        <f>IFERROR(VLOOKUP(L281,'P1'!$B:$AP,41,FALSE),"")</f>
        <v/>
      </c>
      <c r="M282" s="526" t="str">
        <f>IFERROR(VLOOKUP(M281,'P1'!$B:$AP,41,FALSE),"")</f>
        <v/>
      </c>
      <c r="N282" s="526" t="str">
        <f>IFERROR(VLOOKUP(N281,'P1'!$B:$AP,41,FALSE),"")</f>
        <v/>
      </c>
      <c r="O282" s="526" t="str">
        <f>IFERROR(VLOOKUP(O281,'P1'!$B:$AP,41,FALSE),"")</f>
        <v/>
      </c>
      <c r="P282" s="526" t="str">
        <f>IFERROR(VLOOKUP(P281,'P1'!$B:$AP,41,FALSE),"")</f>
        <v/>
      </c>
      <c r="Q282" s="526" t="str">
        <f>IFERROR(VLOOKUP(Q281,'P1'!$B:$AP,41,FALSE),"")</f>
        <v/>
      </c>
      <c r="R282" s="526" t="str">
        <f>IFERROR(VLOOKUP(R281,'P1'!$B:$AP,41,FALSE),"")</f>
        <v/>
      </c>
      <c r="S282" s="526" t="str">
        <f>IFERROR(VLOOKUP(S281,'P1'!$B:$AP,41,FALSE),"")</f>
        <v/>
      </c>
      <c r="T282" s="526" t="str">
        <f>IFERROR(VLOOKUP(T281,'P1'!$B:$AP,41,FALSE),"")</f>
        <v/>
      </c>
      <c r="U282" s="526" t="str">
        <f>IFERROR(VLOOKUP(U281,'P1'!$B:$AP,41,FALSE),"")</f>
        <v/>
      </c>
      <c r="V282" s="526" t="str">
        <f>IFERROR(VLOOKUP(V281,'P1'!$B:$AP,41,FALSE),"")</f>
        <v/>
      </c>
      <c r="W282" s="526" t="str">
        <f>IFERROR(VLOOKUP(W281,'P1'!$B:$AP,41,FALSE),"")</f>
        <v/>
      </c>
      <c r="X282" s="526" t="str">
        <f>IFERROR(VLOOKUP(X281,'P1'!$B:$AP,41,FALSE),"")</f>
        <v/>
      </c>
      <c r="Y282" s="526" t="str">
        <f>IFERROR(VLOOKUP(Y281,'P1'!$B:$AP,41,FALSE),"")</f>
        <v/>
      </c>
      <c r="Z282" s="526" t="str">
        <f>IFERROR(VLOOKUP(Z281,'P1'!$B:$AP,41,FALSE),"")</f>
        <v/>
      </c>
      <c r="AA282" s="526" t="str">
        <f>IFERROR(VLOOKUP(AA281,'P1'!$B:$AP,41,FALSE),"")</f>
        <v/>
      </c>
      <c r="AB282" s="526" t="str">
        <f>IFERROR(VLOOKUP(AB281,'P1'!$B:$AP,41,FALSE),"")</f>
        <v/>
      </c>
      <c r="AC282" s="526" t="str">
        <f>IFERROR(VLOOKUP(AC281,'P1'!$B:$AP,41,FALSE),"")</f>
        <v/>
      </c>
      <c r="AD282" s="526" t="str">
        <f>IFERROR(VLOOKUP(AD281,'P1'!$B:$AP,41,FALSE),"")</f>
        <v/>
      </c>
      <c r="AE282" s="526" t="str">
        <f>IFERROR(VLOOKUP(AE281,'P1'!$B:$AP,41,FALSE),"")</f>
        <v/>
      </c>
      <c r="AF282" s="526" t="str">
        <f>IFERROR(VLOOKUP(AF281,'P1'!$B:$AP,41,FALSE),"")</f>
        <v/>
      </c>
      <c r="AG282" s="526" t="str">
        <f>IFERROR(VLOOKUP(AG281,'P1'!$B:$AP,41,FALSE),"")</f>
        <v/>
      </c>
      <c r="AH282" s="526" t="str">
        <f>IFERROR(VLOOKUP(AH281,'P1'!$B:$AP,41,FALSE),"")</f>
        <v/>
      </c>
      <c r="AI282" s="526" t="str">
        <f>IFERROR(VLOOKUP(AI281,'P1'!$B:$AP,41,FALSE),"")</f>
        <v/>
      </c>
      <c r="AJ282" s="526" t="str">
        <f>IFERROR(VLOOKUP(AJ281,'P1'!$B:$AP,41,FALSE),"")</f>
        <v/>
      </c>
      <c r="AK282" s="526" t="str">
        <f>IFERROR(VLOOKUP(AK281,'P1'!$B:$AP,41,FALSE),"")</f>
        <v/>
      </c>
      <c r="AL282" s="526" t="str">
        <f>IFERROR(VLOOKUP(AL281,'P1'!$B:$AP,41,FALSE),"")</f>
        <v/>
      </c>
      <c r="AM282" s="526" t="str">
        <f>IFERROR(VLOOKUP(AM281,'P1'!$B:$AP,41,FALSE),"")</f>
        <v/>
      </c>
      <c r="AN282" s="686"/>
      <c r="AO282" s="658"/>
      <c r="AP282" s="662"/>
      <c r="AQ282" s="663"/>
      <c r="AR282" s="658"/>
      <c r="AS282" s="658"/>
      <c r="AT282" s="666"/>
      <c r="AU282" s="524" t="str">
        <f t="shared" ref="AU282" si="422">IFERROR(IF($D281="□",($AO281/$AK$6),($AO281/$AK$8)),"")</f>
        <v/>
      </c>
      <c r="AV282" s="524" t="str">
        <f t="shared" ref="AV282" si="423">IFERROR(IF($D281="□",($AN281/$AO$6),($AN281/$AO$8)),"")</f>
        <v/>
      </c>
      <c r="AX282" s="524" t="str">
        <f>IFERROR(IF($D281="□",(VLOOKUP(F281,'[5]ますた君 '!$C:$E,3,FALSE)/($AK$6*4)),(VLOOKUP(F281,'[5]ますた君 '!$C:$E,3,FALSE)/($AK$8*4))),"")</f>
        <v/>
      </c>
      <c r="AY282" s="524" t="str">
        <f>IFERROR(IF($D281="□",(VLOOKUP(F281,'[5]ますた君 '!$C:$E,3,FALSE)/$AO$6),(VLOOKUP(F281,'[5]ますた君 '!$C:$E,3,FALSE)/$AO$8)),"")</f>
        <v/>
      </c>
    </row>
    <row r="283" spans="1:51" s="500" customFormat="1" ht="12" customHeight="1">
      <c r="A283" s="669"/>
      <c r="B283" s="672"/>
      <c r="C283" s="690"/>
      <c r="D283" s="678"/>
      <c r="E283" s="521"/>
      <c r="F283" s="683"/>
      <c r="G283" s="684"/>
      <c r="H283" s="525" t="s">
        <v>641</v>
      </c>
      <c r="I283" s="526" t="str">
        <f>IFERROR(VLOOKUP(I281,'P1'!$B:$AP,31,FALSE),"")</f>
        <v/>
      </c>
      <c r="J283" s="526" t="str">
        <f>IFERROR(VLOOKUP(J281,'P1'!$B:$AP,31,FALSE),"")</f>
        <v/>
      </c>
      <c r="K283" s="526" t="str">
        <f>IFERROR(VLOOKUP(K281,'P1'!$B:$AP,31,FALSE),"")</f>
        <v/>
      </c>
      <c r="L283" s="526" t="str">
        <f>IFERROR(VLOOKUP(L281,'P1'!$B:$AP,31,FALSE),"")</f>
        <v/>
      </c>
      <c r="M283" s="526" t="str">
        <f>IFERROR(VLOOKUP(M281,'P1'!$B:$AP,31,FALSE),"")</f>
        <v/>
      </c>
      <c r="N283" s="526" t="str">
        <f>IFERROR(VLOOKUP(N281,'P1'!$B:$AP,31,FALSE),"")</f>
        <v/>
      </c>
      <c r="O283" s="526" t="str">
        <f>IFERROR(VLOOKUP(O281,'P1'!$B:$AP,31,FALSE),"")</f>
        <v/>
      </c>
      <c r="P283" s="526" t="str">
        <f>IFERROR(VLOOKUP(P281,'P1'!$B:$AP,31,FALSE),"")</f>
        <v/>
      </c>
      <c r="Q283" s="526" t="str">
        <f>IFERROR(VLOOKUP(Q281,'P1'!$B:$AP,31,FALSE),"")</f>
        <v/>
      </c>
      <c r="R283" s="526" t="str">
        <f>IFERROR(VLOOKUP(R281,'P1'!$B:$AP,31,FALSE),"")</f>
        <v/>
      </c>
      <c r="S283" s="526" t="str">
        <f>IFERROR(VLOOKUP(S281,'P1'!$B:$AP,31,FALSE),"")</f>
        <v/>
      </c>
      <c r="T283" s="526" t="str">
        <f>IFERROR(VLOOKUP(T281,'P1'!$B:$AP,31,FALSE),"")</f>
        <v/>
      </c>
      <c r="U283" s="526" t="str">
        <f>IFERROR(VLOOKUP(U281,'P1'!$B:$AP,31,FALSE),"")</f>
        <v/>
      </c>
      <c r="V283" s="526" t="str">
        <f>IFERROR(VLOOKUP(V281,'P1'!$B:$AP,31,FALSE),"")</f>
        <v/>
      </c>
      <c r="W283" s="526" t="str">
        <f>IFERROR(VLOOKUP(W281,'P1'!$B:$AP,31,FALSE),"")</f>
        <v/>
      </c>
      <c r="X283" s="526" t="str">
        <f>IFERROR(VLOOKUP(X281,'P1'!$B:$AP,31,FALSE),"")</f>
        <v/>
      </c>
      <c r="Y283" s="526" t="str">
        <f>IFERROR(VLOOKUP(Y281,'P1'!$B:$AP,31,FALSE),"")</f>
        <v/>
      </c>
      <c r="Z283" s="526" t="str">
        <f>IFERROR(VLOOKUP(Z281,'P1'!$B:$AP,31,FALSE),"")</f>
        <v/>
      </c>
      <c r="AA283" s="526" t="str">
        <f>IFERROR(VLOOKUP(AA281,'P1'!$B:$AP,31,FALSE),"")</f>
        <v/>
      </c>
      <c r="AB283" s="526" t="str">
        <f>IFERROR(VLOOKUP(AB281,'P1'!$B:$AP,31,FALSE),"")</f>
        <v/>
      </c>
      <c r="AC283" s="526" t="str">
        <f>IFERROR(VLOOKUP(AC281,'P1'!$B:$AP,31,FALSE),"")</f>
        <v/>
      </c>
      <c r="AD283" s="526" t="str">
        <f>IFERROR(VLOOKUP(AD281,'P1'!$B:$AP,31,FALSE),"")</f>
        <v/>
      </c>
      <c r="AE283" s="526" t="str">
        <f>IFERROR(VLOOKUP(AE281,'P1'!$B:$AP,31,FALSE),"")</f>
        <v/>
      </c>
      <c r="AF283" s="526" t="str">
        <f>IFERROR(VLOOKUP(AF281,'P1'!$B:$AP,31,FALSE),"")</f>
        <v/>
      </c>
      <c r="AG283" s="526" t="str">
        <f>IFERROR(VLOOKUP(AG281,'P1'!$B:$AP,31,FALSE),"")</f>
        <v/>
      </c>
      <c r="AH283" s="526" t="str">
        <f>IFERROR(VLOOKUP(AH281,'P1'!$B:$AP,31,FALSE),"")</f>
        <v/>
      </c>
      <c r="AI283" s="526" t="str">
        <f>IFERROR(VLOOKUP(AI281,'P1'!$B:$AP,31,FALSE),"")</f>
        <v/>
      </c>
      <c r="AJ283" s="526" t="str">
        <f>IFERROR(VLOOKUP(AJ281,'P1'!$B:$AP,31,FALSE),"")</f>
        <v/>
      </c>
      <c r="AK283" s="526" t="str">
        <f>IFERROR(VLOOKUP(AK281,'P1'!$B:$AP,31,FALSE),"")</f>
        <v/>
      </c>
      <c r="AL283" s="526" t="str">
        <f>IFERROR(VLOOKUP(AL281,'P1'!$B:$AP,31,FALSE),"")</f>
        <v/>
      </c>
      <c r="AM283" s="526" t="str">
        <f>IFERROR(VLOOKUP(AM281,'P1'!$B:$AP,31,FALSE),"")</f>
        <v/>
      </c>
      <c r="AN283" s="687"/>
      <c r="AO283" s="659"/>
      <c r="AP283" s="664"/>
      <c r="AQ283" s="665"/>
      <c r="AR283" s="659"/>
      <c r="AS283" s="659"/>
      <c r="AT283" s="666"/>
      <c r="AU283" s="527"/>
      <c r="AV283" s="527"/>
      <c r="AX283" s="527"/>
      <c r="AY283" s="527"/>
    </row>
    <row r="284" spans="1:51" s="500" customFormat="1" ht="12" customHeight="1">
      <c r="A284" s="667">
        <v>88</v>
      </c>
      <c r="B284" s="670"/>
      <c r="C284" s="673"/>
      <c r="D284" s="676" t="s">
        <v>634</v>
      </c>
      <c r="E284" s="517"/>
      <c r="F284" s="679"/>
      <c r="G284" s="680"/>
      <c r="H284" s="518" t="s">
        <v>635</v>
      </c>
      <c r="I284" s="519"/>
      <c r="J284" s="519"/>
      <c r="K284" s="519"/>
      <c r="L284" s="519"/>
      <c r="M284" s="519"/>
      <c r="N284" s="519"/>
      <c r="O284" s="519"/>
      <c r="P284" s="519"/>
      <c r="Q284" s="519"/>
      <c r="R284" s="519"/>
      <c r="S284" s="519"/>
      <c r="T284" s="519"/>
      <c r="U284" s="519"/>
      <c r="V284" s="519"/>
      <c r="W284" s="519"/>
      <c r="X284" s="519"/>
      <c r="Y284" s="519"/>
      <c r="Z284" s="519"/>
      <c r="AA284" s="519"/>
      <c r="AB284" s="519"/>
      <c r="AC284" s="519"/>
      <c r="AD284" s="519"/>
      <c r="AE284" s="519"/>
      <c r="AF284" s="519"/>
      <c r="AG284" s="519"/>
      <c r="AH284" s="519"/>
      <c r="AI284" s="519"/>
      <c r="AJ284" s="519"/>
      <c r="AK284" s="519"/>
      <c r="AL284" s="519"/>
      <c r="AM284" s="519"/>
      <c r="AN284" s="685">
        <f t="shared" ref="AN284" si="424">IF(LEFT($AN$1,6)="共同生活援助",SUM(I285:AM285),SUM(I285:AM286))</f>
        <v>0</v>
      </c>
      <c r="AO284" s="657">
        <f>IF($AN$3="４週",AN284/4,AN284/(DAY(EOMONTH($I$21,0))/7))</f>
        <v>0</v>
      </c>
      <c r="AP284" s="660"/>
      <c r="AQ284" s="661"/>
      <c r="AR284" s="657" t="str">
        <f t="shared" ref="AR284" si="425">IF($AN$3="４週",AU285,AV285)</f>
        <v/>
      </c>
      <c r="AS284" s="657"/>
      <c r="AT284" s="666" t="str">
        <f t="shared" ref="AT284" si="426">IF(AX285&lt;=1.1,"",IF(AY285&lt;=1.1,"",IF(F284="","","勤務時間"&amp;CHAR(10)&amp;"OVER")))</f>
        <v/>
      </c>
      <c r="AU284" s="520" t="s">
        <v>636</v>
      </c>
      <c r="AV284" s="520" t="s">
        <v>637</v>
      </c>
      <c r="AX284" s="520" t="s">
        <v>638</v>
      </c>
      <c r="AY284" s="520" t="s">
        <v>639</v>
      </c>
    </row>
    <row r="285" spans="1:51" s="500" customFormat="1" ht="12" customHeight="1">
      <c r="A285" s="668"/>
      <c r="B285" s="671"/>
      <c r="C285" s="674"/>
      <c r="D285" s="677"/>
      <c r="E285" s="521"/>
      <c r="F285" s="681"/>
      <c r="G285" s="682"/>
      <c r="H285" s="522" t="s">
        <v>640</v>
      </c>
      <c r="I285" s="526" t="str">
        <f>IFERROR(VLOOKUP(I284,'P1'!$B:$AP,41,FALSE),"")</f>
        <v/>
      </c>
      <c r="J285" s="526" t="str">
        <f>IFERROR(VLOOKUP(J284,'P1'!$B:$AP,41,FALSE),"")</f>
        <v/>
      </c>
      <c r="K285" s="526" t="str">
        <f>IFERROR(VLOOKUP(K284,'P1'!$B:$AP,41,FALSE),"")</f>
        <v/>
      </c>
      <c r="L285" s="526" t="str">
        <f>IFERROR(VLOOKUP(L284,'P1'!$B:$AP,41,FALSE),"")</f>
        <v/>
      </c>
      <c r="M285" s="526" t="str">
        <f>IFERROR(VLOOKUP(M284,'P1'!$B:$AP,41,FALSE),"")</f>
        <v/>
      </c>
      <c r="N285" s="526" t="str">
        <f>IFERROR(VLOOKUP(N284,'P1'!$B:$AP,41,FALSE),"")</f>
        <v/>
      </c>
      <c r="O285" s="526" t="str">
        <f>IFERROR(VLOOKUP(O284,'P1'!$B:$AP,41,FALSE),"")</f>
        <v/>
      </c>
      <c r="P285" s="526" t="str">
        <f>IFERROR(VLOOKUP(P284,'P1'!$B:$AP,41,FALSE),"")</f>
        <v/>
      </c>
      <c r="Q285" s="526" t="str">
        <f>IFERROR(VLOOKUP(Q284,'P1'!$B:$AP,41,FALSE),"")</f>
        <v/>
      </c>
      <c r="R285" s="526" t="str">
        <f>IFERROR(VLOOKUP(R284,'P1'!$B:$AP,41,FALSE),"")</f>
        <v/>
      </c>
      <c r="S285" s="526" t="str">
        <f>IFERROR(VLOOKUP(S284,'P1'!$B:$AP,41,FALSE),"")</f>
        <v/>
      </c>
      <c r="T285" s="526" t="str">
        <f>IFERROR(VLOOKUP(T284,'P1'!$B:$AP,41,FALSE),"")</f>
        <v/>
      </c>
      <c r="U285" s="526" t="str">
        <f>IFERROR(VLOOKUP(U284,'P1'!$B:$AP,41,FALSE),"")</f>
        <v/>
      </c>
      <c r="V285" s="526" t="str">
        <f>IFERROR(VLOOKUP(V284,'P1'!$B:$AP,41,FALSE),"")</f>
        <v/>
      </c>
      <c r="W285" s="526" t="str">
        <f>IFERROR(VLOOKUP(W284,'P1'!$B:$AP,41,FALSE),"")</f>
        <v/>
      </c>
      <c r="X285" s="526" t="str">
        <f>IFERROR(VLOOKUP(X284,'P1'!$B:$AP,41,FALSE),"")</f>
        <v/>
      </c>
      <c r="Y285" s="526" t="str">
        <f>IFERROR(VLOOKUP(Y284,'P1'!$B:$AP,41,FALSE),"")</f>
        <v/>
      </c>
      <c r="Z285" s="526" t="str">
        <f>IFERROR(VLOOKUP(Z284,'P1'!$B:$AP,41,FALSE),"")</f>
        <v/>
      </c>
      <c r="AA285" s="526" t="str">
        <f>IFERROR(VLOOKUP(AA284,'P1'!$B:$AP,41,FALSE),"")</f>
        <v/>
      </c>
      <c r="AB285" s="526" t="str">
        <f>IFERROR(VLOOKUP(AB284,'P1'!$B:$AP,41,FALSE),"")</f>
        <v/>
      </c>
      <c r="AC285" s="526" t="str">
        <f>IFERROR(VLOOKUP(AC284,'P1'!$B:$AP,41,FALSE),"")</f>
        <v/>
      </c>
      <c r="AD285" s="526" t="str">
        <f>IFERROR(VLOOKUP(AD284,'P1'!$B:$AP,41,FALSE),"")</f>
        <v/>
      </c>
      <c r="AE285" s="526" t="str">
        <f>IFERROR(VLOOKUP(AE284,'P1'!$B:$AP,41,FALSE),"")</f>
        <v/>
      </c>
      <c r="AF285" s="526" t="str">
        <f>IFERROR(VLOOKUP(AF284,'P1'!$B:$AP,41,FALSE),"")</f>
        <v/>
      </c>
      <c r="AG285" s="526" t="str">
        <f>IFERROR(VLOOKUP(AG284,'P1'!$B:$AP,41,FALSE),"")</f>
        <v/>
      </c>
      <c r="AH285" s="526" t="str">
        <f>IFERROR(VLOOKUP(AH284,'P1'!$B:$AP,41,FALSE),"")</f>
        <v/>
      </c>
      <c r="AI285" s="526" t="str">
        <f>IFERROR(VLOOKUP(AI284,'P1'!$B:$AP,41,FALSE),"")</f>
        <v/>
      </c>
      <c r="AJ285" s="526" t="str">
        <f>IFERROR(VLOOKUP(AJ284,'P1'!$B:$AP,41,FALSE),"")</f>
        <v/>
      </c>
      <c r="AK285" s="526" t="str">
        <f>IFERROR(VLOOKUP(AK284,'P1'!$B:$AP,41,FALSE),"")</f>
        <v/>
      </c>
      <c r="AL285" s="526" t="str">
        <f>IFERROR(VLOOKUP(AL284,'P1'!$B:$AP,41,FALSE),"")</f>
        <v/>
      </c>
      <c r="AM285" s="526" t="str">
        <f>IFERROR(VLOOKUP(AM284,'P1'!$B:$AP,41,FALSE),"")</f>
        <v/>
      </c>
      <c r="AN285" s="686"/>
      <c r="AO285" s="658"/>
      <c r="AP285" s="662"/>
      <c r="AQ285" s="663"/>
      <c r="AR285" s="658"/>
      <c r="AS285" s="658"/>
      <c r="AT285" s="666"/>
      <c r="AU285" s="524" t="str">
        <f t="shared" ref="AU285" si="427">IFERROR(IF($D284="□",($AO284/$AK$6),($AO284/$AK$8)),"")</f>
        <v/>
      </c>
      <c r="AV285" s="524" t="str">
        <f t="shared" ref="AV285" si="428">IFERROR(IF($D284="□",($AN284/$AO$6),($AN284/$AO$8)),"")</f>
        <v/>
      </c>
      <c r="AX285" s="524" t="str">
        <f>IFERROR(IF($D284="□",(VLOOKUP(F284,'[5]ますた君 '!$C:$E,3,FALSE)/($AK$6*4)),(VLOOKUP(F284,'[5]ますた君 '!$C:$E,3,FALSE)/($AK$8*4))),"")</f>
        <v/>
      </c>
      <c r="AY285" s="524" t="str">
        <f>IFERROR(IF($D284="□",(VLOOKUP(F284,'[5]ますた君 '!$C:$E,3,FALSE)/$AO$6),(VLOOKUP(F284,'[5]ますた君 '!$C:$E,3,FALSE)/$AO$8)),"")</f>
        <v/>
      </c>
    </row>
    <row r="286" spans="1:51" s="500" customFormat="1" ht="12" customHeight="1">
      <c r="A286" s="669"/>
      <c r="B286" s="672"/>
      <c r="C286" s="675"/>
      <c r="D286" s="678"/>
      <c r="E286" s="521"/>
      <c r="F286" s="683"/>
      <c r="G286" s="684"/>
      <c r="H286" s="525" t="s">
        <v>641</v>
      </c>
      <c r="I286" s="526" t="str">
        <f>IFERROR(VLOOKUP(I284,'P1'!$B:$AP,31,FALSE),"")</f>
        <v/>
      </c>
      <c r="J286" s="526" t="str">
        <f>IFERROR(VLOOKUP(J284,'P1'!$B:$AP,31,FALSE),"")</f>
        <v/>
      </c>
      <c r="K286" s="526" t="str">
        <f>IFERROR(VLOOKUP(K284,'P1'!$B:$AP,31,FALSE),"")</f>
        <v/>
      </c>
      <c r="L286" s="526" t="str">
        <f>IFERROR(VLOOKUP(L284,'P1'!$B:$AP,31,FALSE),"")</f>
        <v/>
      </c>
      <c r="M286" s="526" t="str">
        <f>IFERROR(VLOOKUP(M284,'P1'!$B:$AP,31,FALSE),"")</f>
        <v/>
      </c>
      <c r="N286" s="526" t="str">
        <f>IFERROR(VLOOKUP(N284,'P1'!$B:$AP,31,FALSE),"")</f>
        <v/>
      </c>
      <c r="O286" s="526" t="str">
        <f>IFERROR(VLOOKUP(O284,'P1'!$B:$AP,31,FALSE),"")</f>
        <v/>
      </c>
      <c r="P286" s="526" t="str">
        <f>IFERROR(VLOOKUP(P284,'P1'!$B:$AP,31,FALSE),"")</f>
        <v/>
      </c>
      <c r="Q286" s="526" t="str">
        <f>IFERROR(VLOOKUP(Q284,'P1'!$B:$AP,31,FALSE),"")</f>
        <v/>
      </c>
      <c r="R286" s="526" t="str">
        <f>IFERROR(VLOOKUP(R284,'P1'!$B:$AP,31,FALSE),"")</f>
        <v/>
      </c>
      <c r="S286" s="526" t="str">
        <f>IFERROR(VLOOKUP(S284,'P1'!$B:$AP,31,FALSE),"")</f>
        <v/>
      </c>
      <c r="T286" s="526" t="str">
        <f>IFERROR(VLOOKUP(T284,'P1'!$B:$AP,31,FALSE),"")</f>
        <v/>
      </c>
      <c r="U286" s="526" t="str">
        <f>IFERROR(VLOOKUP(U284,'P1'!$B:$AP,31,FALSE),"")</f>
        <v/>
      </c>
      <c r="V286" s="526" t="str">
        <f>IFERROR(VLOOKUP(V284,'P1'!$B:$AP,31,FALSE),"")</f>
        <v/>
      </c>
      <c r="W286" s="526" t="str">
        <f>IFERROR(VLOOKUP(W284,'P1'!$B:$AP,31,FALSE),"")</f>
        <v/>
      </c>
      <c r="X286" s="526" t="str">
        <f>IFERROR(VLOOKUP(X284,'P1'!$B:$AP,31,FALSE),"")</f>
        <v/>
      </c>
      <c r="Y286" s="526" t="str">
        <f>IFERROR(VLOOKUP(Y284,'P1'!$B:$AP,31,FALSE),"")</f>
        <v/>
      </c>
      <c r="Z286" s="526" t="str">
        <f>IFERROR(VLOOKUP(Z284,'P1'!$B:$AP,31,FALSE),"")</f>
        <v/>
      </c>
      <c r="AA286" s="526" t="str">
        <f>IFERROR(VLOOKUP(AA284,'P1'!$B:$AP,31,FALSE),"")</f>
        <v/>
      </c>
      <c r="AB286" s="526" t="str">
        <f>IFERROR(VLOOKUP(AB284,'P1'!$B:$AP,31,FALSE),"")</f>
        <v/>
      </c>
      <c r="AC286" s="526" t="str">
        <f>IFERROR(VLOOKUP(AC284,'P1'!$B:$AP,31,FALSE),"")</f>
        <v/>
      </c>
      <c r="AD286" s="526" t="str">
        <f>IFERROR(VLOOKUP(AD284,'P1'!$B:$AP,31,FALSE),"")</f>
        <v/>
      </c>
      <c r="AE286" s="526" t="str">
        <f>IFERROR(VLOOKUP(AE284,'P1'!$B:$AP,31,FALSE),"")</f>
        <v/>
      </c>
      <c r="AF286" s="526" t="str">
        <f>IFERROR(VLOOKUP(AF284,'P1'!$B:$AP,31,FALSE),"")</f>
        <v/>
      </c>
      <c r="AG286" s="526" t="str">
        <f>IFERROR(VLOOKUP(AG284,'P1'!$B:$AP,31,FALSE),"")</f>
        <v/>
      </c>
      <c r="AH286" s="526" t="str">
        <f>IFERROR(VLOOKUP(AH284,'P1'!$B:$AP,31,FALSE),"")</f>
        <v/>
      </c>
      <c r="AI286" s="526" t="str">
        <f>IFERROR(VLOOKUP(AI284,'P1'!$B:$AP,31,FALSE),"")</f>
        <v/>
      </c>
      <c r="AJ286" s="526" t="str">
        <f>IFERROR(VLOOKUP(AJ284,'P1'!$B:$AP,31,FALSE),"")</f>
        <v/>
      </c>
      <c r="AK286" s="526" t="str">
        <f>IFERROR(VLOOKUP(AK284,'P1'!$B:$AP,31,FALSE),"")</f>
        <v/>
      </c>
      <c r="AL286" s="526" t="str">
        <f>IFERROR(VLOOKUP(AL284,'P1'!$B:$AP,31,FALSE),"")</f>
        <v/>
      </c>
      <c r="AM286" s="526" t="str">
        <f>IFERROR(VLOOKUP(AM284,'P1'!$B:$AP,31,FALSE),"")</f>
        <v/>
      </c>
      <c r="AN286" s="687"/>
      <c r="AO286" s="659"/>
      <c r="AP286" s="664"/>
      <c r="AQ286" s="665"/>
      <c r="AR286" s="659"/>
      <c r="AS286" s="659"/>
      <c r="AT286" s="666"/>
      <c r="AU286" s="527"/>
      <c r="AV286" s="527"/>
      <c r="AX286" s="527"/>
      <c r="AY286" s="527"/>
    </row>
    <row r="287" spans="1:51" s="500" customFormat="1" ht="12" customHeight="1">
      <c r="A287" s="667">
        <v>89</v>
      </c>
      <c r="B287" s="670"/>
      <c r="C287" s="688"/>
      <c r="D287" s="676" t="s">
        <v>634</v>
      </c>
      <c r="E287" s="517"/>
      <c r="F287" s="679"/>
      <c r="G287" s="680"/>
      <c r="H287" s="518" t="s">
        <v>635</v>
      </c>
      <c r="I287" s="519"/>
      <c r="J287" s="519"/>
      <c r="K287" s="519"/>
      <c r="L287" s="519"/>
      <c r="M287" s="519"/>
      <c r="N287" s="519"/>
      <c r="O287" s="519"/>
      <c r="P287" s="519"/>
      <c r="Q287" s="519"/>
      <c r="R287" s="519"/>
      <c r="S287" s="519"/>
      <c r="T287" s="519"/>
      <c r="U287" s="519"/>
      <c r="V287" s="519"/>
      <c r="W287" s="519"/>
      <c r="X287" s="519"/>
      <c r="Y287" s="519"/>
      <c r="Z287" s="519"/>
      <c r="AA287" s="519"/>
      <c r="AB287" s="519"/>
      <c r="AC287" s="519"/>
      <c r="AD287" s="519"/>
      <c r="AE287" s="519"/>
      <c r="AF287" s="519"/>
      <c r="AG287" s="519"/>
      <c r="AH287" s="519"/>
      <c r="AI287" s="519"/>
      <c r="AJ287" s="519"/>
      <c r="AK287" s="519"/>
      <c r="AL287" s="519"/>
      <c r="AM287" s="519"/>
      <c r="AN287" s="685">
        <f t="shared" ref="AN287" si="429">IF(LEFT($AN$1,6)="共同生活援助",SUM(I288:AM288),SUM(I288:AM289))</f>
        <v>0</v>
      </c>
      <c r="AO287" s="657">
        <f>IF($AN$3="４週",AN287/4,AN287/(DAY(EOMONTH($I$21,0))/7))</f>
        <v>0</v>
      </c>
      <c r="AP287" s="660"/>
      <c r="AQ287" s="661"/>
      <c r="AR287" s="657" t="str">
        <f t="shared" ref="AR287" si="430">IF($AN$3="４週",AU288,AV288)</f>
        <v/>
      </c>
      <c r="AS287" s="657"/>
      <c r="AT287" s="666" t="str">
        <f t="shared" ref="AT287" si="431">IF(AX288&lt;=1.1,"",IF(AY288&lt;=1.1,"",IF(F287="","","勤務時間"&amp;CHAR(10)&amp;"OVER")))</f>
        <v/>
      </c>
      <c r="AU287" s="520" t="s">
        <v>636</v>
      </c>
      <c r="AV287" s="520" t="s">
        <v>637</v>
      </c>
      <c r="AX287" s="520" t="s">
        <v>638</v>
      </c>
      <c r="AY287" s="520" t="s">
        <v>639</v>
      </c>
    </row>
    <row r="288" spans="1:51" s="500" customFormat="1" ht="12" customHeight="1">
      <c r="A288" s="668"/>
      <c r="B288" s="671"/>
      <c r="C288" s="689"/>
      <c r="D288" s="677"/>
      <c r="E288" s="521"/>
      <c r="F288" s="681"/>
      <c r="G288" s="682"/>
      <c r="H288" s="522" t="s">
        <v>640</v>
      </c>
      <c r="I288" s="526" t="str">
        <f>IFERROR(VLOOKUP(I287,'P1'!$B:$AP,41,FALSE),"")</f>
        <v/>
      </c>
      <c r="J288" s="526" t="str">
        <f>IFERROR(VLOOKUP(J287,'P1'!$B:$AP,41,FALSE),"")</f>
        <v/>
      </c>
      <c r="K288" s="526" t="str">
        <f>IFERROR(VLOOKUP(K287,'P1'!$B:$AP,41,FALSE),"")</f>
        <v/>
      </c>
      <c r="L288" s="526" t="str">
        <f>IFERROR(VLOOKUP(L287,'P1'!$B:$AP,41,FALSE),"")</f>
        <v/>
      </c>
      <c r="M288" s="526" t="str">
        <f>IFERROR(VLOOKUP(M287,'P1'!$B:$AP,41,FALSE),"")</f>
        <v/>
      </c>
      <c r="N288" s="526" t="str">
        <f>IFERROR(VLOOKUP(N287,'P1'!$B:$AP,41,FALSE),"")</f>
        <v/>
      </c>
      <c r="O288" s="526" t="str">
        <f>IFERROR(VLOOKUP(O287,'P1'!$B:$AP,41,FALSE),"")</f>
        <v/>
      </c>
      <c r="P288" s="526" t="str">
        <f>IFERROR(VLOOKUP(P287,'P1'!$B:$AP,41,FALSE),"")</f>
        <v/>
      </c>
      <c r="Q288" s="526" t="str">
        <f>IFERROR(VLOOKUP(Q287,'P1'!$B:$AP,41,FALSE),"")</f>
        <v/>
      </c>
      <c r="R288" s="526" t="str">
        <f>IFERROR(VLOOKUP(R287,'P1'!$B:$AP,41,FALSE),"")</f>
        <v/>
      </c>
      <c r="S288" s="526" t="str">
        <f>IFERROR(VLOOKUP(S287,'P1'!$B:$AP,41,FALSE),"")</f>
        <v/>
      </c>
      <c r="T288" s="526" t="str">
        <f>IFERROR(VLOOKUP(T287,'P1'!$B:$AP,41,FALSE),"")</f>
        <v/>
      </c>
      <c r="U288" s="526" t="str">
        <f>IFERROR(VLOOKUP(U287,'P1'!$B:$AP,41,FALSE),"")</f>
        <v/>
      </c>
      <c r="V288" s="526" t="str">
        <f>IFERROR(VLOOKUP(V287,'P1'!$B:$AP,41,FALSE),"")</f>
        <v/>
      </c>
      <c r="W288" s="526" t="str">
        <f>IFERROR(VLOOKUP(W287,'P1'!$B:$AP,41,FALSE),"")</f>
        <v/>
      </c>
      <c r="X288" s="526" t="str">
        <f>IFERROR(VLOOKUP(X287,'P1'!$B:$AP,41,FALSE),"")</f>
        <v/>
      </c>
      <c r="Y288" s="526" t="str">
        <f>IFERROR(VLOOKUP(Y287,'P1'!$B:$AP,41,FALSE),"")</f>
        <v/>
      </c>
      <c r="Z288" s="526" t="str">
        <f>IFERROR(VLOOKUP(Z287,'P1'!$B:$AP,41,FALSE),"")</f>
        <v/>
      </c>
      <c r="AA288" s="526" t="str">
        <f>IFERROR(VLOOKUP(AA287,'P1'!$B:$AP,41,FALSE),"")</f>
        <v/>
      </c>
      <c r="AB288" s="526" t="str">
        <f>IFERROR(VLOOKUP(AB287,'P1'!$B:$AP,41,FALSE),"")</f>
        <v/>
      </c>
      <c r="AC288" s="526" t="str">
        <f>IFERROR(VLOOKUP(AC287,'P1'!$B:$AP,41,FALSE),"")</f>
        <v/>
      </c>
      <c r="AD288" s="526" t="str">
        <f>IFERROR(VLOOKUP(AD287,'P1'!$B:$AP,41,FALSE),"")</f>
        <v/>
      </c>
      <c r="AE288" s="526" t="str">
        <f>IFERROR(VLOOKUP(AE287,'P1'!$B:$AP,41,FALSE),"")</f>
        <v/>
      </c>
      <c r="AF288" s="526" t="str">
        <f>IFERROR(VLOOKUP(AF287,'P1'!$B:$AP,41,FALSE),"")</f>
        <v/>
      </c>
      <c r="AG288" s="526" t="str">
        <f>IFERROR(VLOOKUP(AG287,'P1'!$B:$AP,41,FALSE),"")</f>
        <v/>
      </c>
      <c r="AH288" s="526" t="str">
        <f>IFERROR(VLOOKUP(AH287,'P1'!$B:$AP,41,FALSE),"")</f>
        <v/>
      </c>
      <c r="AI288" s="526" t="str">
        <f>IFERROR(VLOOKUP(AI287,'P1'!$B:$AP,41,FALSE),"")</f>
        <v/>
      </c>
      <c r="AJ288" s="526" t="str">
        <f>IFERROR(VLOOKUP(AJ287,'P1'!$B:$AP,41,FALSE),"")</f>
        <v/>
      </c>
      <c r="AK288" s="526" t="str">
        <f>IFERROR(VLOOKUP(AK287,'P1'!$B:$AP,41,FALSE),"")</f>
        <v/>
      </c>
      <c r="AL288" s="526" t="str">
        <f>IFERROR(VLOOKUP(AL287,'P1'!$B:$AP,41,FALSE),"")</f>
        <v/>
      </c>
      <c r="AM288" s="526" t="str">
        <f>IFERROR(VLOOKUP(AM287,'P1'!$B:$AP,41,FALSE),"")</f>
        <v/>
      </c>
      <c r="AN288" s="686"/>
      <c r="AO288" s="658"/>
      <c r="AP288" s="662"/>
      <c r="AQ288" s="663"/>
      <c r="AR288" s="658"/>
      <c r="AS288" s="658"/>
      <c r="AT288" s="666"/>
      <c r="AU288" s="524" t="str">
        <f t="shared" ref="AU288" si="432">IFERROR(IF($D287="□",($AO287/$AK$6),($AO287/$AK$8)),"")</f>
        <v/>
      </c>
      <c r="AV288" s="524" t="str">
        <f t="shared" ref="AV288" si="433">IFERROR(IF($D287="□",($AN287/$AO$6),($AN287/$AO$8)),"")</f>
        <v/>
      </c>
      <c r="AX288" s="524" t="str">
        <f>IFERROR(IF($D287="□",(VLOOKUP(F287,'[5]ますた君 '!$C:$E,3,FALSE)/($AK$6*4)),(VLOOKUP(F287,'[5]ますた君 '!$C:$E,3,FALSE)/($AK$8*4))),"")</f>
        <v/>
      </c>
      <c r="AY288" s="524" t="str">
        <f>IFERROR(IF($D287="□",(VLOOKUP(F287,'[5]ますた君 '!$C:$E,3,FALSE)/$AO$6),(VLOOKUP(F287,'[5]ますた君 '!$C:$E,3,FALSE)/$AO$8)),"")</f>
        <v/>
      </c>
    </row>
    <row r="289" spans="1:51" s="500" customFormat="1" ht="12" customHeight="1">
      <c r="A289" s="669"/>
      <c r="B289" s="672"/>
      <c r="C289" s="690"/>
      <c r="D289" s="678"/>
      <c r="E289" s="521"/>
      <c r="F289" s="683"/>
      <c r="G289" s="684"/>
      <c r="H289" s="525" t="s">
        <v>641</v>
      </c>
      <c r="I289" s="526" t="str">
        <f>IFERROR(VLOOKUP(I287,'P1'!$B:$AP,31,FALSE),"")</f>
        <v/>
      </c>
      <c r="J289" s="526" t="str">
        <f>IFERROR(VLOOKUP(J287,'P1'!$B:$AP,31,FALSE),"")</f>
        <v/>
      </c>
      <c r="K289" s="526" t="str">
        <f>IFERROR(VLOOKUP(K287,'P1'!$B:$AP,31,FALSE),"")</f>
        <v/>
      </c>
      <c r="L289" s="526" t="str">
        <f>IFERROR(VLOOKUP(L287,'P1'!$B:$AP,31,FALSE),"")</f>
        <v/>
      </c>
      <c r="M289" s="526" t="str">
        <f>IFERROR(VLOOKUP(M287,'P1'!$B:$AP,31,FALSE),"")</f>
        <v/>
      </c>
      <c r="N289" s="526" t="str">
        <f>IFERROR(VLOOKUP(N287,'P1'!$B:$AP,31,FALSE),"")</f>
        <v/>
      </c>
      <c r="O289" s="526" t="str">
        <f>IFERROR(VLOOKUP(O287,'P1'!$B:$AP,31,FALSE),"")</f>
        <v/>
      </c>
      <c r="P289" s="526" t="str">
        <f>IFERROR(VLOOKUP(P287,'P1'!$B:$AP,31,FALSE),"")</f>
        <v/>
      </c>
      <c r="Q289" s="526" t="str">
        <f>IFERROR(VLOOKUP(Q287,'P1'!$B:$AP,31,FALSE),"")</f>
        <v/>
      </c>
      <c r="R289" s="526" t="str">
        <f>IFERROR(VLOOKUP(R287,'P1'!$B:$AP,31,FALSE),"")</f>
        <v/>
      </c>
      <c r="S289" s="526" t="str">
        <f>IFERROR(VLOOKUP(S287,'P1'!$B:$AP,31,FALSE),"")</f>
        <v/>
      </c>
      <c r="T289" s="526" t="str">
        <f>IFERROR(VLOOKUP(T287,'P1'!$B:$AP,31,FALSE),"")</f>
        <v/>
      </c>
      <c r="U289" s="526" t="str">
        <f>IFERROR(VLOOKUP(U287,'P1'!$B:$AP,31,FALSE),"")</f>
        <v/>
      </c>
      <c r="V289" s="526" t="str">
        <f>IFERROR(VLOOKUP(V287,'P1'!$B:$AP,31,FALSE),"")</f>
        <v/>
      </c>
      <c r="W289" s="526" t="str">
        <f>IFERROR(VLOOKUP(W287,'P1'!$B:$AP,31,FALSE),"")</f>
        <v/>
      </c>
      <c r="X289" s="526" t="str">
        <f>IFERROR(VLOOKUP(X287,'P1'!$B:$AP,31,FALSE),"")</f>
        <v/>
      </c>
      <c r="Y289" s="526" t="str">
        <f>IFERROR(VLOOKUP(Y287,'P1'!$B:$AP,31,FALSE),"")</f>
        <v/>
      </c>
      <c r="Z289" s="526" t="str">
        <f>IFERROR(VLOOKUP(Z287,'P1'!$B:$AP,31,FALSE),"")</f>
        <v/>
      </c>
      <c r="AA289" s="526" t="str">
        <f>IFERROR(VLOOKUP(AA287,'P1'!$B:$AP,31,FALSE),"")</f>
        <v/>
      </c>
      <c r="AB289" s="526" t="str">
        <f>IFERROR(VLOOKUP(AB287,'P1'!$B:$AP,31,FALSE),"")</f>
        <v/>
      </c>
      <c r="AC289" s="526" t="str">
        <f>IFERROR(VLOOKUP(AC287,'P1'!$B:$AP,31,FALSE),"")</f>
        <v/>
      </c>
      <c r="AD289" s="526" t="str">
        <f>IFERROR(VLOOKUP(AD287,'P1'!$B:$AP,31,FALSE),"")</f>
        <v/>
      </c>
      <c r="AE289" s="526" t="str">
        <f>IFERROR(VLOOKUP(AE287,'P1'!$B:$AP,31,FALSE),"")</f>
        <v/>
      </c>
      <c r="AF289" s="526" t="str">
        <f>IFERROR(VLOOKUP(AF287,'P1'!$B:$AP,31,FALSE),"")</f>
        <v/>
      </c>
      <c r="AG289" s="526" t="str">
        <f>IFERROR(VLOOKUP(AG287,'P1'!$B:$AP,31,FALSE),"")</f>
        <v/>
      </c>
      <c r="AH289" s="526" t="str">
        <f>IFERROR(VLOOKUP(AH287,'P1'!$B:$AP,31,FALSE),"")</f>
        <v/>
      </c>
      <c r="AI289" s="526" t="str">
        <f>IFERROR(VLOOKUP(AI287,'P1'!$B:$AP,31,FALSE),"")</f>
        <v/>
      </c>
      <c r="AJ289" s="526" t="str">
        <f>IFERROR(VLOOKUP(AJ287,'P1'!$B:$AP,31,FALSE),"")</f>
        <v/>
      </c>
      <c r="AK289" s="526" t="str">
        <f>IFERROR(VLOOKUP(AK287,'P1'!$B:$AP,31,FALSE),"")</f>
        <v/>
      </c>
      <c r="AL289" s="526" t="str">
        <f>IFERROR(VLOOKUP(AL287,'P1'!$B:$AP,31,FALSE),"")</f>
        <v/>
      </c>
      <c r="AM289" s="526" t="str">
        <f>IFERROR(VLOOKUP(AM287,'P1'!$B:$AP,31,FALSE),"")</f>
        <v/>
      </c>
      <c r="AN289" s="687"/>
      <c r="AO289" s="659"/>
      <c r="AP289" s="664"/>
      <c r="AQ289" s="665"/>
      <c r="AR289" s="659"/>
      <c r="AS289" s="659"/>
      <c r="AT289" s="666"/>
      <c r="AU289" s="527"/>
      <c r="AV289" s="527"/>
      <c r="AX289" s="527"/>
      <c r="AY289" s="527"/>
    </row>
    <row r="290" spans="1:51" s="500" customFormat="1" ht="12" customHeight="1">
      <c r="A290" s="667">
        <v>90</v>
      </c>
      <c r="B290" s="670"/>
      <c r="C290" s="688"/>
      <c r="D290" s="676" t="s">
        <v>634</v>
      </c>
      <c r="E290" s="517"/>
      <c r="F290" s="679"/>
      <c r="G290" s="680"/>
      <c r="H290" s="518" t="s">
        <v>635</v>
      </c>
      <c r="I290" s="519"/>
      <c r="J290" s="519"/>
      <c r="K290" s="519"/>
      <c r="L290" s="519"/>
      <c r="M290" s="519"/>
      <c r="N290" s="519"/>
      <c r="O290" s="519"/>
      <c r="P290" s="519"/>
      <c r="Q290" s="519"/>
      <c r="R290" s="519"/>
      <c r="S290" s="519"/>
      <c r="T290" s="519"/>
      <c r="U290" s="519"/>
      <c r="V290" s="519"/>
      <c r="W290" s="519"/>
      <c r="X290" s="519"/>
      <c r="Y290" s="519"/>
      <c r="Z290" s="519"/>
      <c r="AA290" s="519"/>
      <c r="AB290" s="519"/>
      <c r="AC290" s="519"/>
      <c r="AD290" s="519"/>
      <c r="AE290" s="519"/>
      <c r="AF290" s="519"/>
      <c r="AG290" s="519"/>
      <c r="AH290" s="519"/>
      <c r="AI290" s="519"/>
      <c r="AJ290" s="519"/>
      <c r="AK290" s="519"/>
      <c r="AL290" s="519"/>
      <c r="AM290" s="519"/>
      <c r="AN290" s="685">
        <f t="shared" ref="AN290" si="434">IF(LEFT($AN$1,6)="共同生活援助",SUM(I291:AM291),SUM(I291:AM292))</f>
        <v>0</v>
      </c>
      <c r="AO290" s="657">
        <f>IF($AN$3="４週",AN290/4,AN290/(DAY(EOMONTH($I$21,0))/7))</f>
        <v>0</v>
      </c>
      <c r="AP290" s="660"/>
      <c r="AQ290" s="661"/>
      <c r="AR290" s="657" t="str">
        <f t="shared" ref="AR290" si="435">IF($AN$3="４週",AU291,AV291)</f>
        <v/>
      </c>
      <c r="AS290" s="657"/>
      <c r="AT290" s="666" t="str">
        <f t="shared" ref="AT290" si="436">IF(AX291&lt;=1.1,"",IF(AY291&lt;=1.1,"",IF(F290="","","勤務時間"&amp;CHAR(10)&amp;"OVER")))</f>
        <v/>
      </c>
      <c r="AU290" s="520" t="s">
        <v>636</v>
      </c>
      <c r="AV290" s="520" t="s">
        <v>637</v>
      </c>
      <c r="AX290" s="520" t="s">
        <v>638</v>
      </c>
      <c r="AY290" s="520" t="s">
        <v>639</v>
      </c>
    </row>
    <row r="291" spans="1:51" s="500" customFormat="1" ht="12" customHeight="1">
      <c r="A291" s="668"/>
      <c r="B291" s="671"/>
      <c r="C291" s="689"/>
      <c r="D291" s="677"/>
      <c r="E291" s="521"/>
      <c r="F291" s="681"/>
      <c r="G291" s="682"/>
      <c r="H291" s="522" t="s">
        <v>640</v>
      </c>
      <c r="I291" s="526" t="str">
        <f>IFERROR(VLOOKUP(I290,'P1'!$B:$AP,41,FALSE),"")</f>
        <v/>
      </c>
      <c r="J291" s="526" t="str">
        <f>IFERROR(VLOOKUP(J290,'P1'!$B:$AP,41,FALSE),"")</f>
        <v/>
      </c>
      <c r="K291" s="526" t="str">
        <f>IFERROR(VLOOKUP(K290,'P1'!$B:$AP,41,FALSE),"")</f>
        <v/>
      </c>
      <c r="L291" s="526" t="str">
        <f>IFERROR(VLOOKUP(L290,'P1'!$B:$AP,41,FALSE),"")</f>
        <v/>
      </c>
      <c r="M291" s="526" t="str">
        <f>IFERROR(VLOOKUP(M290,'P1'!$B:$AP,41,FALSE),"")</f>
        <v/>
      </c>
      <c r="N291" s="526" t="str">
        <f>IFERROR(VLOOKUP(N290,'P1'!$B:$AP,41,FALSE),"")</f>
        <v/>
      </c>
      <c r="O291" s="526" t="str">
        <f>IFERROR(VLOOKUP(O290,'P1'!$B:$AP,41,FALSE),"")</f>
        <v/>
      </c>
      <c r="P291" s="526" t="str">
        <f>IFERROR(VLOOKUP(P290,'P1'!$B:$AP,41,FALSE),"")</f>
        <v/>
      </c>
      <c r="Q291" s="526" t="str">
        <f>IFERROR(VLOOKUP(Q290,'P1'!$B:$AP,41,FALSE),"")</f>
        <v/>
      </c>
      <c r="R291" s="526" t="str">
        <f>IFERROR(VLOOKUP(R290,'P1'!$B:$AP,41,FALSE),"")</f>
        <v/>
      </c>
      <c r="S291" s="526" t="str">
        <f>IFERROR(VLOOKUP(S290,'P1'!$B:$AP,41,FALSE),"")</f>
        <v/>
      </c>
      <c r="T291" s="526" t="str">
        <f>IFERROR(VLOOKUP(T290,'P1'!$B:$AP,41,FALSE),"")</f>
        <v/>
      </c>
      <c r="U291" s="526" t="str">
        <f>IFERROR(VLOOKUP(U290,'P1'!$B:$AP,41,FALSE),"")</f>
        <v/>
      </c>
      <c r="V291" s="526" t="str">
        <f>IFERROR(VLOOKUP(V290,'P1'!$B:$AP,41,FALSE),"")</f>
        <v/>
      </c>
      <c r="W291" s="526" t="str">
        <f>IFERROR(VLOOKUP(W290,'P1'!$B:$AP,41,FALSE),"")</f>
        <v/>
      </c>
      <c r="X291" s="526" t="str">
        <f>IFERROR(VLOOKUP(X290,'P1'!$B:$AP,41,FALSE),"")</f>
        <v/>
      </c>
      <c r="Y291" s="526" t="str">
        <f>IFERROR(VLOOKUP(Y290,'P1'!$B:$AP,41,FALSE),"")</f>
        <v/>
      </c>
      <c r="Z291" s="526" t="str">
        <f>IFERROR(VLOOKUP(Z290,'P1'!$B:$AP,41,FALSE),"")</f>
        <v/>
      </c>
      <c r="AA291" s="526" t="str">
        <f>IFERROR(VLOOKUP(AA290,'P1'!$B:$AP,41,FALSE),"")</f>
        <v/>
      </c>
      <c r="AB291" s="526" t="str">
        <f>IFERROR(VLOOKUP(AB290,'P1'!$B:$AP,41,FALSE),"")</f>
        <v/>
      </c>
      <c r="AC291" s="526" t="str">
        <f>IFERROR(VLOOKUP(AC290,'P1'!$B:$AP,41,FALSE),"")</f>
        <v/>
      </c>
      <c r="AD291" s="526" t="str">
        <f>IFERROR(VLOOKUP(AD290,'P1'!$B:$AP,41,FALSE),"")</f>
        <v/>
      </c>
      <c r="AE291" s="526" t="str">
        <f>IFERROR(VLOOKUP(AE290,'P1'!$B:$AP,41,FALSE),"")</f>
        <v/>
      </c>
      <c r="AF291" s="526" t="str">
        <f>IFERROR(VLOOKUP(AF290,'P1'!$B:$AP,41,FALSE),"")</f>
        <v/>
      </c>
      <c r="AG291" s="526" t="str">
        <f>IFERROR(VLOOKUP(AG290,'P1'!$B:$AP,41,FALSE),"")</f>
        <v/>
      </c>
      <c r="AH291" s="526" t="str">
        <f>IFERROR(VLOOKUP(AH290,'P1'!$B:$AP,41,FALSE),"")</f>
        <v/>
      </c>
      <c r="AI291" s="526" t="str">
        <f>IFERROR(VLOOKUP(AI290,'P1'!$B:$AP,41,FALSE),"")</f>
        <v/>
      </c>
      <c r="AJ291" s="526" t="str">
        <f>IFERROR(VLOOKUP(AJ290,'P1'!$B:$AP,41,FALSE),"")</f>
        <v/>
      </c>
      <c r="AK291" s="526" t="str">
        <f>IFERROR(VLOOKUP(AK290,'P1'!$B:$AP,41,FALSE),"")</f>
        <v/>
      </c>
      <c r="AL291" s="526" t="str">
        <f>IFERROR(VLOOKUP(AL290,'P1'!$B:$AP,41,FALSE),"")</f>
        <v/>
      </c>
      <c r="AM291" s="526" t="str">
        <f>IFERROR(VLOOKUP(AM290,'P1'!$B:$AP,41,FALSE),"")</f>
        <v/>
      </c>
      <c r="AN291" s="686"/>
      <c r="AO291" s="658"/>
      <c r="AP291" s="662"/>
      <c r="AQ291" s="663"/>
      <c r="AR291" s="658"/>
      <c r="AS291" s="658"/>
      <c r="AT291" s="666"/>
      <c r="AU291" s="524" t="str">
        <f t="shared" ref="AU291" si="437">IFERROR(IF($D290="□",($AO290/$AK$6),($AO290/$AK$8)),"")</f>
        <v/>
      </c>
      <c r="AV291" s="524" t="str">
        <f t="shared" ref="AV291" si="438">IFERROR(IF($D290="□",($AN290/$AO$6),($AN290/$AO$8)),"")</f>
        <v/>
      </c>
      <c r="AX291" s="524" t="str">
        <f>IFERROR(IF($D290="□",(VLOOKUP(F290,'[5]ますた君 '!$C:$E,3,FALSE)/($AK$6*4)),(VLOOKUP(F290,'[5]ますた君 '!$C:$E,3,FALSE)/($AK$8*4))),"")</f>
        <v/>
      </c>
      <c r="AY291" s="524" t="str">
        <f>IFERROR(IF($D290="□",(VLOOKUP(F290,'[5]ますた君 '!$C:$E,3,FALSE)/$AO$6),(VLOOKUP(F290,'[5]ますた君 '!$C:$E,3,FALSE)/$AO$8)),"")</f>
        <v/>
      </c>
    </row>
    <row r="292" spans="1:51" s="500" customFormat="1" ht="12" customHeight="1">
      <c r="A292" s="669"/>
      <c r="B292" s="672"/>
      <c r="C292" s="690"/>
      <c r="D292" s="678"/>
      <c r="E292" s="521"/>
      <c r="F292" s="683"/>
      <c r="G292" s="684"/>
      <c r="H292" s="525" t="s">
        <v>641</v>
      </c>
      <c r="I292" s="526" t="str">
        <f>IFERROR(VLOOKUP(I290,'P1'!$B:$AP,31,FALSE),"")</f>
        <v/>
      </c>
      <c r="J292" s="526" t="str">
        <f>IFERROR(VLOOKUP(J290,'P1'!$B:$AP,31,FALSE),"")</f>
        <v/>
      </c>
      <c r="K292" s="526" t="str">
        <f>IFERROR(VLOOKUP(K290,'P1'!$B:$AP,31,FALSE),"")</f>
        <v/>
      </c>
      <c r="L292" s="526" t="str">
        <f>IFERROR(VLOOKUP(L290,'P1'!$B:$AP,31,FALSE),"")</f>
        <v/>
      </c>
      <c r="M292" s="526" t="str">
        <f>IFERROR(VLOOKUP(M290,'P1'!$B:$AP,31,FALSE),"")</f>
        <v/>
      </c>
      <c r="N292" s="526" t="str">
        <f>IFERROR(VLOOKUP(N290,'P1'!$B:$AP,31,FALSE),"")</f>
        <v/>
      </c>
      <c r="O292" s="526" t="str">
        <f>IFERROR(VLOOKUP(O290,'P1'!$B:$AP,31,FALSE),"")</f>
        <v/>
      </c>
      <c r="P292" s="526" t="str">
        <f>IFERROR(VLOOKUP(P290,'P1'!$B:$AP,31,FALSE),"")</f>
        <v/>
      </c>
      <c r="Q292" s="526" t="str">
        <f>IFERROR(VLOOKUP(Q290,'P1'!$B:$AP,31,FALSE),"")</f>
        <v/>
      </c>
      <c r="R292" s="526" t="str">
        <f>IFERROR(VLOOKUP(R290,'P1'!$B:$AP,31,FALSE),"")</f>
        <v/>
      </c>
      <c r="S292" s="526" t="str">
        <f>IFERROR(VLOOKUP(S290,'P1'!$B:$AP,31,FALSE),"")</f>
        <v/>
      </c>
      <c r="T292" s="526" t="str">
        <f>IFERROR(VLOOKUP(T290,'P1'!$B:$AP,31,FALSE),"")</f>
        <v/>
      </c>
      <c r="U292" s="526" t="str">
        <f>IFERROR(VLOOKUP(U290,'P1'!$B:$AP,31,FALSE),"")</f>
        <v/>
      </c>
      <c r="V292" s="526" t="str">
        <f>IFERROR(VLOOKUP(V290,'P1'!$B:$AP,31,FALSE),"")</f>
        <v/>
      </c>
      <c r="W292" s="526" t="str">
        <f>IFERROR(VLOOKUP(W290,'P1'!$B:$AP,31,FALSE),"")</f>
        <v/>
      </c>
      <c r="X292" s="526" t="str">
        <f>IFERROR(VLOOKUP(X290,'P1'!$B:$AP,31,FALSE),"")</f>
        <v/>
      </c>
      <c r="Y292" s="526" t="str">
        <f>IFERROR(VLOOKUP(Y290,'P1'!$B:$AP,31,FALSE),"")</f>
        <v/>
      </c>
      <c r="Z292" s="526" t="str">
        <f>IFERROR(VLOOKUP(Z290,'P1'!$B:$AP,31,FALSE),"")</f>
        <v/>
      </c>
      <c r="AA292" s="526" t="str">
        <f>IFERROR(VLOOKUP(AA290,'P1'!$B:$AP,31,FALSE),"")</f>
        <v/>
      </c>
      <c r="AB292" s="526" t="str">
        <f>IFERROR(VLOOKUP(AB290,'P1'!$B:$AP,31,FALSE),"")</f>
        <v/>
      </c>
      <c r="AC292" s="526" t="str">
        <f>IFERROR(VLOOKUP(AC290,'P1'!$B:$AP,31,FALSE),"")</f>
        <v/>
      </c>
      <c r="AD292" s="526" t="str">
        <f>IFERROR(VLOOKUP(AD290,'P1'!$B:$AP,31,FALSE),"")</f>
        <v/>
      </c>
      <c r="AE292" s="526" t="str">
        <f>IFERROR(VLOOKUP(AE290,'P1'!$B:$AP,31,FALSE),"")</f>
        <v/>
      </c>
      <c r="AF292" s="526" t="str">
        <f>IFERROR(VLOOKUP(AF290,'P1'!$B:$AP,31,FALSE),"")</f>
        <v/>
      </c>
      <c r="AG292" s="526" t="str">
        <f>IFERROR(VLOOKUP(AG290,'P1'!$B:$AP,31,FALSE),"")</f>
        <v/>
      </c>
      <c r="AH292" s="526" t="str">
        <f>IFERROR(VLOOKUP(AH290,'P1'!$B:$AP,31,FALSE),"")</f>
        <v/>
      </c>
      <c r="AI292" s="526" t="str">
        <f>IFERROR(VLOOKUP(AI290,'P1'!$B:$AP,31,FALSE),"")</f>
        <v/>
      </c>
      <c r="AJ292" s="526" t="str">
        <f>IFERROR(VLOOKUP(AJ290,'P1'!$B:$AP,31,FALSE),"")</f>
        <v/>
      </c>
      <c r="AK292" s="526" t="str">
        <f>IFERROR(VLOOKUP(AK290,'P1'!$B:$AP,31,FALSE),"")</f>
        <v/>
      </c>
      <c r="AL292" s="526" t="str">
        <f>IFERROR(VLOOKUP(AL290,'P1'!$B:$AP,31,FALSE),"")</f>
        <v/>
      </c>
      <c r="AM292" s="526" t="str">
        <f>IFERROR(VLOOKUP(AM290,'P1'!$B:$AP,31,FALSE),"")</f>
        <v/>
      </c>
      <c r="AN292" s="687"/>
      <c r="AO292" s="659"/>
      <c r="AP292" s="664"/>
      <c r="AQ292" s="665"/>
      <c r="AR292" s="659"/>
      <c r="AS292" s="659"/>
      <c r="AT292" s="666"/>
      <c r="AU292" s="527"/>
      <c r="AV292" s="527"/>
      <c r="AX292" s="527"/>
      <c r="AY292" s="527"/>
    </row>
    <row r="293" spans="1:51" s="500" customFormat="1" ht="12" customHeight="1">
      <c r="A293" s="667">
        <v>91</v>
      </c>
      <c r="B293" s="670"/>
      <c r="C293" s="688"/>
      <c r="D293" s="676" t="s">
        <v>634</v>
      </c>
      <c r="E293" s="517"/>
      <c r="F293" s="679"/>
      <c r="G293" s="680"/>
      <c r="H293" s="518" t="s">
        <v>635</v>
      </c>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685">
        <f t="shared" ref="AN293" si="439">IF(LEFT($AN$1,6)="共同生活援助",SUM(I294:AM294),SUM(I294:AM295))</f>
        <v>0</v>
      </c>
      <c r="AO293" s="657">
        <f>IF($AN$3="４週",AN293/4,AN293/(DAY(EOMONTH($I$21,0))/7))</f>
        <v>0</v>
      </c>
      <c r="AP293" s="660"/>
      <c r="AQ293" s="661"/>
      <c r="AR293" s="657" t="str">
        <f t="shared" ref="AR293" si="440">IF($AN$3="４週",AU294,AV294)</f>
        <v/>
      </c>
      <c r="AS293" s="657"/>
      <c r="AT293" s="666" t="str">
        <f t="shared" ref="AT293" si="441">IF(AX294&lt;=1.1,"",IF(AY294&lt;=1.1,"",IF(F293="","","勤務時間"&amp;CHAR(10)&amp;"OVER")))</f>
        <v/>
      </c>
      <c r="AU293" s="520" t="s">
        <v>636</v>
      </c>
      <c r="AV293" s="520" t="s">
        <v>637</v>
      </c>
      <c r="AX293" s="520" t="s">
        <v>638</v>
      </c>
      <c r="AY293" s="520" t="s">
        <v>639</v>
      </c>
    </row>
    <row r="294" spans="1:51" s="500" customFormat="1" ht="12" customHeight="1">
      <c r="A294" s="668"/>
      <c r="B294" s="671"/>
      <c r="C294" s="689"/>
      <c r="D294" s="677"/>
      <c r="E294" s="521"/>
      <c r="F294" s="681"/>
      <c r="G294" s="682"/>
      <c r="H294" s="522" t="s">
        <v>640</v>
      </c>
      <c r="I294" s="526" t="str">
        <f>IFERROR(VLOOKUP(I293,'P1'!$B:$AP,41,FALSE),"")</f>
        <v/>
      </c>
      <c r="J294" s="526" t="str">
        <f>IFERROR(VLOOKUP(J293,'P1'!$B:$AP,41,FALSE),"")</f>
        <v/>
      </c>
      <c r="K294" s="526" t="str">
        <f>IFERROR(VLOOKUP(K293,'P1'!$B:$AP,41,FALSE),"")</f>
        <v/>
      </c>
      <c r="L294" s="526" t="str">
        <f>IFERROR(VLOOKUP(L293,'P1'!$B:$AP,41,FALSE),"")</f>
        <v/>
      </c>
      <c r="M294" s="526" t="str">
        <f>IFERROR(VLOOKUP(M293,'P1'!$B:$AP,41,FALSE),"")</f>
        <v/>
      </c>
      <c r="N294" s="526" t="str">
        <f>IFERROR(VLOOKUP(N293,'P1'!$B:$AP,41,FALSE),"")</f>
        <v/>
      </c>
      <c r="O294" s="526" t="str">
        <f>IFERROR(VLOOKUP(O293,'P1'!$B:$AP,41,FALSE),"")</f>
        <v/>
      </c>
      <c r="P294" s="526" t="str">
        <f>IFERROR(VLOOKUP(P293,'P1'!$B:$AP,41,FALSE),"")</f>
        <v/>
      </c>
      <c r="Q294" s="526" t="str">
        <f>IFERROR(VLOOKUP(Q293,'P1'!$B:$AP,41,FALSE),"")</f>
        <v/>
      </c>
      <c r="R294" s="526" t="str">
        <f>IFERROR(VLOOKUP(R293,'P1'!$B:$AP,41,FALSE),"")</f>
        <v/>
      </c>
      <c r="S294" s="526" t="str">
        <f>IFERROR(VLOOKUP(S293,'P1'!$B:$AP,41,FALSE),"")</f>
        <v/>
      </c>
      <c r="T294" s="526" t="str">
        <f>IFERROR(VLOOKUP(T293,'P1'!$B:$AP,41,FALSE),"")</f>
        <v/>
      </c>
      <c r="U294" s="526" t="str">
        <f>IFERROR(VLOOKUP(U293,'P1'!$B:$AP,41,FALSE),"")</f>
        <v/>
      </c>
      <c r="V294" s="526" t="str">
        <f>IFERROR(VLOOKUP(V293,'P1'!$B:$AP,41,FALSE),"")</f>
        <v/>
      </c>
      <c r="W294" s="526" t="str">
        <f>IFERROR(VLOOKUP(W293,'P1'!$B:$AP,41,FALSE),"")</f>
        <v/>
      </c>
      <c r="X294" s="526" t="str">
        <f>IFERROR(VLOOKUP(X293,'P1'!$B:$AP,41,FALSE),"")</f>
        <v/>
      </c>
      <c r="Y294" s="526" t="str">
        <f>IFERROR(VLOOKUP(Y293,'P1'!$B:$AP,41,FALSE),"")</f>
        <v/>
      </c>
      <c r="Z294" s="526" t="str">
        <f>IFERROR(VLOOKUP(Z293,'P1'!$B:$AP,41,FALSE),"")</f>
        <v/>
      </c>
      <c r="AA294" s="526" t="str">
        <f>IFERROR(VLOOKUP(AA293,'P1'!$B:$AP,41,FALSE),"")</f>
        <v/>
      </c>
      <c r="AB294" s="526" t="str">
        <f>IFERROR(VLOOKUP(AB293,'P1'!$B:$AP,41,FALSE),"")</f>
        <v/>
      </c>
      <c r="AC294" s="526" t="str">
        <f>IFERROR(VLOOKUP(AC293,'P1'!$B:$AP,41,FALSE),"")</f>
        <v/>
      </c>
      <c r="AD294" s="526" t="str">
        <f>IFERROR(VLOOKUP(AD293,'P1'!$B:$AP,41,FALSE),"")</f>
        <v/>
      </c>
      <c r="AE294" s="526" t="str">
        <f>IFERROR(VLOOKUP(AE293,'P1'!$B:$AP,41,FALSE),"")</f>
        <v/>
      </c>
      <c r="AF294" s="526" t="str">
        <f>IFERROR(VLOOKUP(AF293,'P1'!$B:$AP,41,FALSE),"")</f>
        <v/>
      </c>
      <c r="AG294" s="526" t="str">
        <f>IFERROR(VLOOKUP(AG293,'P1'!$B:$AP,41,FALSE),"")</f>
        <v/>
      </c>
      <c r="AH294" s="526" t="str">
        <f>IFERROR(VLOOKUP(AH293,'P1'!$B:$AP,41,FALSE),"")</f>
        <v/>
      </c>
      <c r="AI294" s="526" t="str">
        <f>IFERROR(VLOOKUP(AI293,'P1'!$B:$AP,41,FALSE),"")</f>
        <v/>
      </c>
      <c r="AJ294" s="526" t="str">
        <f>IFERROR(VLOOKUP(AJ293,'P1'!$B:$AP,41,FALSE),"")</f>
        <v/>
      </c>
      <c r="AK294" s="526" t="str">
        <f>IFERROR(VLOOKUP(AK293,'P1'!$B:$AP,41,FALSE),"")</f>
        <v/>
      </c>
      <c r="AL294" s="526" t="str">
        <f>IFERROR(VLOOKUP(AL293,'P1'!$B:$AP,41,FALSE),"")</f>
        <v/>
      </c>
      <c r="AM294" s="526" t="str">
        <f>IFERROR(VLOOKUP(AM293,'P1'!$B:$AP,41,FALSE),"")</f>
        <v/>
      </c>
      <c r="AN294" s="686"/>
      <c r="AO294" s="658"/>
      <c r="AP294" s="662"/>
      <c r="AQ294" s="663"/>
      <c r="AR294" s="658"/>
      <c r="AS294" s="658"/>
      <c r="AT294" s="666"/>
      <c r="AU294" s="524" t="str">
        <f t="shared" ref="AU294" si="442">IFERROR(IF($D293="□",($AO293/$AK$6),($AO293/$AK$8)),"")</f>
        <v/>
      </c>
      <c r="AV294" s="524" t="str">
        <f t="shared" ref="AV294" si="443">IFERROR(IF($D293="□",($AN293/$AO$6),($AN293/$AO$8)),"")</f>
        <v/>
      </c>
      <c r="AX294" s="524" t="str">
        <f>IFERROR(IF($D293="□",(VLOOKUP(F293,'[5]ますた君 '!$C:$E,3,FALSE)/($AK$6*4)),(VLOOKUP(F293,'[5]ますた君 '!$C:$E,3,FALSE)/($AK$8*4))),"")</f>
        <v/>
      </c>
      <c r="AY294" s="524" t="str">
        <f>IFERROR(IF($D293="□",(VLOOKUP(F293,'[5]ますた君 '!$C:$E,3,FALSE)/$AO$6),(VLOOKUP(F293,'[5]ますた君 '!$C:$E,3,FALSE)/$AO$8)),"")</f>
        <v/>
      </c>
    </row>
    <row r="295" spans="1:51" s="500" customFormat="1" ht="12" customHeight="1">
      <c r="A295" s="669"/>
      <c r="B295" s="672"/>
      <c r="C295" s="690"/>
      <c r="D295" s="678"/>
      <c r="E295" s="521"/>
      <c r="F295" s="683"/>
      <c r="G295" s="684"/>
      <c r="H295" s="525" t="s">
        <v>641</v>
      </c>
      <c r="I295" s="526" t="str">
        <f>IFERROR(VLOOKUP(I293,'P1'!$B:$AP,31,FALSE),"")</f>
        <v/>
      </c>
      <c r="J295" s="526" t="str">
        <f>IFERROR(VLOOKUP(J293,'P1'!$B:$AP,31,FALSE),"")</f>
        <v/>
      </c>
      <c r="K295" s="526" t="str">
        <f>IFERROR(VLOOKUP(K293,'P1'!$B:$AP,31,FALSE),"")</f>
        <v/>
      </c>
      <c r="L295" s="526" t="str">
        <f>IFERROR(VLOOKUP(L293,'P1'!$B:$AP,31,FALSE),"")</f>
        <v/>
      </c>
      <c r="M295" s="526" t="str">
        <f>IFERROR(VLOOKUP(M293,'P1'!$B:$AP,31,FALSE),"")</f>
        <v/>
      </c>
      <c r="N295" s="526" t="str">
        <f>IFERROR(VLOOKUP(N293,'P1'!$B:$AP,31,FALSE),"")</f>
        <v/>
      </c>
      <c r="O295" s="526" t="str">
        <f>IFERROR(VLOOKUP(O293,'P1'!$B:$AP,31,FALSE),"")</f>
        <v/>
      </c>
      <c r="P295" s="526" t="str">
        <f>IFERROR(VLOOKUP(P293,'P1'!$B:$AP,31,FALSE),"")</f>
        <v/>
      </c>
      <c r="Q295" s="526" t="str">
        <f>IFERROR(VLOOKUP(Q293,'P1'!$B:$AP,31,FALSE),"")</f>
        <v/>
      </c>
      <c r="R295" s="526" t="str">
        <f>IFERROR(VLOOKUP(R293,'P1'!$B:$AP,31,FALSE),"")</f>
        <v/>
      </c>
      <c r="S295" s="526" t="str">
        <f>IFERROR(VLOOKUP(S293,'P1'!$B:$AP,31,FALSE),"")</f>
        <v/>
      </c>
      <c r="T295" s="526" t="str">
        <f>IFERROR(VLOOKUP(T293,'P1'!$B:$AP,31,FALSE),"")</f>
        <v/>
      </c>
      <c r="U295" s="526" t="str">
        <f>IFERROR(VLOOKUP(U293,'P1'!$B:$AP,31,FALSE),"")</f>
        <v/>
      </c>
      <c r="V295" s="526" t="str">
        <f>IFERROR(VLOOKUP(V293,'P1'!$B:$AP,31,FALSE),"")</f>
        <v/>
      </c>
      <c r="W295" s="526" t="str">
        <f>IFERROR(VLOOKUP(W293,'P1'!$B:$AP,31,FALSE),"")</f>
        <v/>
      </c>
      <c r="X295" s="526" t="str">
        <f>IFERROR(VLOOKUP(X293,'P1'!$B:$AP,31,FALSE),"")</f>
        <v/>
      </c>
      <c r="Y295" s="526" t="str">
        <f>IFERROR(VLOOKUP(Y293,'P1'!$B:$AP,31,FALSE),"")</f>
        <v/>
      </c>
      <c r="Z295" s="526" t="str">
        <f>IFERROR(VLOOKUP(Z293,'P1'!$B:$AP,31,FALSE),"")</f>
        <v/>
      </c>
      <c r="AA295" s="526" t="str">
        <f>IFERROR(VLOOKUP(AA293,'P1'!$B:$AP,31,FALSE),"")</f>
        <v/>
      </c>
      <c r="AB295" s="526" t="str">
        <f>IFERROR(VLOOKUP(AB293,'P1'!$B:$AP,31,FALSE),"")</f>
        <v/>
      </c>
      <c r="AC295" s="526" t="str">
        <f>IFERROR(VLOOKUP(AC293,'P1'!$B:$AP,31,FALSE),"")</f>
        <v/>
      </c>
      <c r="AD295" s="526" t="str">
        <f>IFERROR(VLOOKUP(AD293,'P1'!$B:$AP,31,FALSE),"")</f>
        <v/>
      </c>
      <c r="AE295" s="526" t="str">
        <f>IFERROR(VLOOKUP(AE293,'P1'!$B:$AP,31,FALSE),"")</f>
        <v/>
      </c>
      <c r="AF295" s="526" t="str">
        <f>IFERROR(VLOOKUP(AF293,'P1'!$B:$AP,31,FALSE),"")</f>
        <v/>
      </c>
      <c r="AG295" s="526" t="str">
        <f>IFERROR(VLOOKUP(AG293,'P1'!$B:$AP,31,FALSE),"")</f>
        <v/>
      </c>
      <c r="AH295" s="526" t="str">
        <f>IFERROR(VLOOKUP(AH293,'P1'!$B:$AP,31,FALSE),"")</f>
        <v/>
      </c>
      <c r="AI295" s="526" t="str">
        <f>IFERROR(VLOOKUP(AI293,'P1'!$B:$AP,31,FALSE),"")</f>
        <v/>
      </c>
      <c r="AJ295" s="526" t="str">
        <f>IFERROR(VLOOKUP(AJ293,'P1'!$B:$AP,31,FALSE),"")</f>
        <v/>
      </c>
      <c r="AK295" s="526" t="str">
        <f>IFERROR(VLOOKUP(AK293,'P1'!$B:$AP,31,FALSE),"")</f>
        <v/>
      </c>
      <c r="AL295" s="526" t="str">
        <f>IFERROR(VLOOKUP(AL293,'P1'!$B:$AP,31,FALSE),"")</f>
        <v/>
      </c>
      <c r="AM295" s="526" t="str">
        <f>IFERROR(VLOOKUP(AM293,'P1'!$B:$AP,31,FALSE),"")</f>
        <v/>
      </c>
      <c r="AN295" s="687"/>
      <c r="AO295" s="659"/>
      <c r="AP295" s="664"/>
      <c r="AQ295" s="665"/>
      <c r="AR295" s="659"/>
      <c r="AS295" s="659"/>
      <c r="AT295" s="666"/>
      <c r="AU295" s="527"/>
      <c r="AV295" s="527"/>
      <c r="AX295" s="527"/>
      <c r="AY295" s="527"/>
    </row>
    <row r="296" spans="1:51" s="500" customFormat="1" ht="12" customHeight="1">
      <c r="A296" s="667">
        <v>92</v>
      </c>
      <c r="B296" s="670"/>
      <c r="C296" s="688"/>
      <c r="D296" s="676" t="s">
        <v>634</v>
      </c>
      <c r="E296" s="517"/>
      <c r="F296" s="679"/>
      <c r="G296" s="680"/>
      <c r="H296" s="518" t="s">
        <v>635</v>
      </c>
      <c r="I296" s="519"/>
      <c r="J296" s="519"/>
      <c r="K296" s="519"/>
      <c r="L296" s="519"/>
      <c r="M296" s="519"/>
      <c r="N296" s="519"/>
      <c r="O296" s="519"/>
      <c r="P296" s="519"/>
      <c r="Q296" s="519"/>
      <c r="R296" s="519"/>
      <c r="S296" s="519"/>
      <c r="T296" s="519"/>
      <c r="U296" s="519"/>
      <c r="V296" s="519"/>
      <c r="W296" s="519"/>
      <c r="X296" s="519"/>
      <c r="Y296" s="519"/>
      <c r="Z296" s="519"/>
      <c r="AA296" s="519"/>
      <c r="AB296" s="519"/>
      <c r="AC296" s="519"/>
      <c r="AD296" s="519"/>
      <c r="AE296" s="519"/>
      <c r="AF296" s="519"/>
      <c r="AG296" s="519"/>
      <c r="AH296" s="519"/>
      <c r="AI296" s="519"/>
      <c r="AJ296" s="519"/>
      <c r="AK296" s="519"/>
      <c r="AL296" s="519"/>
      <c r="AM296" s="519"/>
      <c r="AN296" s="685">
        <f t="shared" ref="AN296" si="444">IF(LEFT($AN$1,6)="共同生活援助",SUM(I297:AM297),SUM(I297:AM298))</f>
        <v>0</v>
      </c>
      <c r="AO296" s="657">
        <f>IF($AN$3="４週",AN296/4,AN296/(DAY(EOMONTH($I$21,0))/7))</f>
        <v>0</v>
      </c>
      <c r="AP296" s="660"/>
      <c r="AQ296" s="661"/>
      <c r="AR296" s="657" t="str">
        <f t="shared" ref="AR296" si="445">IF($AN$3="４週",AU297,AV297)</f>
        <v/>
      </c>
      <c r="AS296" s="657"/>
      <c r="AT296" s="666" t="str">
        <f t="shared" ref="AT296" si="446">IF(AX297&lt;=1.1,"",IF(AY297&lt;=1.1,"",IF(F296="","","勤務時間"&amp;CHAR(10)&amp;"OVER")))</f>
        <v/>
      </c>
      <c r="AU296" s="520" t="s">
        <v>636</v>
      </c>
      <c r="AV296" s="520" t="s">
        <v>637</v>
      </c>
      <c r="AX296" s="520" t="s">
        <v>638</v>
      </c>
      <c r="AY296" s="520" t="s">
        <v>639</v>
      </c>
    </row>
    <row r="297" spans="1:51" s="500" customFormat="1" ht="12" customHeight="1">
      <c r="A297" s="668"/>
      <c r="B297" s="671"/>
      <c r="C297" s="689"/>
      <c r="D297" s="677"/>
      <c r="E297" s="521"/>
      <c r="F297" s="681"/>
      <c r="G297" s="682"/>
      <c r="H297" s="522" t="s">
        <v>640</v>
      </c>
      <c r="I297" s="526" t="str">
        <f>IFERROR(VLOOKUP(I296,'P1'!$B:$AP,41,FALSE),"")</f>
        <v/>
      </c>
      <c r="J297" s="526" t="str">
        <f>IFERROR(VLOOKUP(J296,'P1'!$B:$AP,41,FALSE),"")</f>
        <v/>
      </c>
      <c r="K297" s="526" t="str">
        <f>IFERROR(VLOOKUP(K296,'P1'!$B:$AP,41,FALSE),"")</f>
        <v/>
      </c>
      <c r="L297" s="526" t="str">
        <f>IFERROR(VLOOKUP(L296,'P1'!$B:$AP,41,FALSE),"")</f>
        <v/>
      </c>
      <c r="M297" s="526" t="str">
        <f>IFERROR(VLOOKUP(M296,'P1'!$B:$AP,41,FALSE),"")</f>
        <v/>
      </c>
      <c r="N297" s="526" t="str">
        <f>IFERROR(VLOOKUP(N296,'P1'!$B:$AP,41,FALSE),"")</f>
        <v/>
      </c>
      <c r="O297" s="526" t="str">
        <f>IFERROR(VLOOKUP(O296,'P1'!$B:$AP,41,FALSE),"")</f>
        <v/>
      </c>
      <c r="P297" s="526" t="str">
        <f>IFERROR(VLOOKUP(P296,'P1'!$B:$AP,41,FALSE),"")</f>
        <v/>
      </c>
      <c r="Q297" s="526" t="str">
        <f>IFERROR(VLOOKUP(Q296,'P1'!$B:$AP,41,FALSE),"")</f>
        <v/>
      </c>
      <c r="R297" s="526" t="str">
        <f>IFERROR(VLOOKUP(R296,'P1'!$B:$AP,41,FALSE),"")</f>
        <v/>
      </c>
      <c r="S297" s="526" t="str">
        <f>IFERROR(VLOOKUP(S296,'P1'!$B:$AP,41,FALSE),"")</f>
        <v/>
      </c>
      <c r="T297" s="526" t="str">
        <f>IFERROR(VLOOKUP(T296,'P1'!$B:$AP,41,FALSE),"")</f>
        <v/>
      </c>
      <c r="U297" s="526" t="str">
        <f>IFERROR(VLOOKUP(U296,'P1'!$B:$AP,41,FALSE),"")</f>
        <v/>
      </c>
      <c r="V297" s="526" t="str">
        <f>IFERROR(VLOOKUP(V296,'P1'!$B:$AP,41,FALSE),"")</f>
        <v/>
      </c>
      <c r="W297" s="526" t="str">
        <f>IFERROR(VLOOKUP(W296,'P1'!$B:$AP,41,FALSE),"")</f>
        <v/>
      </c>
      <c r="X297" s="526" t="str">
        <f>IFERROR(VLOOKUP(X296,'P1'!$B:$AP,41,FALSE),"")</f>
        <v/>
      </c>
      <c r="Y297" s="526" t="str">
        <f>IFERROR(VLOOKUP(Y296,'P1'!$B:$AP,41,FALSE),"")</f>
        <v/>
      </c>
      <c r="Z297" s="526" t="str">
        <f>IFERROR(VLOOKUP(Z296,'P1'!$B:$AP,41,FALSE),"")</f>
        <v/>
      </c>
      <c r="AA297" s="526" t="str">
        <f>IFERROR(VLOOKUP(AA296,'P1'!$B:$AP,41,FALSE),"")</f>
        <v/>
      </c>
      <c r="AB297" s="526" t="str">
        <f>IFERROR(VLOOKUP(AB296,'P1'!$B:$AP,41,FALSE),"")</f>
        <v/>
      </c>
      <c r="AC297" s="526" t="str">
        <f>IFERROR(VLOOKUP(AC296,'P1'!$B:$AP,41,FALSE),"")</f>
        <v/>
      </c>
      <c r="AD297" s="526" t="str">
        <f>IFERROR(VLOOKUP(AD296,'P1'!$B:$AP,41,FALSE),"")</f>
        <v/>
      </c>
      <c r="AE297" s="526" t="str">
        <f>IFERROR(VLOOKUP(AE296,'P1'!$B:$AP,41,FALSE),"")</f>
        <v/>
      </c>
      <c r="AF297" s="526" t="str">
        <f>IFERROR(VLOOKUP(AF296,'P1'!$B:$AP,41,FALSE),"")</f>
        <v/>
      </c>
      <c r="AG297" s="526" t="str">
        <f>IFERROR(VLOOKUP(AG296,'P1'!$B:$AP,41,FALSE),"")</f>
        <v/>
      </c>
      <c r="AH297" s="526" t="str">
        <f>IFERROR(VLOOKUP(AH296,'P1'!$B:$AP,41,FALSE),"")</f>
        <v/>
      </c>
      <c r="AI297" s="526" t="str">
        <f>IFERROR(VLOOKUP(AI296,'P1'!$B:$AP,41,FALSE),"")</f>
        <v/>
      </c>
      <c r="AJ297" s="526" t="str">
        <f>IFERROR(VLOOKUP(AJ296,'P1'!$B:$AP,41,FALSE),"")</f>
        <v/>
      </c>
      <c r="AK297" s="526" t="str">
        <f>IFERROR(VLOOKUP(AK296,'P1'!$B:$AP,41,FALSE),"")</f>
        <v/>
      </c>
      <c r="AL297" s="526" t="str">
        <f>IFERROR(VLOOKUP(AL296,'P1'!$B:$AP,41,FALSE),"")</f>
        <v/>
      </c>
      <c r="AM297" s="526" t="str">
        <f>IFERROR(VLOOKUP(AM296,'P1'!$B:$AP,41,FALSE),"")</f>
        <v/>
      </c>
      <c r="AN297" s="686"/>
      <c r="AO297" s="658"/>
      <c r="AP297" s="662"/>
      <c r="AQ297" s="663"/>
      <c r="AR297" s="658"/>
      <c r="AS297" s="658"/>
      <c r="AT297" s="666"/>
      <c r="AU297" s="524" t="str">
        <f t="shared" ref="AU297" si="447">IFERROR(IF($D296="□",($AO296/$AK$6),($AO296/$AK$8)),"")</f>
        <v/>
      </c>
      <c r="AV297" s="524" t="str">
        <f t="shared" ref="AV297" si="448">IFERROR(IF($D296="□",($AN296/$AO$6),($AN296/$AO$8)),"")</f>
        <v/>
      </c>
      <c r="AX297" s="524" t="str">
        <f>IFERROR(IF($D296="□",(VLOOKUP(F296,'[5]ますた君 '!$C:$E,3,FALSE)/($AK$6*4)),(VLOOKUP(F296,'[5]ますた君 '!$C:$E,3,FALSE)/($AK$8*4))),"")</f>
        <v/>
      </c>
      <c r="AY297" s="524" t="str">
        <f>IFERROR(IF($D296="□",(VLOOKUP(F296,'[5]ますた君 '!$C:$E,3,FALSE)/$AO$6),(VLOOKUP(F296,'[5]ますた君 '!$C:$E,3,FALSE)/$AO$8)),"")</f>
        <v/>
      </c>
    </row>
    <row r="298" spans="1:51" s="500" customFormat="1" ht="12" customHeight="1">
      <c r="A298" s="669"/>
      <c r="B298" s="672"/>
      <c r="C298" s="690"/>
      <c r="D298" s="678"/>
      <c r="E298" s="521"/>
      <c r="F298" s="683"/>
      <c r="G298" s="684"/>
      <c r="H298" s="525" t="s">
        <v>641</v>
      </c>
      <c r="I298" s="526" t="str">
        <f>IFERROR(VLOOKUP(I296,'P1'!$B:$AP,31,FALSE),"")</f>
        <v/>
      </c>
      <c r="J298" s="526" t="str">
        <f>IFERROR(VLOOKUP(J296,'P1'!$B:$AP,31,FALSE),"")</f>
        <v/>
      </c>
      <c r="K298" s="526" t="str">
        <f>IFERROR(VLOOKUP(K296,'P1'!$B:$AP,31,FALSE),"")</f>
        <v/>
      </c>
      <c r="L298" s="526" t="str">
        <f>IFERROR(VLOOKUP(L296,'P1'!$B:$AP,31,FALSE),"")</f>
        <v/>
      </c>
      <c r="M298" s="526" t="str">
        <f>IFERROR(VLOOKUP(M296,'P1'!$B:$AP,31,FALSE),"")</f>
        <v/>
      </c>
      <c r="N298" s="526" t="str">
        <f>IFERROR(VLOOKUP(N296,'P1'!$B:$AP,31,FALSE),"")</f>
        <v/>
      </c>
      <c r="O298" s="526" t="str">
        <f>IFERROR(VLOOKUP(O296,'P1'!$B:$AP,31,FALSE),"")</f>
        <v/>
      </c>
      <c r="P298" s="526" t="str">
        <f>IFERROR(VLOOKUP(P296,'P1'!$B:$AP,31,FALSE),"")</f>
        <v/>
      </c>
      <c r="Q298" s="526" t="str">
        <f>IFERROR(VLOOKUP(Q296,'P1'!$B:$AP,31,FALSE),"")</f>
        <v/>
      </c>
      <c r="R298" s="526" t="str">
        <f>IFERROR(VLOOKUP(R296,'P1'!$B:$AP,31,FALSE),"")</f>
        <v/>
      </c>
      <c r="S298" s="526" t="str">
        <f>IFERROR(VLOOKUP(S296,'P1'!$B:$AP,31,FALSE),"")</f>
        <v/>
      </c>
      <c r="T298" s="526" t="str">
        <f>IFERROR(VLOOKUP(T296,'P1'!$B:$AP,31,FALSE),"")</f>
        <v/>
      </c>
      <c r="U298" s="526" t="str">
        <f>IFERROR(VLOOKUP(U296,'P1'!$B:$AP,31,FALSE),"")</f>
        <v/>
      </c>
      <c r="V298" s="526" t="str">
        <f>IFERROR(VLOOKUP(V296,'P1'!$B:$AP,31,FALSE),"")</f>
        <v/>
      </c>
      <c r="W298" s="526" t="str">
        <f>IFERROR(VLOOKUP(W296,'P1'!$B:$AP,31,FALSE),"")</f>
        <v/>
      </c>
      <c r="X298" s="526" t="str">
        <f>IFERROR(VLOOKUP(X296,'P1'!$B:$AP,31,FALSE),"")</f>
        <v/>
      </c>
      <c r="Y298" s="526" t="str">
        <f>IFERROR(VLOOKUP(Y296,'P1'!$B:$AP,31,FALSE),"")</f>
        <v/>
      </c>
      <c r="Z298" s="526" t="str">
        <f>IFERROR(VLOOKUP(Z296,'P1'!$B:$AP,31,FALSE),"")</f>
        <v/>
      </c>
      <c r="AA298" s="526" t="str">
        <f>IFERROR(VLOOKUP(AA296,'P1'!$B:$AP,31,FALSE),"")</f>
        <v/>
      </c>
      <c r="AB298" s="526" t="str">
        <f>IFERROR(VLOOKUP(AB296,'P1'!$B:$AP,31,FALSE),"")</f>
        <v/>
      </c>
      <c r="AC298" s="526" t="str">
        <f>IFERROR(VLOOKUP(AC296,'P1'!$B:$AP,31,FALSE),"")</f>
        <v/>
      </c>
      <c r="AD298" s="526" t="str">
        <f>IFERROR(VLOOKUP(AD296,'P1'!$B:$AP,31,FALSE),"")</f>
        <v/>
      </c>
      <c r="AE298" s="526" t="str">
        <f>IFERROR(VLOOKUP(AE296,'P1'!$B:$AP,31,FALSE),"")</f>
        <v/>
      </c>
      <c r="AF298" s="526" t="str">
        <f>IFERROR(VLOOKUP(AF296,'P1'!$B:$AP,31,FALSE),"")</f>
        <v/>
      </c>
      <c r="AG298" s="526" t="str">
        <f>IFERROR(VLOOKUP(AG296,'P1'!$B:$AP,31,FALSE),"")</f>
        <v/>
      </c>
      <c r="AH298" s="526" t="str">
        <f>IFERROR(VLOOKUP(AH296,'P1'!$B:$AP,31,FALSE),"")</f>
        <v/>
      </c>
      <c r="AI298" s="526" t="str">
        <f>IFERROR(VLOOKUP(AI296,'P1'!$B:$AP,31,FALSE),"")</f>
        <v/>
      </c>
      <c r="AJ298" s="526" t="str">
        <f>IFERROR(VLOOKUP(AJ296,'P1'!$B:$AP,31,FALSE),"")</f>
        <v/>
      </c>
      <c r="AK298" s="526" t="str">
        <f>IFERROR(VLOOKUP(AK296,'P1'!$B:$AP,31,FALSE),"")</f>
        <v/>
      </c>
      <c r="AL298" s="526" t="str">
        <f>IFERROR(VLOOKUP(AL296,'P1'!$B:$AP,31,FALSE),"")</f>
        <v/>
      </c>
      <c r="AM298" s="526" t="str">
        <f>IFERROR(VLOOKUP(AM296,'P1'!$B:$AP,31,FALSE),"")</f>
        <v/>
      </c>
      <c r="AN298" s="687"/>
      <c r="AO298" s="659"/>
      <c r="AP298" s="664"/>
      <c r="AQ298" s="665"/>
      <c r="AR298" s="659"/>
      <c r="AS298" s="659"/>
      <c r="AT298" s="666"/>
      <c r="AU298" s="527"/>
      <c r="AV298" s="527"/>
      <c r="AX298" s="527"/>
      <c r="AY298" s="527"/>
    </row>
    <row r="299" spans="1:51" s="500" customFormat="1" ht="12" customHeight="1">
      <c r="A299" s="667">
        <v>93</v>
      </c>
      <c r="B299" s="670"/>
      <c r="C299" s="688"/>
      <c r="D299" s="676" t="s">
        <v>634</v>
      </c>
      <c r="E299" s="517"/>
      <c r="F299" s="679"/>
      <c r="G299" s="680"/>
      <c r="H299" s="518" t="s">
        <v>635</v>
      </c>
      <c r="I299" s="519"/>
      <c r="J299" s="519"/>
      <c r="K299" s="519"/>
      <c r="L299" s="519"/>
      <c r="M299" s="519"/>
      <c r="N299" s="519"/>
      <c r="O299" s="519"/>
      <c r="P299" s="519"/>
      <c r="Q299" s="519"/>
      <c r="R299" s="519"/>
      <c r="S299" s="519"/>
      <c r="T299" s="519"/>
      <c r="U299" s="519"/>
      <c r="V299" s="519"/>
      <c r="W299" s="519"/>
      <c r="X299" s="519"/>
      <c r="Y299" s="519"/>
      <c r="Z299" s="519"/>
      <c r="AA299" s="519"/>
      <c r="AB299" s="519"/>
      <c r="AC299" s="519"/>
      <c r="AD299" s="519"/>
      <c r="AE299" s="519"/>
      <c r="AF299" s="519"/>
      <c r="AG299" s="519"/>
      <c r="AH299" s="519"/>
      <c r="AI299" s="519"/>
      <c r="AJ299" s="519"/>
      <c r="AK299" s="519"/>
      <c r="AL299" s="519"/>
      <c r="AM299" s="519"/>
      <c r="AN299" s="685">
        <f t="shared" ref="AN299" si="449">IF(LEFT($AN$1,6)="共同生活援助",SUM(I300:AM300),SUM(I300:AM301))</f>
        <v>0</v>
      </c>
      <c r="AO299" s="657">
        <f>IF($AN$3="４週",AN299/4,AN299/(DAY(EOMONTH($I$21,0))/7))</f>
        <v>0</v>
      </c>
      <c r="AP299" s="660"/>
      <c r="AQ299" s="661"/>
      <c r="AR299" s="657" t="str">
        <f t="shared" ref="AR299" si="450">IF($AN$3="４週",AU300,AV300)</f>
        <v/>
      </c>
      <c r="AS299" s="657"/>
      <c r="AT299" s="666" t="str">
        <f t="shared" ref="AT299" si="451">IF(AX300&lt;=1.1,"",IF(AY300&lt;=1.1,"",IF(F299="","","勤務時間"&amp;CHAR(10)&amp;"OVER")))</f>
        <v/>
      </c>
      <c r="AU299" s="520" t="s">
        <v>636</v>
      </c>
      <c r="AV299" s="520" t="s">
        <v>637</v>
      </c>
      <c r="AX299" s="520" t="s">
        <v>638</v>
      </c>
      <c r="AY299" s="520" t="s">
        <v>639</v>
      </c>
    </row>
    <row r="300" spans="1:51" s="500" customFormat="1" ht="12" customHeight="1">
      <c r="A300" s="668"/>
      <c r="B300" s="671"/>
      <c r="C300" s="689"/>
      <c r="D300" s="677"/>
      <c r="E300" s="521"/>
      <c r="F300" s="681"/>
      <c r="G300" s="682"/>
      <c r="H300" s="522" t="s">
        <v>640</v>
      </c>
      <c r="I300" s="526" t="str">
        <f>IFERROR(VLOOKUP(I299,'P1'!$B:$AP,41,FALSE),"")</f>
        <v/>
      </c>
      <c r="J300" s="526" t="str">
        <f>IFERROR(VLOOKUP(J299,'P1'!$B:$AP,41,FALSE),"")</f>
        <v/>
      </c>
      <c r="K300" s="526" t="str">
        <f>IFERROR(VLOOKUP(K299,'P1'!$B:$AP,41,FALSE),"")</f>
        <v/>
      </c>
      <c r="L300" s="526" t="str">
        <f>IFERROR(VLOOKUP(L299,'P1'!$B:$AP,41,FALSE),"")</f>
        <v/>
      </c>
      <c r="M300" s="526" t="str">
        <f>IFERROR(VLOOKUP(M299,'P1'!$B:$AP,41,FALSE),"")</f>
        <v/>
      </c>
      <c r="N300" s="526" t="str">
        <f>IFERROR(VLOOKUP(N299,'P1'!$B:$AP,41,FALSE),"")</f>
        <v/>
      </c>
      <c r="O300" s="526" t="str">
        <f>IFERROR(VLOOKUP(O299,'P1'!$B:$AP,41,FALSE),"")</f>
        <v/>
      </c>
      <c r="P300" s="526" t="str">
        <f>IFERROR(VLOOKUP(P299,'P1'!$B:$AP,41,FALSE),"")</f>
        <v/>
      </c>
      <c r="Q300" s="526" t="str">
        <f>IFERROR(VLOOKUP(Q299,'P1'!$B:$AP,41,FALSE),"")</f>
        <v/>
      </c>
      <c r="R300" s="526" t="str">
        <f>IFERROR(VLOOKUP(R299,'P1'!$B:$AP,41,FALSE),"")</f>
        <v/>
      </c>
      <c r="S300" s="526" t="str">
        <f>IFERROR(VLOOKUP(S299,'P1'!$B:$AP,41,FALSE),"")</f>
        <v/>
      </c>
      <c r="T300" s="526" t="str">
        <f>IFERROR(VLOOKUP(T299,'P1'!$B:$AP,41,FALSE),"")</f>
        <v/>
      </c>
      <c r="U300" s="526" t="str">
        <f>IFERROR(VLOOKUP(U299,'P1'!$B:$AP,41,FALSE),"")</f>
        <v/>
      </c>
      <c r="V300" s="526" t="str">
        <f>IFERROR(VLOOKUP(V299,'P1'!$B:$AP,41,FALSE),"")</f>
        <v/>
      </c>
      <c r="W300" s="526" t="str">
        <f>IFERROR(VLOOKUP(W299,'P1'!$B:$AP,41,FALSE),"")</f>
        <v/>
      </c>
      <c r="X300" s="526" t="str">
        <f>IFERROR(VLOOKUP(X299,'P1'!$B:$AP,41,FALSE),"")</f>
        <v/>
      </c>
      <c r="Y300" s="526" t="str">
        <f>IFERROR(VLOOKUP(Y299,'P1'!$B:$AP,41,FALSE),"")</f>
        <v/>
      </c>
      <c r="Z300" s="526" t="str">
        <f>IFERROR(VLOOKUP(Z299,'P1'!$B:$AP,41,FALSE),"")</f>
        <v/>
      </c>
      <c r="AA300" s="526" t="str">
        <f>IFERROR(VLOOKUP(AA299,'P1'!$B:$AP,41,FALSE),"")</f>
        <v/>
      </c>
      <c r="AB300" s="526" t="str">
        <f>IFERROR(VLOOKUP(AB299,'P1'!$B:$AP,41,FALSE),"")</f>
        <v/>
      </c>
      <c r="AC300" s="526" t="str">
        <f>IFERROR(VLOOKUP(AC299,'P1'!$B:$AP,41,FALSE),"")</f>
        <v/>
      </c>
      <c r="AD300" s="526" t="str">
        <f>IFERROR(VLOOKUP(AD299,'P1'!$B:$AP,41,FALSE),"")</f>
        <v/>
      </c>
      <c r="AE300" s="526" t="str">
        <f>IFERROR(VLOOKUP(AE299,'P1'!$B:$AP,41,FALSE),"")</f>
        <v/>
      </c>
      <c r="AF300" s="526" t="str">
        <f>IFERROR(VLOOKUP(AF299,'P1'!$B:$AP,41,FALSE),"")</f>
        <v/>
      </c>
      <c r="AG300" s="526" t="str">
        <f>IFERROR(VLOOKUP(AG299,'P1'!$B:$AP,41,FALSE),"")</f>
        <v/>
      </c>
      <c r="AH300" s="526" t="str">
        <f>IFERROR(VLOOKUP(AH299,'P1'!$B:$AP,41,FALSE),"")</f>
        <v/>
      </c>
      <c r="AI300" s="526" t="str">
        <f>IFERROR(VLOOKUP(AI299,'P1'!$B:$AP,41,FALSE),"")</f>
        <v/>
      </c>
      <c r="AJ300" s="526" t="str">
        <f>IFERROR(VLOOKUP(AJ299,'P1'!$B:$AP,41,FALSE),"")</f>
        <v/>
      </c>
      <c r="AK300" s="526" t="str">
        <f>IFERROR(VLOOKUP(AK299,'P1'!$B:$AP,41,FALSE),"")</f>
        <v/>
      </c>
      <c r="AL300" s="526" t="str">
        <f>IFERROR(VLOOKUP(AL299,'P1'!$B:$AP,41,FALSE),"")</f>
        <v/>
      </c>
      <c r="AM300" s="526" t="str">
        <f>IFERROR(VLOOKUP(AM299,'P1'!$B:$AP,41,FALSE),"")</f>
        <v/>
      </c>
      <c r="AN300" s="686"/>
      <c r="AO300" s="658"/>
      <c r="AP300" s="662"/>
      <c r="AQ300" s="663"/>
      <c r="AR300" s="658"/>
      <c r="AS300" s="658"/>
      <c r="AT300" s="666"/>
      <c r="AU300" s="524" t="str">
        <f t="shared" ref="AU300" si="452">IFERROR(IF($D299="□",($AO299/$AK$6),($AO299/$AK$8)),"")</f>
        <v/>
      </c>
      <c r="AV300" s="524" t="str">
        <f t="shared" ref="AV300" si="453">IFERROR(IF($D299="□",($AN299/$AO$6),($AN299/$AO$8)),"")</f>
        <v/>
      </c>
      <c r="AX300" s="524" t="str">
        <f>IFERROR(IF($D299="□",(VLOOKUP(F299,'[5]ますた君 '!$C:$E,3,FALSE)/($AK$6*4)),(VLOOKUP(F299,'[5]ますた君 '!$C:$E,3,FALSE)/($AK$8*4))),"")</f>
        <v/>
      </c>
      <c r="AY300" s="524" t="str">
        <f>IFERROR(IF($D299="□",(VLOOKUP(F299,'[5]ますた君 '!$C:$E,3,FALSE)/$AO$6),(VLOOKUP(F299,'[5]ますた君 '!$C:$E,3,FALSE)/$AO$8)),"")</f>
        <v/>
      </c>
    </row>
    <row r="301" spans="1:51" s="500" customFormat="1" ht="12" customHeight="1">
      <c r="A301" s="669"/>
      <c r="B301" s="672"/>
      <c r="C301" s="690"/>
      <c r="D301" s="678"/>
      <c r="E301" s="521"/>
      <c r="F301" s="683"/>
      <c r="G301" s="684"/>
      <c r="H301" s="525" t="s">
        <v>641</v>
      </c>
      <c r="I301" s="526" t="str">
        <f>IFERROR(VLOOKUP(I299,'P1'!$B:$AP,31,FALSE),"")</f>
        <v/>
      </c>
      <c r="J301" s="526" t="str">
        <f>IFERROR(VLOOKUP(J299,'P1'!$B:$AP,31,FALSE),"")</f>
        <v/>
      </c>
      <c r="K301" s="526" t="str">
        <f>IFERROR(VLOOKUP(K299,'P1'!$B:$AP,31,FALSE),"")</f>
        <v/>
      </c>
      <c r="L301" s="526" t="str">
        <f>IFERROR(VLOOKUP(L299,'P1'!$B:$AP,31,FALSE),"")</f>
        <v/>
      </c>
      <c r="M301" s="526" t="str">
        <f>IFERROR(VLOOKUP(M299,'P1'!$B:$AP,31,FALSE),"")</f>
        <v/>
      </c>
      <c r="N301" s="526" t="str">
        <f>IFERROR(VLOOKUP(N299,'P1'!$B:$AP,31,FALSE),"")</f>
        <v/>
      </c>
      <c r="O301" s="526" t="str">
        <f>IFERROR(VLOOKUP(O299,'P1'!$B:$AP,31,FALSE),"")</f>
        <v/>
      </c>
      <c r="P301" s="526" t="str">
        <f>IFERROR(VLOOKUP(P299,'P1'!$B:$AP,31,FALSE),"")</f>
        <v/>
      </c>
      <c r="Q301" s="526" t="str">
        <f>IFERROR(VLOOKUP(Q299,'P1'!$B:$AP,31,FALSE),"")</f>
        <v/>
      </c>
      <c r="R301" s="526" t="str">
        <f>IFERROR(VLOOKUP(R299,'P1'!$B:$AP,31,FALSE),"")</f>
        <v/>
      </c>
      <c r="S301" s="526" t="str">
        <f>IFERROR(VLOOKUP(S299,'P1'!$B:$AP,31,FALSE),"")</f>
        <v/>
      </c>
      <c r="T301" s="526" t="str">
        <f>IFERROR(VLOOKUP(T299,'P1'!$B:$AP,31,FALSE),"")</f>
        <v/>
      </c>
      <c r="U301" s="526" t="str">
        <f>IFERROR(VLOOKUP(U299,'P1'!$B:$AP,31,FALSE),"")</f>
        <v/>
      </c>
      <c r="V301" s="526" t="str">
        <f>IFERROR(VLOOKUP(V299,'P1'!$B:$AP,31,FALSE),"")</f>
        <v/>
      </c>
      <c r="W301" s="526" t="str">
        <f>IFERROR(VLOOKUP(W299,'P1'!$B:$AP,31,FALSE),"")</f>
        <v/>
      </c>
      <c r="X301" s="526" t="str">
        <f>IFERROR(VLOOKUP(X299,'P1'!$B:$AP,31,FALSE),"")</f>
        <v/>
      </c>
      <c r="Y301" s="526" t="str">
        <f>IFERROR(VLOOKUP(Y299,'P1'!$B:$AP,31,FALSE),"")</f>
        <v/>
      </c>
      <c r="Z301" s="526" t="str">
        <f>IFERROR(VLOOKUP(Z299,'P1'!$B:$AP,31,FALSE),"")</f>
        <v/>
      </c>
      <c r="AA301" s="526" t="str">
        <f>IFERROR(VLOOKUP(AA299,'P1'!$B:$AP,31,FALSE),"")</f>
        <v/>
      </c>
      <c r="AB301" s="526" t="str">
        <f>IFERROR(VLOOKUP(AB299,'P1'!$B:$AP,31,FALSE),"")</f>
        <v/>
      </c>
      <c r="AC301" s="526" t="str">
        <f>IFERROR(VLOOKUP(AC299,'P1'!$B:$AP,31,FALSE),"")</f>
        <v/>
      </c>
      <c r="AD301" s="526" t="str">
        <f>IFERROR(VLOOKUP(AD299,'P1'!$B:$AP,31,FALSE),"")</f>
        <v/>
      </c>
      <c r="AE301" s="526" t="str">
        <f>IFERROR(VLOOKUP(AE299,'P1'!$B:$AP,31,FALSE),"")</f>
        <v/>
      </c>
      <c r="AF301" s="526" t="str">
        <f>IFERROR(VLOOKUP(AF299,'P1'!$B:$AP,31,FALSE),"")</f>
        <v/>
      </c>
      <c r="AG301" s="526" t="str">
        <f>IFERROR(VLOOKUP(AG299,'P1'!$B:$AP,31,FALSE),"")</f>
        <v/>
      </c>
      <c r="AH301" s="526" t="str">
        <f>IFERROR(VLOOKUP(AH299,'P1'!$B:$AP,31,FALSE),"")</f>
        <v/>
      </c>
      <c r="AI301" s="526" t="str">
        <f>IFERROR(VLOOKUP(AI299,'P1'!$B:$AP,31,FALSE),"")</f>
        <v/>
      </c>
      <c r="AJ301" s="526" t="str">
        <f>IFERROR(VLOOKUP(AJ299,'P1'!$B:$AP,31,FALSE),"")</f>
        <v/>
      </c>
      <c r="AK301" s="526" t="str">
        <f>IFERROR(VLOOKUP(AK299,'P1'!$B:$AP,31,FALSE),"")</f>
        <v/>
      </c>
      <c r="AL301" s="526" t="str">
        <f>IFERROR(VLOOKUP(AL299,'P1'!$B:$AP,31,FALSE),"")</f>
        <v/>
      </c>
      <c r="AM301" s="526" t="str">
        <f>IFERROR(VLOOKUP(AM299,'P1'!$B:$AP,31,FALSE),"")</f>
        <v/>
      </c>
      <c r="AN301" s="687"/>
      <c r="AO301" s="659"/>
      <c r="AP301" s="664"/>
      <c r="AQ301" s="665"/>
      <c r="AR301" s="659"/>
      <c r="AS301" s="659"/>
      <c r="AT301" s="666"/>
      <c r="AU301" s="527"/>
      <c r="AV301" s="527"/>
      <c r="AX301" s="527"/>
      <c r="AY301" s="527"/>
    </row>
    <row r="302" spans="1:51" s="500" customFormat="1" ht="12" customHeight="1">
      <c r="A302" s="667">
        <v>94</v>
      </c>
      <c r="B302" s="670"/>
      <c r="C302" s="688"/>
      <c r="D302" s="676" t="s">
        <v>634</v>
      </c>
      <c r="E302" s="517"/>
      <c r="F302" s="679"/>
      <c r="G302" s="680"/>
      <c r="H302" s="518" t="s">
        <v>635</v>
      </c>
      <c r="I302" s="519"/>
      <c r="J302" s="519"/>
      <c r="K302" s="519"/>
      <c r="L302" s="519"/>
      <c r="M302" s="519"/>
      <c r="N302" s="519"/>
      <c r="O302" s="519"/>
      <c r="P302" s="519"/>
      <c r="Q302" s="519"/>
      <c r="R302" s="519"/>
      <c r="S302" s="519"/>
      <c r="T302" s="519"/>
      <c r="U302" s="519"/>
      <c r="V302" s="519"/>
      <c r="W302" s="519"/>
      <c r="X302" s="519"/>
      <c r="Y302" s="519"/>
      <c r="Z302" s="519"/>
      <c r="AA302" s="519"/>
      <c r="AB302" s="519"/>
      <c r="AC302" s="519"/>
      <c r="AD302" s="519"/>
      <c r="AE302" s="519"/>
      <c r="AF302" s="519"/>
      <c r="AG302" s="519"/>
      <c r="AH302" s="519"/>
      <c r="AI302" s="519"/>
      <c r="AJ302" s="519"/>
      <c r="AK302" s="519"/>
      <c r="AL302" s="519"/>
      <c r="AM302" s="519"/>
      <c r="AN302" s="685">
        <f t="shared" ref="AN302" si="454">IF(LEFT($AN$1,6)="共同生活援助",SUM(I303:AM303),SUM(I303:AM304))</f>
        <v>0</v>
      </c>
      <c r="AO302" s="657">
        <f>IF($AN$3="４週",AN302/4,AN302/(DAY(EOMONTH($I$21,0))/7))</f>
        <v>0</v>
      </c>
      <c r="AP302" s="660"/>
      <c r="AQ302" s="661"/>
      <c r="AR302" s="657" t="str">
        <f t="shared" ref="AR302" si="455">IF($AN$3="４週",AU303,AV303)</f>
        <v/>
      </c>
      <c r="AS302" s="657"/>
      <c r="AT302" s="666" t="str">
        <f t="shared" ref="AT302" si="456">IF(AX303&lt;=1.1,"",IF(AY303&lt;=1.1,"",IF(F302="","","勤務時間"&amp;CHAR(10)&amp;"OVER")))</f>
        <v/>
      </c>
      <c r="AU302" s="520" t="s">
        <v>636</v>
      </c>
      <c r="AV302" s="520" t="s">
        <v>637</v>
      </c>
      <c r="AX302" s="520" t="s">
        <v>638</v>
      </c>
      <c r="AY302" s="520" t="s">
        <v>639</v>
      </c>
    </row>
    <row r="303" spans="1:51" s="500" customFormat="1" ht="12" customHeight="1">
      <c r="A303" s="668"/>
      <c r="B303" s="671"/>
      <c r="C303" s="689"/>
      <c r="D303" s="677"/>
      <c r="E303" s="521"/>
      <c r="F303" s="681"/>
      <c r="G303" s="682"/>
      <c r="H303" s="522" t="s">
        <v>640</v>
      </c>
      <c r="I303" s="526" t="str">
        <f>IFERROR(VLOOKUP(I302,'P1'!$B:$AP,41,FALSE),"")</f>
        <v/>
      </c>
      <c r="J303" s="526" t="str">
        <f>IFERROR(VLOOKUP(J302,'P1'!$B:$AP,41,FALSE),"")</f>
        <v/>
      </c>
      <c r="K303" s="526" t="str">
        <f>IFERROR(VLOOKUP(K302,'P1'!$B:$AP,41,FALSE),"")</f>
        <v/>
      </c>
      <c r="L303" s="526" t="str">
        <f>IFERROR(VLOOKUP(L302,'P1'!$B:$AP,41,FALSE),"")</f>
        <v/>
      </c>
      <c r="M303" s="526" t="str">
        <f>IFERROR(VLOOKUP(M302,'P1'!$B:$AP,41,FALSE),"")</f>
        <v/>
      </c>
      <c r="N303" s="526" t="str">
        <f>IFERROR(VLOOKUP(N302,'P1'!$B:$AP,41,FALSE),"")</f>
        <v/>
      </c>
      <c r="O303" s="526" t="str">
        <f>IFERROR(VLOOKUP(O302,'P1'!$B:$AP,41,FALSE),"")</f>
        <v/>
      </c>
      <c r="P303" s="526" t="str">
        <f>IFERROR(VLOOKUP(P302,'P1'!$B:$AP,41,FALSE),"")</f>
        <v/>
      </c>
      <c r="Q303" s="526" t="str">
        <f>IFERROR(VLOOKUP(Q302,'P1'!$B:$AP,41,FALSE),"")</f>
        <v/>
      </c>
      <c r="R303" s="526" t="str">
        <f>IFERROR(VLOOKUP(R302,'P1'!$B:$AP,41,FALSE),"")</f>
        <v/>
      </c>
      <c r="S303" s="526" t="str">
        <f>IFERROR(VLOOKUP(S302,'P1'!$B:$AP,41,FALSE),"")</f>
        <v/>
      </c>
      <c r="T303" s="526" t="str">
        <f>IFERROR(VLOOKUP(T302,'P1'!$B:$AP,41,FALSE),"")</f>
        <v/>
      </c>
      <c r="U303" s="526" t="str">
        <f>IFERROR(VLOOKUP(U302,'P1'!$B:$AP,41,FALSE),"")</f>
        <v/>
      </c>
      <c r="V303" s="526" t="str">
        <f>IFERROR(VLOOKUP(V302,'P1'!$B:$AP,41,FALSE),"")</f>
        <v/>
      </c>
      <c r="W303" s="526" t="str">
        <f>IFERROR(VLOOKUP(W302,'P1'!$B:$AP,41,FALSE),"")</f>
        <v/>
      </c>
      <c r="X303" s="526" t="str">
        <f>IFERROR(VLOOKUP(X302,'P1'!$B:$AP,41,FALSE),"")</f>
        <v/>
      </c>
      <c r="Y303" s="526" t="str">
        <f>IFERROR(VLOOKUP(Y302,'P1'!$B:$AP,41,FALSE),"")</f>
        <v/>
      </c>
      <c r="Z303" s="526" t="str">
        <f>IFERROR(VLOOKUP(Z302,'P1'!$B:$AP,41,FALSE),"")</f>
        <v/>
      </c>
      <c r="AA303" s="526" t="str">
        <f>IFERROR(VLOOKUP(AA302,'P1'!$B:$AP,41,FALSE),"")</f>
        <v/>
      </c>
      <c r="AB303" s="526" t="str">
        <f>IFERROR(VLOOKUP(AB302,'P1'!$B:$AP,41,FALSE),"")</f>
        <v/>
      </c>
      <c r="AC303" s="526" t="str">
        <f>IFERROR(VLOOKUP(AC302,'P1'!$B:$AP,41,FALSE),"")</f>
        <v/>
      </c>
      <c r="AD303" s="526" t="str">
        <f>IFERROR(VLOOKUP(AD302,'P1'!$B:$AP,41,FALSE),"")</f>
        <v/>
      </c>
      <c r="AE303" s="526" t="str">
        <f>IFERROR(VLOOKUP(AE302,'P1'!$B:$AP,41,FALSE),"")</f>
        <v/>
      </c>
      <c r="AF303" s="526" t="str">
        <f>IFERROR(VLOOKUP(AF302,'P1'!$B:$AP,41,FALSE),"")</f>
        <v/>
      </c>
      <c r="AG303" s="526" t="str">
        <f>IFERROR(VLOOKUP(AG302,'P1'!$B:$AP,41,FALSE),"")</f>
        <v/>
      </c>
      <c r="AH303" s="526" t="str">
        <f>IFERROR(VLOOKUP(AH302,'P1'!$B:$AP,41,FALSE),"")</f>
        <v/>
      </c>
      <c r="AI303" s="526" t="str">
        <f>IFERROR(VLOOKUP(AI302,'P1'!$B:$AP,41,FALSE),"")</f>
        <v/>
      </c>
      <c r="AJ303" s="526" t="str">
        <f>IFERROR(VLOOKUP(AJ302,'P1'!$B:$AP,41,FALSE),"")</f>
        <v/>
      </c>
      <c r="AK303" s="526" t="str">
        <f>IFERROR(VLOOKUP(AK302,'P1'!$B:$AP,41,FALSE),"")</f>
        <v/>
      </c>
      <c r="AL303" s="526" t="str">
        <f>IFERROR(VLOOKUP(AL302,'P1'!$B:$AP,41,FALSE),"")</f>
        <v/>
      </c>
      <c r="AM303" s="526" t="str">
        <f>IFERROR(VLOOKUP(AM302,'P1'!$B:$AP,41,FALSE),"")</f>
        <v/>
      </c>
      <c r="AN303" s="686"/>
      <c r="AO303" s="658"/>
      <c r="AP303" s="662"/>
      <c r="AQ303" s="663"/>
      <c r="AR303" s="658"/>
      <c r="AS303" s="658"/>
      <c r="AT303" s="666"/>
      <c r="AU303" s="524" t="str">
        <f t="shared" ref="AU303" si="457">IFERROR(IF($D302="□",($AO302/$AK$6),($AO302/$AK$8)),"")</f>
        <v/>
      </c>
      <c r="AV303" s="524" t="str">
        <f t="shared" ref="AV303" si="458">IFERROR(IF($D302="□",($AN302/$AO$6),($AN302/$AO$8)),"")</f>
        <v/>
      </c>
      <c r="AX303" s="524" t="str">
        <f>IFERROR(IF($D302="□",(VLOOKUP(F302,'[5]ますた君 '!$C:$E,3,FALSE)/($AK$6*4)),(VLOOKUP(F302,'[5]ますた君 '!$C:$E,3,FALSE)/($AK$8*4))),"")</f>
        <v/>
      </c>
      <c r="AY303" s="524" t="str">
        <f>IFERROR(IF($D302="□",(VLOOKUP(F302,'[5]ますた君 '!$C:$E,3,FALSE)/$AO$6),(VLOOKUP(F302,'[5]ますた君 '!$C:$E,3,FALSE)/$AO$8)),"")</f>
        <v/>
      </c>
    </row>
    <row r="304" spans="1:51" s="500" customFormat="1" ht="12" customHeight="1">
      <c r="A304" s="669"/>
      <c r="B304" s="672"/>
      <c r="C304" s="690"/>
      <c r="D304" s="678"/>
      <c r="E304" s="521"/>
      <c r="F304" s="683"/>
      <c r="G304" s="684"/>
      <c r="H304" s="525" t="s">
        <v>641</v>
      </c>
      <c r="I304" s="526" t="str">
        <f>IFERROR(VLOOKUP(I302,'P1'!$B:$AP,31,FALSE),"")</f>
        <v/>
      </c>
      <c r="J304" s="526" t="str">
        <f>IFERROR(VLOOKUP(J302,'P1'!$B:$AP,31,FALSE),"")</f>
        <v/>
      </c>
      <c r="K304" s="526" t="str">
        <f>IFERROR(VLOOKUP(K302,'P1'!$B:$AP,31,FALSE),"")</f>
        <v/>
      </c>
      <c r="L304" s="526" t="str">
        <f>IFERROR(VLOOKUP(L302,'P1'!$B:$AP,31,FALSE),"")</f>
        <v/>
      </c>
      <c r="M304" s="526" t="str">
        <f>IFERROR(VLOOKUP(M302,'P1'!$B:$AP,31,FALSE),"")</f>
        <v/>
      </c>
      <c r="N304" s="526" t="str">
        <f>IFERROR(VLOOKUP(N302,'P1'!$B:$AP,31,FALSE),"")</f>
        <v/>
      </c>
      <c r="O304" s="526" t="str">
        <f>IFERROR(VLOOKUP(O302,'P1'!$B:$AP,31,FALSE),"")</f>
        <v/>
      </c>
      <c r="P304" s="526" t="str">
        <f>IFERROR(VLOOKUP(P302,'P1'!$B:$AP,31,FALSE),"")</f>
        <v/>
      </c>
      <c r="Q304" s="526" t="str">
        <f>IFERROR(VLOOKUP(Q302,'P1'!$B:$AP,31,FALSE),"")</f>
        <v/>
      </c>
      <c r="R304" s="526" t="str">
        <f>IFERROR(VLOOKUP(R302,'P1'!$B:$AP,31,FALSE),"")</f>
        <v/>
      </c>
      <c r="S304" s="526" t="str">
        <f>IFERROR(VLOOKUP(S302,'P1'!$B:$AP,31,FALSE),"")</f>
        <v/>
      </c>
      <c r="T304" s="526" t="str">
        <f>IFERROR(VLOOKUP(T302,'P1'!$B:$AP,31,FALSE),"")</f>
        <v/>
      </c>
      <c r="U304" s="526" t="str">
        <f>IFERROR(VLOOKUP(U302,'P1'!$B:$AP,31,FALSE),"")</f>
        <v/>
      </c>
      <c r="V304" s="526" t="str">
        <f>IFERROR(VLOOKUP(V302,'P1'!$B:$AP,31,FALSE),"")</f>
        <v/>
      </c>
      <c r="W304" s="526" t="str">
        <f>IFERROR(VLOOKUP(W302,'P1'!$B:$AP,31,FALSE),"")</f>
        <v/>
      </c>
      <c r="X304" s="526" t="str">
        <f>IFERROR(VLOOKUP(X302,'P1'!$B:$AP,31,FALSE),"")</f>
        <v/>
      </c>
      <c r="Y304" s="526" t="str">
        <f>IFERROR(VLOOKUP(Y302,'P1'!$B:$AP,31,FALSE),"")</f>
        <v/>
      </c>
      <c r="Z304" s="526" t="str">
        <f>IFERROR(VLOOKUP(Z302,'P1'!$B:$AP,31,FALSE),"")</f>
        <v/>
      </c>
      <c r="AA304" s="526" t="str">
        <f>IFERROR(VLOOKUP(AA302,'P1'!$B:$AP,31,FALSE),"")</f>
        <v/>
      </c>
      <c r="AB304" s="526" t="str">
        <f>IFERROR(VLOOKUP(AB302,'P1'!$B:$AP,31,FALSE),"")</f>
        <v/>
      </c>
      <c r="AC304" s="526" t="str">
        <f>IFERROR(VLOOKUP(AC302,'P1'!$B:$AP,31,FALSE),"")</f>
        <v/>
      </c>
      <c r="AD304" s="526" t="str">
        <f>IFERROR(VLOOKUP(AD302,'P1'!$B:$AP,31,FALSE),"")</f>
        <v/>
      </c>
      <c r="AE304" s="526" t="str">
        <f>IFERROR(VLOOKUP(AE302,'P1'!$B:$AP,31,FALSE),"")</f>
        <v/>
      </c>
      <c r="AF304" s="526" t="str">
        <f>IFERROR(VLOOKUP(AF302,'P1'!$B:$AP,31,FALSE),"")</f>
        <v/>
      </c>
      <c r="AG304" s="526" t="str">
        <f>IFERROR(VLOOKUP(AG302,'P1'!$B:$AP,31,FALSE),"")</f>
        <v/>
      </c>
      <c r="AH304" s="526" t="str">
        <f>IFERROR(VLOOKUP(AH302,'P1'!$B:$AP,31,FALSE),"")</f>
        <v/>
      </c>
      <c r="AI304" s="526" t="str">
        <f>IFERROR(VLOOKUP(AI302,'P1'!$B:$AP,31,FALSE),"")</f>
        <v/>
      </c>
      <c r="AJ304" s="526" t="str">
        <f>IFERROR(VLOOKUP(AJ302,'P1'!$B:$AP,31,FALSE),"")</f>
        <v/>
      </c>
      <c r="AK304" s="526" t="str">
        <f>IFERROR(VLOOKUP(AK302,'P1'!$B:$AP,31,FALSE),"")</f>
        <v/>
      </c>
      <c r="AL304" s="526" t="str">
        <f>IFERROR(VLOOKUP(AL302,'P1'!$B:$AP,31,FALSE),"")</f>
        <v/>
      </c>
      <c r="AM304" s="526" t="str">
        <f>IFERROR(VLOOKUP(AM302,'P1'!$B:$AP,31,FALSE),"")</f>
        <v/>
      </c>
      <c r="AN304" s="687"/>
      <c r="AO304" s="659"/>
      <c r="AP304" s="664"/>
      <c r="AQ304" s="665"/>
      <c r="AR304" s="659"/>
      <c r="AS304" s="659"/>
      <c r="AT304" s="666"/>
      <c r="AU304" s="527"/>
      <c r="AV304" s="527"/>
      <c r="AX304" s="527"/>
      <c r="AY304" s="527"/>
    </row>
    <row r="305" spans="1:51" s="500" customFormat="1" ht="12" customHeight="1">
      <c r="A305" s="667">
        <v>95</v>
      </c>
      <c r="B305" s="670"/>
      <c r="C305" s="688"/>
      <c r="D305" s="676" t="s">
        <v>634</v>
      </c>
      <c r="E305" s="517"/>
      <c r="F305" s="679"/>
      <c r="G305" s="680"/>
      <c r="H305" s="518" t="s">
        <v>635</v>
      </c>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19"/>
      <c r="AK305" s="519"/>
      <c r="AL305" s="519"/>
      <c r="AM305" s="519"/>
      <c r="AN305" s="685">
        <f t="shared" ref="AN305" si="459">IF(LEFT($AN$1,6)="共同生活援助",SUM(I306:AM306),SUM(I306:AM307))</f>
        <v>0</v>
      </c>
      <c r="AO305" s="657">
        <f>IF($AN$3="４週",AN305/4,AN305/(DAY(EOMONTH($I$21,0))/7))</f>
        <v>0</v>
      </c>
      <c r="AP305" s="660"/>
      <c r="AQ305" s="661"/>
      <c r="AR305" s="657" t="str">
        <f t="shared" ref="AR305" si="460">IF($AN$3="４週",AU306,AV306)</f>
        <v/>
      </c>
      <c r="AS305" s="657"/>
      <c r="AT305" s="666" t="str">
        <f t="shared" ref="AT305" si="461">IF(AX306&lt;=1.1,"",IF(AY306&lt;=1.1,"",IF(F305="","","勤務時間"&amp;CHAR(10)&amp;"OVER")))</f>
        <v/>
      </c>
      <c r="AU305" s="520" t="s">
        <v>636</v>
      </c>
      <c r="AV305" s="520" t="s">
        <v>637</v>
      </c>
      <c r="AX305" s="520" t="s">
        <v>638</v>
      </c>
      <c r="AY305" s="520" t="s">
        <v>639</v>
      </c>
    </row>
    <row r="306" spans="1:51" s="500" customFormat="1" ht="12" customHeight="1">
      <c r="A306" s="668"/>
      <c r="B306" s="671"/>
      <c r="C306" s="689"/>
      <c r="D306" s="677"/>
      <c r="E306" s="521"/>
      <c r="F306" s="681"/>
      <c r="G306" s="682"/>
      <c r="H306" s="522" t="s">
        <v>640</v>
      </c>
      <c r="I306" s="526" t="str">
        <f>IFERROR(VLOOKUP(I305,'P1'!$B:$AP,41,FALSE),"")</f>
        <v/>
      </c>
      <c r="J306" s="526" t="str">
        <f>IFERROR(VLOOKUP(J305,'P1'!$B:$AP,41,FALSE),"")</f>
        <v/>
      </c>
      <c r="K306" s="526" t="str">
        <f>IFERROR(VLOOKUP(K305,'P1'!$B:$AP,41,FALSE),"")</f>
        <v/>
      </c>
      <c r="L306" s="526" t="str">
        <f>IFERROR(VLOOKUP(L305,'P1'!$B:$AP,41,FALSE),"")</f>
        <v/>
      </c>
      <c r="M306" s="526" t="str">
        <f>IFERROR(VLOOKUP(M305,'P1'!$B:$AP,41,FALSE),"")</f>
        <v/>
      </c>
      <c r="N306" s="526" t="str">
        <f>IFERROR(VLOOKUP(N305,'P1'!$B:$AP,41,FALSE),"")</f>
        <v/>
      </c>
      <c r="O306" s="526" t="str">
        <f>IFERROR(VLOOKUP(O305,'P1'!$B:$AP,41,FALSE),"")</f>
        <v/>
      </c>
      <c r="P306" s="526" t="str">
        <f>IFERROR(VLOOKUP(P305,'P1'!$B:$AP,41,FALSE),"")</f>
        <v/>
      </c>
      <c r="Q306" s="526" t="str">
        <f>IFERROR(VLOOKUP(Q305,'P1'!$B:$AP,41,FALSE),"")</f>
        <v/>
      </c>
      <c r="R306" s="526" t="str">
        <f>IFERROR(VLOOKUP(R305,'P1'!$B:$AP,41,FALSE),"")</f>
        <v/>
      </c>
      <c r="S306" s="526" t="str">
        <f>IFERROR(VLOOKUP(S305,'P1'!$B:$AP,41,FALSE),"")</f>
        <v/>
      </c>
      <c r="T306" s="526" t="str">
        <f>IFERROR(VLOOKUP(T305,'P1'!$B:$AP,41,FALSE),"")</f>
        <v/>
      </c>
      <c r="U306" s="526" t="str">
        <f>IFERROR(VLOOKUP(U305,'P1'!$B:$AP,41,FALSE),"")</f>
        <v/>
      </c>
      <c r="V306" s="526" t="str">
        <f>IFERROR(VLOOKUP(V305,'P1'!$B:$AP,41,FALSE),"")</f>
        <v/>
      </c>
      <c r="W306" s="526" t="str">
        <f>IFERROR(VLOOKUP(W305,'P1'!$B:$AP,41,FALSE),"")</f>
        <v/>
      </c>
      <c r="X306" s="526" t="str">
        <f>IFERROR(VLOOKUP(X305,'P1'!$B:$AP,41,FALSE),"")</f>
        <v/>
      </c>
      <c r="Y306" s="526" t="str">
        <f>IFERROR(VLOOKUP(Y305,'P1'!$B:$AP,41,FALSE),"")</f>
        <v/>
      </c>
      <c r="Z306" s="526" t="str">
        <f>IFERROR(VLOOKUP(Z305,'P1'!$B:$AP,41,FALSE),"")</f>
        <v/>
      </c>
      <c r="AA306" s="526" t="str">
        <f>IFERROR(VLOOKUP(AA305,'P1'!$B:$AP,41,FALSE),"")</f>
        <v/>
      </c>
      <c r="AB306" s="526" t="str">
        <f>IFERROR(VLOOKUP(AB305,'P1'!$B:$AP,41,FALSE),"")</f>
        <v/>
      </c>
      <c r="AC306" s="526" t="str">
        <f>IFERROR(VLOOKUP(AC305,'P1'!$B:$AP,41,FALSE),"")</f>
        <v/>
      </c>
      <c r="AD306" s="526" t="str">
        <f>IFERROR(VLOOKUP(AD305,'P1'!$B:$AP,41,FALSE),"")</f>
        <v/>
      </c>
      <c r="AE306" s="526" t="str">
        <f>IFERROR(VLOOKUP(AE305,'P1'!$B:$AP,41,FALSE),"")</f>
        <v/>
      </c>
      <c r="AF306" s="526" t="str">
        <f>IFERROR(VLOOKUP(AF305,'P1'!$B:$AP,41,FALSE),"")</f>
        <v/>
      </c>
      <c r="AG306" s="526" t="str">
        <f>IFERROR(VLOOKUP(AG305,'P1'!$B:$AP,41,FALSE),"")</f>
        <v/>
      </c>
      <c r="AH306" s="526" t="str">
        <f>IFERROR(VLOOKUP(AH305,'P1'!$B:$AP,41,FALSE),"")</f>
        <v/>
      </c>
      <c r="AI306" s="526" t="str">
        <f>IFERROR(VLOOKUP(AI305,'P1'!$B:$AP,41,FALSE),"")</f>
        <v/>
      </c>
      <c r="AJ306" s="526" t="str">
        <f>IFERROR(VLOOKUP(AJ305,'P1'!$B:$AP,41,FALSE),"")</f>
        <v/>
      </c>
      <c r="AK306" s="526" t="str">
        <f>IFERROR(VLOOKUP(AK305,'P1'!$B:$AP,41,FALSE),"")</f>
        <v/>
      </c>
      <c r="AL306" s="526" t="str">
        <f>IFERROR(VLOOKUP(AL305,'P1'!$B:$AP,41,FALSE),"")</f>
        <v/>
      </c>
      <c r="AM306" s="526" t="str">
        <f>IFERROR(VLOOKUP(AM305,'P1'!$B:$AP,41,FALSE),"")</f>
        <v/>
      </c>
      <c r="AN306" s="686"/>
      <c r="AO306" s="658"/>
      <c r="AP306" s="662"/>
      <c r="AQ306" s="663"/>
      <c r="AR306" s="658"/>
      <c r="AS306" s="658"/>
      <c r="AT306" s="666"/>
      <c r="AU306" s="524" t="str">
        <f t="shared" ref="AU306" si="462">IFERROR(IF($D305="□",($AO305/$AK$6),($AO305/$AK$8)),"")</f>
        <v/>
      </c>
      <c r="AV306" s="524" t="str">
        <f t="shared" ref="AV306" si="463">IFERROR(IF($D305="□",($AN305/$AO$6),($AN305/$AO$8)),"")</f>
        <v/>
      </c>
      <c r="AX306" s="524" t="str">
        <f>IFERROR(IF($D305="□",(VLOOKUP(F305,'[5]ますた君 '!$C:$E,3,FALSE)/($AK$6*4)),(VLOOKUP(F305,'[5]ますた君 '!$C:$E,3,FALSE)/($AK$8*4))),"")</f>
        <v/>
      </c>
      <c r="AY306" s="524" t="str">
        <f>IFERROR(IF($D305="□",(VLOOKUP(F305,'[5]ますた君 '!$C:$E,3,FALSE)/$AO$6),(VLOOKUP(F305,'[5]ますた君 '!$C:$E,3,FALSE)/$AO$8)),"")</f>
        <v/>
      </c>
    </row>
    <row r="307" spans="1:51" s="500" customFormat="1" ht="12" customHeight="1">
      <c r="A307" s="669"/>
      <c r="B307" s="672"/>
      <c r="C307" s="690"/>
      <c r="D307" s="678"/>
      <c r="E307" s="521"/>
      <c r="F307" s="683"/>
      <c r="G307" s="684"/>
      <c r="H307" s="525" t="s">
        <v>641</v>
      </c>
      <c r="I307" s="526" t="str">
        <f>IFERROR(VLOOKUP(I305,'P1'!$B:$AP,31,FALSE),"")</f>
        <v/>
      </c>
      <c r="J307" s="526" t="str">
        <f>IFERROR(VLOOKUP(J305,'P1'!$B:$AP,31,FALSE),"")</f>
        <v/>
      </c>
      <c r="K307" s="526" t="str">
        <f>IFERROR(VLOOKUP(K305,'P1'!$B:$AP,31,FALSE),"")</f>
        <v/>
      </c>
      <c r="L307" s="526" t="str">
        <f>IFERROR(VLOOKUP(L305,'P1'!$B:$AP,31,FALSE),"")</f>
        <v/>
      </c>
      <c r="M307" s="526" t="str">
        <f>IFERROR(VLOOKUP(M305,'P1'!$B:$AP,31,FALSE),"")</f>
        <v/>
      </c>
      <c r="N307" s="526" t="str">
        <f>IFERROR(VLOOKUP(N305,'P1'!$B:$AP,31,FALSE),"")</f>
        <v/>
      </c>
      <c r="O307" s="526" t="str">
        <f>IFERROR(VLOOKUP(O305,'P1'!$B:$AP,31,FALSE),"")</f>
        <v/>
      </c>
      <c r="P307" s="526" t="str">
        <f>IFERROR(VLOOKUP(P305,'P1'!$B:$AP,31,FALSE),"")</f>
        <v/>
      </c>
      <c r="Q307" s="526" t="str">
        <f>IFERROR(VLOOKUP(Q305,'P1'!$B:$AP,31,FALSE),"")</f>
        <v/>
      </c>
      <c r="R307" s="526" t="str">
        <f>IFERROR(VLOOKUP(R305,'P1'!$B:$AP,31,FALSE),"")</f>
        <v/>
      </c>
      <c r="S307" s="526" t="str">
        <f>IFERROR(VLOOKUP(S305,'P1'!$B:$AP,31,FALSE),"")</f>
        <v/>
      </c>
      <c r="T307" s="526" t="str">
        <f>IFERROR(VLOOKUP(T305,'P1'!$B:$AP,31,FALSE),"")</f>
        <v/>
      </c>
      <c r="U307" s="526" t="str">
        <f>IFERROR(VLOOKUP(U305,'P1'!$B:$AP,31,FALSE),"")</f>
        <v/>
      </c>
      <c r="V307" s="526" t="str">
        <f>IFERROR(VLOOKUP(V305,'P1'!$B:$AP,31,FALSE),"")</f>
        <v/>
      </c>
      <c r="W307" s="526" t="str">
        <f>IFERROR(VLOOKUP(W305,'P1'!$B:$AP,31,FALSE),"")</f>
        <v/>
      </c>
      <c r="X307" s="526" t="str">
        <f>IFERROR(VLOOKUP(X305,'P1'!$B:$AP,31,FALSE),"")</f>
        <v/>
      </c>
      <c r="Y307" s="526" t="str">
        <f>IFERROR(VLOOKUP(Y305,'P1'!$B:$AP,31,FALSE),"")</f>
        <v/>
      </c>
      <c r="Z307" s="526" t="str">
        <f>IFERROR(VLOOKUP(Z305,'P1'!$B:$AP,31,FALSE),"")</f>
        <v/>
      </c>
      <c r="AA307" s="526" t="str">
        <f>IFERROR(VLOOKUP(AA305,'P1'!$B:$AP,31,FALSE),"")</f>
        <v/>
      </c>
      <c r="AB307" s="526" t="str">
        <f>IFERROR(VLOOKUP(AB305,'P1'!$B:$AP,31,FALSE),"")</f>
        <v/>
      </c>
      <c r="AC307" s="526" t="str">
        <f>IFERROR(VLOOKUP(AC305,'P1'!$B:$AP,31,FALSE),"")</f>
        <v/>
      </c>
      <c r="AD307" s="526" t="str">
        <f>IFERROR(VLOOKUP(AD305,'P1'!$B:$AP,31,FALSE),"")</f>
        <v/>
      </c>
      <c r="AE307" s="526" t="str">
        <f>IFERROR(VLOOKUP(AE305,'P1'!$B:$AP,31,FALSE),"")</f>
        <v/>
      </c>
      <c r="AF307" s="526" t="str">
        <f>IFERROR(VLOOKUP(AF305,'P1'!$B:$AP,31,FALSE),"")</f>
        <v/>
      </c>
      <c r="AG307" s="526" t="str">
        <f>IFERROR(VLOOKUP(AG305,'P1'!$B:$AP,31,FALSE),"")</f>
        <v/>
      </c>
      <c r="AH307" s="526" t="str">
        <f>IFERROR(VLOOKUP(AH305,'P1'!$B:$AP,31,FALSE),"")</f>
        <v/>
      </c>
      <c r="AI307" s="526" t="str">
        <f>IFERROR(VLOOKUP(AI305,'P1'!$B:$AP,31,FALSE),"")</f>
        <v/>
      </c>
      <c r="AJ307" s="526" t="str">
        <f>IFERROR(VLOOKUP(AJ305,'P1'!$B:$AP,31,FALSE),"")</f>
        <v/>
      </c>
      <c r="AK307" s="526" t="str">
        <f>IFERROR(VLOOKUP(AK305,'P1'!$B:$AP,31,FALSE),"")</f>
        <v/>
      </c>
      <c r="AL307" s="526" t="str">
        <f>IFERROR(VLOOKUP(AL305,'P1'!$B:$AP,31,FALSE),"")</f>
        <v/>
      </c>
      <c r="AM307" s="526" t="str">
        <f>IFERROR(VLOOKUP(AM305,'P1'!$B:$AP,31,FALSE),"")</f>
        <v/>
      </c>
      <c r="AN307" s="687"/>
      <c r="AO307" s="659"/>
      <c r="AP307" s="664"/>
      <c r="AQ307" s="665"/>
      <c r="AR307" s="659"/>
      <c r="AS307" s="659"/>
      <c r="AT307" s="666"/>
      <c r="AU307" s="527"/>
      <c r="AV307" s="527"/>
      <c r="AX307" s="527"/>
      <c r="AY307" s="527"/>
    </row>
    <row r="308" spans="1:51" s="500" customFormat="1" ht="12" customHeight="1">
      <c r="A308" s="667">
        <v>96</v>
      </c>
      <c r="B308" s="670"/>
      <c r="C308" s="688"/>
      <c r="D308" s="676" t="s">
        <v>634</v>
      </c>
      <c r="E308" s="517"/>
      <c r="F308" s="679"/>
      <c r="G308" s="680"/>
      <c r="H308" s="518" t="s">
        <v>635</v>
      </c>
      <c r="I308" s="519"/>
      <c r="J308" s="519"/>
      <c r="K308" s="519"/>
      <c r="L308" s="519"/>
      <c r="M308" s="519"/>
      <c r="N308" s="519"/>
      <c r="O308" s="519"/>
      <c r="P308" s="519"/>
      <c r="Q308" s="519"/>
      <c r="R308" s="519"/>
      <c r="S308" s="519"/>
      <c r="T308" s="519"/>
      <c r="U308" s="519"/>
      <c r="V308" s="519"/>
      <c r="W308" s="519"/>
      <c r="X308" s="519"/>
      <c r="Y308" s="519"/>
      <c r="Z308" s="519"/>
      <c r="AA308" s="519"/>
      <c r="AB308" s="519"/>
      <c r="AC308" s="519"/>
      <c r="AD308" s="519"/>
      <c r="AE308" s="519"/>
      <c r="AF308" s="519"/>
      <c r="AG308" s="519"/>
      <c r="AH308" s="519"/>
      <c r="AI308" s="519"/>
      <c r="AJ308" s="519"/>
      <c r="AK308" s="519"/>
      <c r="AL308" s="519"/>
      <c r="AM308" s="519"/>
      <c r="AN308" s="685">
        <f t="shared" ref="AN308" si="464">IF(LEFT($AN$1,6)="共同生活援助",SUM(I309:AM309),SUM(I309:AM310))</f>
        <v>0</v>
      </c>
      <c r="AO308" s="657">
        <f>IF($AN$3="４週",AN308/4,AN308/(DAY(EOMONTH($I$21,0))/7))</f>
        <v>0</v>
      </c>
      <c r="AP308" s="660"/>
      <c r="AQ308" s="661"/>
      <c r="AR308" s="657" t="str">
        <f t="shared" ref="AR308" si="465">IF($AN$3="４週",AU309,AV309)</f>
        <v/>
      </c>
      <c r="AS308" s="657"/>
      <c r="AT308" s="666" t="str">
        <f t="shared" ref="AT308" si="466">IF(AX309&lt;=1.1,"",IF(AY309&lt;=1.1,"",IF(F308="","","勤務時間"&amp;CHAR(10)&amp;"OVER")))</f>
        <v/>
      </c>
      <c r="AU308" s="520" t="s">
        <v>636</v>
      </c>
      <c r="AV308" s="520" t="s">
        <v>637</v>
      </c>
      <c r="AX308" s="520" t="s">
        <v>638</v>
      </c>
      <c r="AY308" s="520" t="s">
        <v>639</v>
      </c>
    </row>
    <row r="309" spans="1:51" s="500" customFormat="1" ht="12" customHeight="1">
      <c r="A309" s="668"/>
      <c r="B309" s="671"/>
      <c r="C309" s="689"/>
      <c r="D309" s="677"/>
      <c r="E309" s="521"/>
      <c r="F309" s="681"/>
      <c r="G309" s="682"/>
      <c r="H309" s="522" t="s">
        <v>640</v>
      </c>
      <c r="I309" s="526" t="str">
        <f>IFERROR(VLOOKUP(I308,'P1'!$B:$AP,41,FALSE),"")</f>
        <v/>
      </c>
      <c r="J309" s="526" t="str">
        <f>IFERROR(VLOOKUP(J308,'P1'!$B:$AP,41,FALSE),"")</f>
        <v/>
      </c>
      <c r="K309" s="526" t="str">
        <f>IFERROR(VLOOKUP(K308,'P1'!$B:$AP,41,FALSE),"")</f>
        <v/>
      </c>
      <c r="L309" s="526" t="str">
        <f>IFERROR(VLOOKUP(L308,'P1'!$B:$AP,41,FALSE),"")</f>
        <v/>
      </c>
      <c r="M309" s="526" t="str">
        <f>IFERROR(VLOOKUP(M308,'P1'!$B:$AP,41,FALSE),"")</f>
        <v/>
      </c>
      <c r="N309" s="526" t="str">
        <f>IFERROR(VLOOKUP(N308,'P1'!$B:$AP,41,FALSE),"")</f>
        <v/>
      </c>
      <c r="O309" s="526" t="str">
        <f>IFERROR(VLOOKUP(O308,'P1'!$B:$AP,41,FALSE),"")</f>
        <v/>
      </c>
      <c r="P309" s="526" t="str">
        <f>IFERROR(VLOOKUP(P308,'P1'!$B:$AP,41,FALSE),"")</f>
        <v/>
      </c>
      <c r="Q309" s="526" t="str">
        <f>IFERROR(VLOOKUP(Q308,'P1'!$B:$AP,41,FALSE),"")</f>
        <v/>
      </c>
      <c r="R309" s="526" t="str">
        <f>IFERROR(VLOOKUP(R308,'P1'!$B:$AP,41,FALSE),"")</f>
        <v/>
      </c>
      <c r="S309" s="526" t="str">
        <f>IFERROR(VLOOKUP(S308,'P1'!$B:$AP,41,FALSE),"")</f>
        <v/>
      </c>
      <c r="T309" s="526" t="str">
        <f>IFERROR(VLOOKUP(T308,'P1'!$B:$AP,41,FALSE),"")</f>
        <v/>
      </c>
      <c r="U309" s="526" t="str">
        <f>IFERROR(VLOOKUP(U308,'P1'!$B:$AP,41,FALSE),"")</f>
        <v/>
      </c>
      <c r="V309" s="526" t="str">
        <f>IFERROR(VLOOKUP(V308,'P1'!$B:$AP,41,FALSE),"")</f>
        <v/>
      </c>
      <c r="W309" s="526" t="str">
        <f>IFERROR(VLOOKUP(W308,'P1'!$B:$AP,41,FALSE),"")</f>
        <v/>
      </c>
      <c r="X309" s="526" t="str">
        <f>IFERROR(VLOOKUP(X308,'P1'!$B:$AP,41,FALSE),"")</f>
        <v/>
      </c>
      <c r="Y309" s="526" t="str">
        <f>IFERROR(VLOOKUP(Y308,'P1'!$B:$AP,41,FALSE),"")</f>
        <v/>
      </c>
      <c r="Z309" s="526" t="str">
        <f>IFERROR(VLOOKUP(Z308,'P1'!$B:$AP,41,FALSE),"")</f>
        <v/>
      </c>
      <c r="AA309" s="526" t="str">
        <f>IFERROR(VLOOKUP(AA308,'P1'!$B:$AP,41,FALSE),"")</f>
        <v/>
      </c>
      <c r="AB309" s="526" t="str">
        <f>IFERROR(VLOOKUP(AB308,'P1'!$B:$AP,41,FALSE),"")</f>
        <v/>
      </c>
      <c r="AC309" s="526" t="str">
        <f>IFERROR(VLOOKUP(AC308,'P1'!$B:$AP,41,FALSE),"")</f>
        <v/>
      </c>
      <c r="AD309" s="526" t="str">
        <f>IFERROR(VLOOKUP(AD308,'P1'!$B:$AP,41,FALSE),"")</f>
        <v/>
      </c>
      <c r="AE309" s="526" t="str">
        <f>IFERROR(VLOOKUP(AE308,'P1'!$B:$AP,41,FALSE),"")</f>
        <v/>
      </c>
      <c r="AF309" s="526" t="str">
        <f>IFERROR(VLOOKUP(AF308,'P1'!$B:$AP,41,FALSE),"")</f>
        <v/>
      </c>
      <c r="AG309" s="526" t="str">
        <f>IFERROR(VLOOKUP(AG308,'P1'!$B:$AP,41,FALSE),"")</f>
        <v/>
      </c>
      <c r="AH309" s="526" t="str">
        <f>IFERROR(VLOOKUP(AH308,'P1'!$B:$AP,41,FALSE),"")</f>
        <v/>
      </c>
      <c r="AI309" s="526" t="str">
        <f>IFERROR(VLOOKUP(AI308,'P1'!$B:$AP,41,FALSE),"")</f>
        <v/>
      </c>
      <c r="AJ309" s="526" t="str">
        <f>IFERROR(VLOOKUP(AJ308,'P1'!$B:$AP,41,FALSE),"")</f>
        <v/>
      </c>
      <c r="AK309" s="526" t="str">
        <f>IFERROR(VLOOKUP(AK308,'P1'!$B:$AP,41,FALSE),"")</f>
        <v/>
      </c>
      <c r="AL309" s="526" t="str">
        <f>IFERROR(VLOOKUP(AL308,'P1'!$B:$AP,41,FALSE),"")</f>
        <v/>
      </c>
      <c r="AM309" s="526" t="str">
        <f>IFERROR(VLOOKUP(AM308,'P1'!$B:$AP,41,FALSE),"")</f>
        <v/>
      </c>
      <c r="AN309" s="686"/>
      <c r="AO309" s="658"/>
      <c r="AP309" s="662"/>
      <c r="AQ309" s="663"/>
      <c r="AR309" s="658"/>
      <c r="AS309" s="658"/>
      <c r="AT309" s="666"/>
      <c r="AU309" s="524" t="str">
        <f t="shared" ref="AU309" si="467">IFERROR(IF($D308="□",($AO308/$AK$6),($AO308/$AK$8)),"")</f>
        <v/>
      </c>
      <c r="AV309" s="524" t="str">
        <f t="shared" ref="AV309" si="468">IFERROR(IF($D308="□",($AN308/$AO$6),($AN308/$AO$8)),"")</f>
        <v/>
      </c>
      <c r="AX309" s="524" t="str">
        <f>IFERROR(IF($D308="□",(VLOOKUP(F308,'[5]ますた君 '!$C:$E,3,FALSE)/($AK$6*4)),(VLOOKUP(F308,'[5]ますた君 '!$C:$E,3,FALSE)/($AK$8*4))),"")</f>
        <v/>
      </c>
      <c r="AY309" s="524" t="str">
        <f>IFERROR(IF($D308="□",(VLOOKUP(F308,'[5]ますた君 '!$C:$E,3,FALSE)/$AO$6),(VLOOKUP(F308,'[5]ますた君 '!$C:$E,3,FALSE)/$AO$8)),"")</f>
        <v/>
      </c>
    </row>
    <row r="310" spans="1:51" s="500" customFormat="1" ht="12" customHeight="1">
      <c r="A310" s="669"/>
      <c r="B310" s="672"/>
      <c r="C310" s="690"/>
      <c r="D310" s="678"/>
      <c r="E310" s="521"/>
      <c r="F310" s="683"/>
      <c r="G310" s="684"/>
      <c r="H310" s="525" t="s">
        <v>641</v>
      </c>
      <c r="I310" s="528" t="str">
        <f>IFERROR(VLOOKUP(I308,'P1'!$B:$AP,31,FALSE),"")</f>
        <v/>
      </c>
      <c r="J310" s="526" t="str">
        <f>IFERROR(VLOOKUP(J308,'P1'!$B:$AP,31,FALSE),"")</f>
        <v/>
      </c>
      <c r="K310" s="526" t="str">
        <f>IFERROR(VLOOKUP(K308,'P1'!$B:$AP,31,FALSE),"")</f>
        <v/>
      </c>
      <c r="L310" s="526" t="str">
        <f>IFERROR(VLOOKUP(L308,'P1'!$B:$AP,31,FALSE),"")</f>
        <v/>
      </c>
      <c r="M310" s="526" t="str">
        <f>IFERROR(VLOOKUP(M308,'P1'!$B:$AP,31,FALSE),"")</f>
        <v/>
      </c>
      <c r="N310" s="526" t="str">
        <f>IFERROR(VLOOKUP(N308,'P1'!$B:$AP,31,FALSE),"")</f>
        <v/>
      </c>
      <c r="O310" s="526" t="str">
        <f>IFERROR(VLOOKUP(O308,'P1'!$B:$AP,31,FALSE),"")</f>
        <v/>
      </c>
      <c r="P310" s="526" t="str">
        <f>IFERROR(VLOOKUP(P308,'P1'!$B:$AP,31,FALSE),"")</f>
        <v/>
      </c>
      <c r="Q310" s="526" t="str">
        <f>IFERROR(VLOOKUP(Q308,'P1'!$B:$AP,31,FALSE),"")</f>
        <v/>
      </c>
      <c r="R310" s="526" t="str">
        <f>IFERROR(VLOOKUP(R308,'P1'!$B:$AP,31,FALSE),"")</f>
        <v/>
      </c>
      <c r="S310" s="526" t="str">
        <f>IFERROR(VLOOKUP(S308,'P1'!$B:$AP,31,FALSE),"")</f>
        <v/>
      </c>
      <c r="T310" s="526" t="str">
        <f>IFERROR(VLOOKUP(T308,'P1'!$B:$AP,31,FALSE),"")</f>
        <v/>
      </c>
      <c r="U310" s="526" t="str">
        <f>IFERROR(VLOOKUP(U308,'P1'!$B:$AP,31,FALSE),"")</f>
        <v/>
      </c>
      <c r="V310" s="526" t="str">
        <f>IFERROR(VLOOKUP(V308,'P1'!$B:$AP,31,FALSE),"")</f>
        <v/>
      </c>
      <c r="W310" s="526" t="str">
        <f>IFERROR(VLOOKUP(W308,'P1'!$B:$AP,31,FALSE),"")</f>
        <v/>
      </c>
      <c r="X310" s="526" t="str">
        <f>IFERROR(VLOOKUP(X308,'P1'!$B:$AP,31,FALSE),"")</f>
        <v/>
      </c>
      <c r="Y310" s="526" t="str">
        <f>IFERROR(VLOOKUP(Y308,'P1'!$B:$AP,31,FALSE),"")</f>
        <v/>
      </c>
      <c r="Z310" s="526" t="str">
        <f>IFERROR(VLOOKUP(Z308,'P1'!$B:$AP,31,FALSE),"")</f>
        <v/>
      </c>
      <c r="AA310" s="526" t="str">
        <f>IFERROR(VLOOKUP(AA308,'P1'!$B:$AP,31,FALSE),"")</f>
        <v/>
      </c>
      <c r="AB310" s="526" t="str">
        <f>IFERROR(VLOOKUP(AB308,'P1'!$B:$AP,31,FALSE),"")</f>
        <v/>
      </c>
      <c r="AC310" s="526" t="str">
        <f>IFERROR(VLOOKUP(AC308,'P1'!$B:$AP,31,FALSE),"")</f>
        <v/>
      </c>
      <c r="AD310" s="526" t="str">
        <f>IFERROR(VLOOKUP(AD308,'P1'!$B:$AP,31,FALSE),"")</f>
        <v/>
      </c>
      <c r="AE310" s="526" t="str">
        <f>IFERROR(VLOOKUP(AE308,'P1'!$B:$AP,31,FALSE),"")</f>
        <v/>
      </c>
      <c r="AF310" s="526" t="str">
        <f>IFERROR(VLOOKUP(AF308,'P1'!$B:$AP,31,FALSE),"")</f>
        <v/>
      </c>
      <c r="AG310" s="526" t="str">
        <f>IFERROR(VLOOKUP(AG308,'P1'!$B:$AP,31,FALSE),"")</f>
        <v/>
      </c>
      <c r="AH310" s="526" t="str">
        <f>IFERROR(VLOOKUP(AH308,'P1'!$B:$AP,31,FALSE),"")</f>
        <v/>
      </c>
      <c r="AI310" s="526" t="str">
        <f>IFERROR(VLOOKUP(AI308,'P1'!$B:$AP,31,FALSE),"")</f>
        <v/>
      </c>
      <c r="AJ310" s="526" t="str">
        <f>IFERROR(VLOOKUP(AJ308,'P1'!$B:$AP,31,FALSE),"")</f>
        <v/>
      </c>
      <c r="AK310" s="526" t="str">
        <f>IFERROR(VLOOKUP(AK308,'P1'!$B:$AP,31,FALSE),"")</f>
        <v/>
      </c>
      <c r="AL310" s="526" t="str">
        <f>IFERROR(VLOOKUP(AL308,'P1'!$B:$AP,31,FALSE),"")</f>
        <v/>
      </c>
      <c r="AM310" s="526" t="str">
        <f>IFERROR(VLOOKUP(AM308,'P1'!$B:$AP,31,FALSE),"")</f>
        <v/>
      </c>
      <c r="AN310" s="687"/>
      <c r="AO310" s="659"/>
      <c r="AP310" s="664"/>
      <c r="AQ310" s="665"/>
      <c r="AR310" s="659"/>
      <c r="AS310" s="659"/>
      <c r="AT310" s="666"/>
      <c r="AU310" s="527"/>
      <c r="AV310" s="527"/>
      <c r="AX310" s="527"/>
      <c r="AY310" s="527"/>
    </row>
    <row r="311" spans="1:51" s="500" customFormat="1" ht="12" customHeight="1">
      <c r="A311" s="667">
        <v>97</v>
      </c>
      <c r="B311" s="670"/>
      <c r="C311" s="688"/>
      <c r="D311" s="676" t="s">
        <v>634</v>
      </c>
      <c r="E311" s="517"/>
      <c r="F311" s="679"/>
      <c r="G311" s="680"/>
      <c r="H311" s="518" t="s">
        <v>635</v>
      </c>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685">
        <f t="shared" ref="AN311" si="469">IF(LEFT($AN$1,6)="共同生活援助",SUM(I312:AM312),SUM(I312:AM313))</f>
        <v>0</v>
      </c>
      <c r="AO311" s="657">
        <f>IF($AN$3="４週",AN311/4,AN311/(DAY(EOMONTH($I$21,0))/7))</f>
        <v>0</v>
      </c>
      <c r="AP311" s="660"/>
      <c r="AQ311" s="661"/>
      <c r="AR311" s="657" t="str">
        <f t="shared" ref="AR311" si="470">IF($AN$3="４週",AU312,AV312)</f>
        <v/>
      </c>
      <c r="AS311" s="657"/>
      <c r="AT311" s="666" t="str">
        <f t="shared" ref="AT311" si="471">IF(AX312&lt;=1.1,"",IF(AY312&lt;=1.1,"",IF(F311="","","勤務時間"&amp;CHAR(10)&amp;"OVER")))</f>
        <v/>
      </c>
      <c r="AU311" s="520" t="s">
        <v>636</v>
      </c>
      <c r="AV311" s="520" t="s">
        <v>637</v>
      </c>
      <c r="AX311" s="520" t="s">
        <v>638</v>
      </c>
      <c r="AY311" s="520" t="s">
        <v>639</v>
      </c>
    </row>
    <row r="312" spans="1:51" s="500" customFormat="1" ht="12" customHeight="1">
      <c r="A312" s="668"/>
      <c r="B312" s="671"/>
      <c r="C312" s="689"/>
      <c r="D312" s="677"/>
      <c r="E312" s="521"/>
      <c r="F312" s="681"/>
      <c r="G312" s="682"/>
      <c r="H312" s="522" t="s">
        <v>640</v>
      </c>
      <c r="I312" s="526" t="str">
        <f>IFERROR(VLOOKUP(I311,'P1'!$B:$AP,41,FALSE),"")</f>
        <v/>
      </c>
      <c r="J312" s="526" t="str">
        <f>IFERROR(VLOOKUP(J311,'P1'!$B:$AP,41,FALSE),"")</f>
        <v/>
      </c>
      <c r="K312" s="526" t="str">
        <f>IFERROR(VLOOKUP(K311,'P1'!$B:$AP,41,FALSE),"")</f>
        <v/>
      </c>
      <c r="L312" s="526" t="str">
        <f>IFERROR(VLOOKUP(L311,'P1'!$B:$AP,41,FALSE),"")</f>
        <v/>
      </c>
      <c r="M312" s="526" t="str">
        <f>IFERROR(VLOOKUP(M311,'P1'!$B:$AP,41,FALSE),"")</f>
        <v/>
      </c>
      <c r="N312" s="526" t="str">
        <f>IFERROR(VLOOKUP(N311,'P1'!$B:$AP,41,FALSE),"")</f>
        <v/>
      </c>
      <c r="O312" s="526" t="str">
        <f>IFERROR(VLOOKUP(O311,'P1'!$B:$AP,41,FALSE),"")</f>
        <v/>
      </c>
      <c r="P312" s="526" t="str">
        <f>IFERROR(VLOOKUP(P311,'P1'!$B:$AP,41,FALSE),"")</f>
        <v/>
      </c>
      <c r="Q312" s="526" t="str">
        <f>IFERROR(VLOOKUP(Q311,'P1'!$B:$AP,41,FALSE),"")</f>
        <v/>
      </c>
      <c r="R312" s="526" t="str">
        <f>IFERROR(VLOOKUP(R311,'P1'!$B:$AP,41,FALSE),"")</f>
        <v/>
      </c>
      <c r="S312" s="526" t="str">
        <f>IFERROR(VLOOKUP(S311,'P1'!$B:$AP,41,FALSE),"")</f>
        <v/>
      </c>
      <c r="T312" s="526" t="str">
        <f>IFERROR(VLOOKUP(T311,'P1'!$B:$AP,41,FALSE),"")</f>
        <v/>
      </c>
      <c r="U312" s="526" t="str">
        <f>IFERROR(VLOOKUP(U311,'P1'!$B:$AP,41,FALSE),"")</f>
        <v/>
      </c>
      <c r="V312" s="526" t="str">
        <f>IFERROR(VLOOKUP(V311,'P1'!$B:$AP,41,FALSE),"")</f>
        <v/>
      </c>
      <c r="W312" s="526" t="str">
        <f>IFERROR(VLOOKUP(W311,'P1'!$B:$AP,41,FALSE),"")</f>
        <v/>
      </c>
      <c r="X312" s="526" t="str">
        <f>IFERROR(VLOOKUP(X311,'P1'!$B:$AP,41,FALSE),"")</f>
        <v/>
      </c>
      <c r="Y312" s="526" t="str">
        <f>IFERROR(VLOOKUP(Y311,'P1'!$B:$AP,41,FALSE),"")</f>
        <v/>
      </c>
      <c r="Z312" s="526" t="str">
        <f>IFERROR(VLOOKUP(Z311,'P1'!$B:$AP,41,FALSE),"")</f>
        <v/>
      </c>
      <c r="AA312" s="526" t="str">
        <f>IFERROR(VLOOKUP(AA311,'P1'!$B:$AP,41,FALSE),"")</f>
        <v/>
      </c>
      <c r="AB312" s="526" t="str">
        <f>IFERROR(VLOOKUP(AB311,'P1'!$B:$AP,41,FALSE),"")</f>
        <v/>
      </c>
      <c r="AC312" s="526" t="str">
        <f>IFERROR(VLOOKUP(AC311,'P1'!$B:$AP,41,FALSE),"")</f>
        <v/>
      </c>
      <c r="AD312" s="526" t="str">
        <f>IFERROR(VLOOKUP(AD311,'P1'!$B:$AP,41,FALSE),"")</f>
        <v/>
      </c>
      <c r="AE312" s="526" t="str">
        <f>IFERROR(VLOOKUP(AE311,'P1'!$B:$AP,41,FALSE),"")</f>
        <v/>
      </c>
      <c r="AF312" s="526" t="str">
        <f>IFERROR(VLOOKUP(AF311,'P1'!$B:$AP,41,FALSE),"")</f>
        <v/>
      </c>
      <c r="AG312" s="526" t="str">
        <f>IFERROR(VLOOKUP(AG311,'P1'!$B:$AP,41,FALSE),"")</f>
        <v/>
      </c>
      <c r="AH312" s="526" t="str">
        <f>IFERROR(VLOOKUP(AH311,'P1'!$B:$AP,41,FALSE),"")</f>
        <v/>
      </c>
      <c r="AI312" s="526" t="str">
        <f>IFERROR(VLOOKUP(AI311,'P1'!$B:$AP,41,FALSE),"")</f>
        <v/>
      </c>
      <c r="AJ312" s="526" t="str">
        <f>IFERROR(VLOOKUP(AJ311,'P1'!$B:$AP,41,FALSE),"")</f>
        <v/>
      </c>
      <c r="AK312" s="526" t="str">
        <f>IFERROR(VLOOKUP(AK311,'P1'!$B:$AP,41,FALSE),"")</f>
        <v/>
      </c>
      <c r="AL312" s="526" t="str">
        <f>IFERROR(VLOOKUP(AL311,'P1'!$B:$AP,41,FALSE),"")</f>
        <v/>
      </c>
      <c r="AM312" s="526" t="str">
        <f>IFERROR(VLOOKUP(AM311,'P1'!$B:$AP,41,FALSE),"")</f>
        <v/>
      </c>
      <c r="AN312" s="686"/>
      <c r="AO312" s="658"/>
      <c r="AP312" s="662"/>
      <c r="AQ312" s="663"/>
      <c r="AR312" s="658"/>
      <c r="AS312" s="658"/>
      <c r="AT312" s="666"/>
      <c r="AU312" s="524" t="str">
        <f t="shared" ref="AU312" si="472">IFERROR(IF($D311="□",($AO311/$AK$6),($AO311/$AK$8)),"")</f>
        <v/>
      </c>
      <c r="AV312" s="524" t="str">
        <f t="shared" ref="AV312" si="473">IFERROR(IF($D311="□",($AN311/$AO$6),($AN311/$AO$8)),"")</f>
        <v/>
      </c>
      <c r="AX312" s="524" t="str">
        <f>IFERROR(IF($D311="□",(VLOOKUP(F311,'[5]ますた君 '!$C:$E,3,FALSE)/($AK$6*4)),(VLOOKUP(F311,'[5]ますた君 '!$C:$E,3,FALSE)/($AK$8*4))),"")</f>
        <v/>
      </c>
      <c r="AY312" s="524" t="str">
        <f>IFERROR(IF($D311="□",(VLOOKUP(F311,'[5]ますた君 '!$C:$E,3,FALSE)/$AO$6),(VLOOKUP(F311,'[5]ますた君 '!$C:$E,3,FALSE)/$AO$8)),"")</f>
        <v/>
      </c>
    </row>
    <row r="313" spans="1:51" s="500" customFormat="1" ht="12" customHeight="1">
      <c r="A313" s="669"/>
      <c r="B313" s="672"/>
      <c r="C313" s="690"/>
      <c r="D313" s="678"/>
      <c r="E313" s="521"/>
      <c r="F313" s="683"/>
      <c r="G313" s="684"/>
      <c r="H313" s="525" t="s">
        <v>641</v>
      </c>
      <c r="I313" s="526" t="str">
        <f>IFERROR(VLOOKUP(I311,'P1'!$B:$AP,31,FALSE),"")</f>
        <v/>
      </c>
      <c r="J313" s="526" t="str">
        <f>IFERROR(VLOOKUP(J311,'P1'!$B:$AP,31,FALSE),"")</f>
        <v/>
      </c>
      <c r="K313" s="526" t="str">
        <f>IFERROR(VLOOKUP(K311,'P1'!$B:$AP,31,FALSE),"")</f>
        <v/>
      </c>
      <c r="L313" s="526" t="str">
        <f>IFERROR(VLOOKUP(L311,'P1'!$B:$AP,31,FALSE),"")</f>
        <v/>
      </c>
      <c r="M313" s="526" t="str">
        <f>IFERROR(VLOOKUP(M311,'P1'!$B:$AP,31,FALSE),"")</f>
        <v/>
      </c>
      <c r="N313" s="526" t="str">
        <f>IFERROR(VLOOKUP(N311,'P1'!$B:$AP,31,FALSE),"")</f>
        <v/>
      </c>
      <c r="O313" s="526" t="str">
        <f>IFERROR(VLOOKUP(O311,'P1'!$B:$AP,31,FALSE),"")</f>
        <v/>
      </c>
      <c r="P313" s="526" t="str">
        <f>IFERROR(VLOOKUP(P311,'P1'!$B:$AP,31,FALSE),"")</f>
        <v/>
      </c>
      <c r="Q313" s="526" t="str">
        <f>IFERROR(VLOOKUP(Q311,'P1'!$B:$AP,31,FALSE),"")</f>
        <v/>
      </c>
      <c r="R313" s="526" t="str">
        <f>IFERROR(VLOOKUP(R311,'P1'!$B:$AP,31,FALSE),"")</f>
        <v/>
      </c>
      <c r="S313" s="526" t="str">
        <f>IFERROR(VLOOKUP(S311,'P1'!$B:$AP,31,FALSE),"")</f>
        <v/>
      </c>
      <c r="T313" s="526" t="str">
        <f>IFERROR(VLOOKUP(T311,'P1'!$B:$AP,31,FALSE),"")</f>
        <v/>
      </c>
      <c r="U313" s="526" t="str">
        <f>IFERROR(VLOOKUP(U311,'P1'!$B:$AP,31,FALSE),"")</f>
        <v/>
      </c>
      <c r="V313" s="526" t="str">
        <f>IFERROR(VLOOKUP(V311,'P1'!$B:$AP,31,FALSE),"")</f>
        <v/>
      </c>
      <c r="W313" s="526" t="str">
        <f>IFERROR(VLOOKUP(W311,'P1'!$B:$AP,31,FALSE),"")</f>
        <v/>
      </c>
      <c r="X313" s="526" t="str">
        <f>IFERROR(VLOOKUP(X311,'P1'!$B:$AP,31,FALSE),"")</f>
        <v/>
      </c>
      <c r="Y313" s="526" t="str">
        <f>IFERROR(VLOOKUP(Y311,'P1'!$B:$AP,31,FALSE),"")</f>
        <v/>
      </c>
      <c r="Z313" s="526" t="str">
        <f>IFERROR(VLOOKUP(Z311,'P1'!$B:$AP,31,FALSE),"")</f>
        <v/>
      </c>
      <c r="AA313" s="526" t="str">
        <f>IFERROR(VLOOKUP(AA311,'P1'!$B:$AP,31,FALSE),"")</f>
        <v/>
      </c>
      <c r="AB313" s="526" t="str">
        <f>IFERROR(VLOOKUP(AB311,'P1'!$B:$AP,31,FALSE),"")</f>
        <v/>
      </c>
      <c r="AC313" s="526" t="str">
        <f>IFERROR(VLOOKUP(AC311,'P1'!$B:$AP,31,FALSE),"")</f>
        <v/>
      </c>
      <c r="AD313" s="526" t="str">
        <f>IFERROR(VLOOKUP(AD311,'P1'!$B:$AP,31,FALSE),"")</f>
        <v/>
      </c>
      <c r="AE313" s="526" t="str">
        <f>IFERROR(VLOOKUP(AE311,'P1'!$B:$AP,31,FALSE),"")</f>
        <v/>
      </c>
      <c r="AF313" s="526" t="str">
        <f>IFERROR(VLOOKUP(AF311,'P1'!$B:$AP,31,FALSE),"")</f>
        <v/>
      </c>
      <c r="AG313" s="526" t="str">
        <f>IFERROR(VLOOKUP(AG311,'P1'!$B:$AP,31,FALSE),"")</f>
        <v/>
      </c>
      <c r="AH313" s="526" t="str">
        <f>IFERROR(VLOOKUP(AH311,'P1'!$B:$AP,31,FALSE),"")</f>
        <v/>
      </c>
      <c r="AI313" s="526" t="str">
        <f>IFERROR(VLOOKUP(AI311,'P1'!$B:$AP,31,FALSE),"")</f>
        <v/>
      </c>
      <c r="AJ313" s="526" t="str">
        <f>IFERROR(VLOOKUP(AJ311,'P1'!$B:$AP,31,FALSE),"")</f>
        <v/>
      </c>
      <c r="AK313" s="526" t="str">
        <f>IFERROR(VLOOKUP(AK311,'P1'!$B:$AP,31,FALSE),"")</f>
        <v/>
      </c>
      <c r="AL313" s="526" t="str">
        <f>IFERROR(VLOOKUP(AL311,'P1'!$B:$AP,31,FALSE),"")</f>
        <v/>
      </c>
      <c r="AM313" s="526" t="str">
        <f>IFERROR(VLOOKUP(AM311,'P1'!$B:$AP,31,FALSE),"")</f>
        <v/>
      </c>
      <c r="AN313" s="687"/>
      <c r="AO313" s="659"/>
      <c r="AP313" s="664"/>
      <c r="AQ313" s="665"/>
      <c r="AR313" s="659"/>
      <c r="AS313" s="659"/>
      <c r="AT313" s="666"/>
      <c r="AU313" s="527"/>
      <c r="AV313" s="527"/>
      <c r="AX313" s="527"/>
      <c r="AY313" s="527"/>
    </row>
    <row r="314" spans="1:51" s="500" customFormat="1" ht="12" customHeight="1">
      <c r="A314" s="667">
        <v>98</v>
      </c>
      <c r="B314" s="670"/>
      <c r="C314" s="688"/>
      <c r="D314" s="676" t="s">
        <v>634</v>
      </c>
      <c r="E314" s="517"/>
      <c r="F314" s="679"/>
      <c r="G314" s="680"/>
      <c r="H314" s="518" t="s">
        <v>635</v>
      </c>
      <c r="I314" s="519"/>
      <c r="J314" s="519"/>
      <c r="K314" s="519"/>
      <c r="L314" s="519"/>
      <c r="M314" s="519"/>
      <c r="N314" s="519"/>
      <c r="O314" s="519"/>
      <c r="P314" s="519"/>
      <c r="Q314" s="519"/>
      <c r="R314" s="519"/>
      <c r="S314" s="519"/>
      <c r="T314" s="519"/>
      <c r="U314" s="519"/>
      <c r="V314" s="519"/>
      <c r="W314" s="519"/>
      <c r="X314" s="519"/>
      <c r="Y314" s="519"/>
      <c r="Z314" s="519"/>
      <c r="AA314" s="519"/>
      <c r="AB314" s="519"/>
      <c r="AC314" s="519"/>
      <c r="AD314" s="519"/>
      <c r="AE314" s="519"/>
      <c r="AF314" s="519"/>
      <c r="AG314" s="519"/>
      <c r="AH314" s="519"/>
      <c r="AI314" s="519"/>
      <c r="AJ314" s="519"/>
      <c r="AK314" s="519"/>
      <c r="AL314" s="519"/>
      <c r="AM314" s="519"/>
      <c r="AN314" s="685">
        <f t="shared" ref="AN314" si="474">IF(LEFT($AN$1,6)="共同生活援助",SUM(I315:AM315),SUM(I315:AM316))</f>
        <v>0</v>
      </c>
      <c r="AO314" s="657">
        <f>IF($AN$3="４週",AN314/4,AN314/(DAY(EOMONTH($I$21,0))/7))</f>
        <v>0</v>
      </c>
      <c r="AP314" s="660"/>
      <c r="AQ314" s="661"/>
      <c r="AR314" s="657" t="str">
        <f t="shared" ref="AR314" si="475">IF($AN$3="４週",AU315,AV315)</f>
        <v/>
      </c>
      <c r="AS314" s="657"/>
      <c r="AT314" s="666" t="str">
        <f t="shared" ref="AT314" si="476">IF(AX315&lt;=1.1,"",IF(AY315&lt;=1.1,"",IF(F314="","","勤務時間"&amp;CHAR(10)&amp;"OVER")))</f>
        <v/>
      </c>
      <c r="AU314" s="520" t="s">
        <v>636</v>
      </c>
      <c r="AV314" s="520" t="s">
        <v>637</v>
      </c>
      <c r="AX314" s="520" t="s">
        <v>638</v>
      </c>
      <c r="AY314" s="520" t="s">
        <v>639</v>
      </c>
    </row>
    <row r="315" spans="1:51" s="500" customFormat="1" ht="12" customHeight="1">
      <c r="A315" s="668"/>
      <c r="B315" s="671"/>
      <c r="C315" s="689"/>
      <c r="D315" s="677"/>
      <c r="E315" s="521"/>
      <c r="F315" s="681"/>
      <c r="G315" s="682"/>
      <c r="H315" s="522" t="s">
        <v>640</v>
      </c>
      <c r="I315" s="526" t="str">
        <f>IFERROR(VLOOKUP(I314,'P1'!$B:$AP,41,FALSE),"")</f>
        <v/>
      </c>
      <c r="J315" s="526" t="str">
        <f>IFERROR(VLOOKUP(J314,'P1'!$B:$AP,41,FALSE),"")</f>
        <v/>
      </c>
      <c r="K315" s="526" t="str">
        <f>IFERROR(VLOOKUP(K314,'P1'!$B:$AP,41,FALSE),"")</f>
        <v/>
      </c>
      <c r="L315" s="526" t="str">
        <f>IFERROR(VLOOKUP(L314,'P1'!$B:$AP,41,FALSE),"")</f>
        <v/>
      </c>
      <c r="M315" s="526" t="str">
        <f>IFERROR(VLOOKUP(M314,'P1'!$B:$AP,41,FALSE),"")</f>
        <v/>
      </c>
      <c r="N315" s="526" t="str">
        <f>IFERROR(VLOOKUP(N314,'P1'!$B:$AP,41,FALSE),"")</f>
        <v/>
      </c>
      <c r="O315" s="526" t="str">
        <f>IFERROR(VLOOKUP(O314,'P1'!$B:$AP,41,FALSE),"")</f>
        <v/>
      </c>
      <c r="P315" s="526" t="str">
        <f>IFERROR(VLOOKUP(P314,'P1'!$B:$AP,41,FALSE),"")</f>
        <v/>
      </c>
      <c r="Q315" s="526" t="str">
        <f>IFERROR(VLOOKUP(Q314,'P1'!$B:$AP,41,FALSE),"")</f>
        <v/>
      </c>
      <c r="R315" s="526" t="str">
        <f>IFERROR(VLOOKUP(R314,'P1'!$B:$AP,41,FALSE),"")</f>
        <v/>
      </c>
      <c r="S315" s="526" t="str">
        <f>IFERROR(VLOOKUP(S314,'P1'!$B:$AP,41,FALSE),"")</f>
        <v/>
      </c>
      <c r="T315" s="526" t="str">
        <f>IFERROR(VLOOKUP(T314,'P1'!$B:$AP,41,FALSE),"")</f>
        <v/>
      </c>
      <c r="U315" s="526" t="str">
        <f>IFERROR(VLOOKUP(U314,'P1'!$B:$AP,41,FALSE),"")</f>
        <v/>
      </c>
      <c r="V315" s="526" t="str">
        <f>IFERROR(VLOOKUP(V314,'P1'!$B:$AP,41,FALSE),"")</f>
        <v/>
      </c>
      <c r="W315" s="526" t="str">
        <f>IFERROR(VLOOKUP(W314,'P1'!$B:$AP,41,FALSE),"")</f>
        <v/>
      </c>
      <c r="X315" s="526" t="str">
        <f>IFERROR(VLOOKUP(X314,'P1'!$B:$AP,41,FALSE),"")</f>
        <v/>
      </c>
      <c r="Y315" s="526" t="str">
        <f>IFERROR(VLOOKUP(Y314,'P1'!$B:$AP,41,FALSE),"")</f>
        <v/>
      </c>
      <c r="Z315" s="526" t="str">
        <f>IFERROR(VLOOKUP(Z314,'P1'!$B:$AP,41,FALSE),"")</f>
        <v/>
      </c>
      <c r="AA315" s="526" t="str">
        <f>IFERROR(VLOOKUP(AA314,'P1'!$B:$AP,41,FALSE),"")</f>
        <v/>
      </c>
      <c r="AB315" s="526" t="str">
        <f>IFERROR(VLOOKUP(AB314,'P1'!$B:$AP,41,FALSE),"")</f>
        <v/>
      </c>
      <c r="AC315" s="526" t="str">
        <f>IFERROR(VLOOKUP(AC314,'P1'!$B:$AP,41,FALSE),"")</f>
        <v/>
      </c>
      <c r="AD315" s="526" t="str">
        <f>IFERROR(VLOOKUP(AD314,'P1'!$B:$AP,41,FALSE),"")</f>
        <v/>
      </c>
      <c r="AE315" s="526" t="str">
        <f>IFERROR(VLOOKUP(AE314,'P1'!$B:$AP,41,FALSE),"")</f>
        <v/>
      </c>
      <c r="AF315" s="526" t="str">
        <f>IFERROR(VLOOKUP(AF314,'P1'!$B:$AP,41,FALSE),"")</f>
        <v/>
      </c>
      <c r="AG315" s="526" t="str">
        <f>IFERROR(VLOOKUP(AG314,'P1'!$B:$AP,41,FALSE),"")</f>
        <v/>
      </c>
      <c r="AH315" s="526" t="str">
        <f>IFERROR(VLOOKUP(AH314,'P1'!$B:$AP,41,FALSE),"")</f>
        <v/>
      </c>
      <c r="AI315" s="526" t="str">
        <f>IFERROR(VLOOKUP(AI314,'P1'!$B:$AP,41,FALSE),"")</f>
        <v/>
      </c>
      <c r="AJ315" s="526" t="str">
        <f>IFERROR(VLOOKUP(AJ314,'P1'!$B:$AP,41,FALSE),"")</f>
        <v/>
      </c>
      <c r="AK315" s="526" t="str">
        <f>IFERROR(VLOOKUP(AK314,'P1'!$B:$AP,41,FALSE),"")</f>
        <v/>
      </c>
      <c r="AL315" s="526" t="str">
        <f>IFERROR(VLOOKUP(AL314,'P1'!$B:$AP,41,FALSE),"")</f>
        <v/>
      </c>
      <c r="AM315" s="526" t="str">
        <f>IFERROR(VLOOKUP(AM314,'P1'!$B:$AP,41,FALSE),"")</f>
        <v/>
      </c>
      <c r="AN315" s="686"/>
      <c r="AO315" s="658"/>
      <c r="AP315" s="662"/>
      <c r="AQ315" s="663"/>
      <c r="AR315" s="658"/>
      <c r="AS315" s="658"/>
      <c r="AT315" s="666"/>
      <c r="AU315" s="524" t="str">
        <f t="shared" ref="AU315" si="477">IFERROR(IF($D314="□",($AO314/$AK$6),($AO314/$AK$8)),"")</f>
        <v/>
      </c>
      <c r="AV315" s="524" t="str">
        <f t="shared" ref="AV315" si="478">IFERROR(IF($D314="□",($AN314/$AO$6),($AN314/$AO$8)),"")</f>
        <v/>
      </c>
      <c r="AX315" s="524" t="str">
        <f>IFERROR(IF($D314="□",(VLOOKUP(F314,'[5]ますた君 '!$C:$E,3,FALSE)/($AK$6*4)),(VLOOKUP(F314,'[5]ますた君 '!$C:$E,3,FALSE)/($AK$8*4))),"")</f>
        <v/>
      </c>
      <c r="AY315" s="524" t="str">
        <f>IFERROR(IF($D314="□",(VLOOKUP(F314,'[5]ますた君 '!$C:$E,3,FALSE)/$AO$6),(VLOOKUP(F314,'[5]ますた君 '!$C:$E,3,FALSE)/$AO$8)),"")</f>
        <v/>
      </c>
    </row>
    <row r="316" spans="1:51" s="500" customFormat="1" ht="12" customHeight="1">
      <c r="A316" s="669"/>
      <c r="B316" s="672"/>
      <c r="C316" s="690"/>
      <c r="D316" s="678"/>
      <c r="E316" s="521"/>
      <c r="F316" s="683"/>
      <c r="G316" s="684"/>
      <c r="H316" s="525" t="s">
        <v>641</v>
      </c>
      <c r="I316" s="526" t="str">
        <f>IFERROR(VLOOKUP(I314,'P1'!$B:$AP,31,FALSE),"")</f>
        <v/>
      </c>
      <c r="J316" s="526" t="str">
        <f>IFERROR(VLOOKUP(J314,'P1'!$B:$AP,31,FALSE),"")</f>
        <v/>
      </c>
      <c r="K316" s="526" t="str">
        <f>IFERROR(VLOOKUP(K314,'P1'!$B:$AP,31,FALSE),"")</f>
        <v/>
      </c>
      <c r="L316" s="526" t="str">
        <f>IFERROR(VLOOKUP(L314,'P1'!$B:$AP,31,FALSE),"")</f>
        <v/>
      </c>
      <c r="M316" s="526" t="str">
        <f>IFERROR(VLOOKUP(M314,'P1'!$B:$AP,31,FALSE),"")</f>
        <v/>
      </c>
      <c r="N316" s="526" t="str">
        <f>IFERROR(VLOOKUP(N314,'P1'!$B:$AP,31,FALSE),"")</f>
        <v/>
      </c>
      <c r="O316" s="526" t="str">
        <f>IFERROR(VLOOKUP(O314,'P1'!$B:$AP,31,FALSE),"")</f>
        <v/>
      </c>
      <c r="P316" s="526" t="str">
        <f>IFERROR(VLOOKUP(P314,'P1'!$B:$AP,31,FALSE),"")</f>
        <v/>
      </c>
      <c r="Q316" s="526" t="str">
        <f>IFERROR(VLOOKUP(Q314,'P1'!$B:$AP,31,FALSE),"")</f>
        <v/>
      </c>
      <c r="R316" s="526" t="str">
        <f>IFERROR(VLOOKUP(R314,'P1'!$B:$AP,31,FALSE),"")</f>
        <v/>
      </c>
      <c r="S316" s="526" t="str">
        <f>IFERROR(VLOOKUP(S314,'P1'!$B:$AP,31,FALSE),"")</f>
        <v/>
      </c>
      <c r="T316" s="526" t="str">
        <f>IFERROR(VLOOKUP(T314,'P1'!$B:$AP,31,FALSE),"")</f>
        <v/>
      </c>
      <c r="U316" s="526" t="str">
        <f>IFERROR(VLOOKUP(U314,'P1'!$B:$AP,31,FALSE),"")</f>
        <v/>
      </c>
      <c r="V316" s="526" t="str">
        <f>IFERROR(VLOOKUP(V314,'P1'!$B:$AP,31,FALSE),"")</f>
        <v/>
      </c>
      <c r="W316" s="526" t="str">
        <f>IFERROR(VLOOKUP(W314,'P1'!$B:$AP,31,FALSE),"")</f>
        <v/>
      </c>
      <c r="X316" s="526" t="str">
        <f>IFERROR(VLOOKUP(X314,'P1'!$B:$AP,31,FALSE),"")</f>
        <v/>
      </c>
      <c r="Y316" s="526" t="str">
        <f>IFERROR(VLOOKUP(Y314,'P1'!$B:$AP,31,FALSE),"")</f>
        <v/>
      </c>
      <c r="Z316" s="526" t="str">
        <f>IFERROR(VLOOKUP(Z314,'P1'!$B:$AP,31,FALSE),"")</f>
        <v/>
      </c>
      <c r="AA316" s="526" t="str">
        <f>IFERROR(VLOOKUP(AA314,'P1'!$B:$AP,31,FALSE),"")</f>
        <v/>
      </c>
      <c r="AB316" s="526" t="str">
        <f>IFERROR(VLOOKUP(AB314,'P1'!$B:$AP,31,FALSE),"")</f>
        <v/>
      </c>
      <c r="AC316" s="526" t="str">
        <f>IFERROR(VLOOKUP(AC314,'P1'!$B:$AP,31,FALSE),"")</f>
        <v/>
      </c>
      <c r="AD316" s="526" t="str">
        <f>IFERROR(VLOOKUP(AD314,'P1'!$B:$AP,31,FALSE),"")</f>
        <v/>
      </c>
      <c r="AE316" s="526" t="str">
        <f>IFERROR(VLOOKUP(AE314,'P1'!$B:$AP,31,FALSE),"")</f>
        <v/>
      </c>
      <c r="AF316" s="526" t="str">
        <f>IFERROR(VLOOKUP(AF314,'P1'!$B:$AP,31,FALSE),"")</f>
        <v/>
      </c>
      <c r="AG316" s="526" t="str">
        <f>IFERROR(VLOOKUP(AG314,'P1'!$B:$AP,31,FALSE),"")</f>
        <v/>
      </c>
      <c r="AH316" s="526" t="str">
        <f>IFERROR(VLOOKUP(AH314,'P1'!$B:$AP,31,FALSE),"")</f>
        <v/>
      </c>
      <c r="AI316" s="526" t="str">
        <f>IFERROR(VLOOKUP(AI314,'P1'!$B:$AP,31,FALSE),"")</f>
        <v/>
      </c>
      <c r="AJ316" s="526" t="str">
        <f>IFERROR(VLOOKUP(AJ314,'P1'!$B:$AP,31,FALSE),"")</f>
        <v/>
      </c>
      <c r="AK316" s="526" t="str">
        <f>IFERROR(VLOOKUP(AK314,'P1'!$B:$AP,31,FALSE),"")</f>
        <v/>
      </c>
      <c r="AL316" s="526" t="str">
        <f>IFERROR(VLOOKUP(AL314,'P1'!$B:$AP,31,FALSE),"")</f>
        <v/>
      </c>
      <c r="AM316" s="526" t="str">
        <f>IFERROR(VLOOKUP(AM314,'P1'!$B:$AP,31,FALSE),"")</f>
        <v/>
      </c>
      <c r="AN316" s="687"/>
      <c r="AO316" s="659"/>
      <c r="AP316" s="664"/>
      <c r="AQ316" s="665"/>
      <c r="AR316" s="659"/>
      <c r="AS316" s="659"/>
      <c r="AT316" s="666"/>
      <c r="AU316" s="527"/>
      <c r="AV316" s="527"/>
      <c r="AX316" s="527"/>
      <c r="AY316" s="527"/>
    </row>
    <row r="317" spans="1:51" s="500" customFormat="1" ht="12" customHeight="1">
      <c r="A317" s="667">
        <v>99</v>
      </c>
      <c r="B317" s="670"/>
      <c r="C317" s="673"/>
      <c r="D317" s="676" t="s">
        <v>634</v>
      </c>
      <c r="E317" s="517"/>
      <c r="F317" s="679"/>
      <c r="G317" s="680"/>
      <c r="H317" s="518" t="s">
        <v>635</v>
      </c>
      <c r="I317" s="519"/>
      <c r="J317" s="519"/>
      <c r="K317" s="519"/>
      <c r="L317" s="519"/>
      <c r="M317" s="519"/>
      <c r="N317" s="519"/>
      <c r="O317" s="519"/>
      <c r="P317" s="519"/>
      <c r="Q317" s="519"/>
      <c r="R317" s="519"/>
      <c r="S317" s="519"/>
      <c r="T317" s="519"/>
      <c r="U317" s="519"/>
      <c r="V317" s="519"/>
      <c r="W317" s="519"/>
      <c r="X317" s="519"/>
      <c r="Y317" s="519"/>
      <c r="Z317" s="519"/>
      <c r="AA317" s="519"/>
      <c r="AB317" s="519"/>
      <c r="AC317" s="519"/>
      <c r="AD317" s="519"/>
      <c r="AE317" s="519"/>
      <c r="AF317" s="519"/>
      <c r="AG317" s="519"/>
      <c r="AH317" s="519"/>
      <c r="AI317" s="519"/>
      <c r="AJ317" s="519"/>
      <c r="AK317" s="519"/>
      <c r="AL317" s="519"/>
      <c r="AM317" s="519"/>
      <c r="AN317" s="685">
        <f t="shared" ref="AN317" si="479">IF(LEFT($AN$1,6)="共同生活援助",SUM(I318:AM318),SUM(I318:AM319))</f>
        <v>0</v>
      </c>
      <c r="AO317" s="657">
        <f>IF($AN$3="４週",AN317/4,AN317/(DAY(EOMONTH($I$21,0))/7))</f>
        <v>0</v>
      </c>
      <c r="AP317" s="660"/>
      <c r="AQ317" s="661"/>
      <c r="AR317" s="657" t="str">
        <f t="shared" ref="AR317" si="480">IF($AN$3="４週",AU318,AV318)</f>
        <v/>
      </c>
      <c r="AS317" s="657"/>
      <c r="AT317" s="666" t="str">
        <f t="shared" ref="AT317" si="481">IF(AX318&lt;=1.1,"",IF(AY318&lt;=1.1,"",IF(F317="","","勤務時間"&amp;CHAR(10)&amp;"OVER")))</f>
        <v/>
      </c>
      <c r="AU317" s="520" t="s">
        <v>636</v>
      </c>
      <c r="AV317" s="520" t="s">
        <v>637</v>
      </c>
      <c r="AX317" s="520" t="s">
        <v>638</v>
      </c>
      <c r="AY317" s="520" t="s">
        <v>639</v>
      </c>
    </row>
    <row r="318" spans="1:51" s="500" customFormat="1" ht="12" customHeight="1">
      <c r="A318" s="668"/>
      <c r="B318" s="671"/>
      <c r="C318" s="674"/>
      <c r="D318" s="677"/>
      <c r="E318" s="521"/>
      <c r="F318" s="681"/>
      <c r="G318" s="682"/>
      <c r="H318" s="522" t="s">
        <v>640</v>
      </c>
      <c r="I318" s="526" t="str">
        <f>IFERROR(VLOOKUP(I317,'P1'!$B:$AP,41,FALSE),"")</f>
        <v/>
      </c>
      <c r="J318" s="526" t="str">
        <f>IFERROR(VLOOKUP(J317,'P1'!$B:$AP,41,FALSE),"")</f>
        <v/>
      </c>
      <c r="K318" s="526" t="str">
        <f>IFERROR(VLOOKUP(K317,'P1'!$B:$AP,41,FALSE),"")</f>
        <v/>
      </c>
      <c r="L318" s="526" t="str">
        <f>IFERROR(VLOOKUP(L317,'P1'!$B:$AP,41,FALSE),"")</f>
        <v/>
      </c>
      <c r="M318" s="526" t="str">
        <f>IFERROR(VLOOKUP(M317,'P1'!$B:$AP,41,FALSE),"")</f>
        <v/>
      </c>
      <c r="N318" s="526" t="str">
        <f>IFERROR(VLOOKUP(N317,'P1'!$B:$AP,41,FALSE),"")</f>
        <v/>
      </c>
      <c r="O318" s="526" t="str">
        <f>IFERROR(VLOOKUP(O317,'P1'!$B:$AP,41,FALSE),"")</f>
        <v/>
      </c>
      <c r="P318" s="526" t="str">
        <f>IFERROR(VLOOKUP(P317,'P1'!$B:$AP,41,FALSE),"")</f>
        <v/>
      </c>
      <c r="Q318" s="526" t="str">
        <f>IFERROR(VLOOKUP(Q317,'P1'!$B:$AP,41,FALSE),"")</f>
        <v/>
      </c>
      <c r="R318" s="526" t="str">
        <f>IFERROR(VLOOKUP(R317,'P1'!$B:$AP,41,FALSE),"")</f>
        <v/>
      </c>
      <c r="S318" s="526" t="str">
        <f>IFERROR(VLOOKUP(S317,'P1'!$B:$AP,41,FALSE),"")</f>
        <v/>
      </c>
      <c r="T318" s="526" t="str">
        <f>IFERROR(VLOOKUP(T317,'P1'!$B:$AP,41,FALSE),"")</f>
        <v/>
      </c>
      <c r="U318" s="526" t="str">
        <f>IFERROR(VLOOKUP(U317,'P1'!$B:$AP,41,FALSE),"")</f>
        <v/>
      </c>
      <c r="V318" s="526" t="str">
        <f>IFERROR(VLOOKUP(V317,'P1'!$B:$AP,41,FALSE),"")</f>
        <v/>
      </c>
      <c r="W318" s="526" t="str">
        <f>IFERROR(VLOOKUP(W317,'P1'!$B:$AP,41,FALSE),"")</f>
        <v/>
      </c>
      <c r="X318" s="526" t="str">
        <f>IFERROR(VLOOKUP(X317,'P1'!$B:$AP,41,FALSE),"")</f>
        <v/>
      </c>
      <c r="Y318" s="526" t="str">
        <f>IFERROR(VLOOKUP(Y317,'P1'!$B:$AP,41,FALSE),"")</f>
        <v/>
      </c>
      <c r="Z318" s="526" t="str">
        <f>IFERROR(VLOOKUP(Z317,'P1'!$B:$AP,41,FALSE),"")</f>
        <v/>
      </c>
      <c r="AA318" s="526" t="str">
        <f>IFERROR(VLOOKUP(AA317,'P1'!$B:$AP,41,FALSE),"")</f>
        <v/>
      </c>
      <c r="AB318" s="526" t="str">
        <f>IFERROR(VLOOKUP(AB317,'P1'!$B:$AP,41,FALSE),"")</f>
        <v/>
      </c>
      <c r="AC318" s="526" t="str">
        <f>IFERROR(VLOOKUP(AC317,'P1'!$B:$AP,41,FALSE),"")</f>
        <v/>
      </c>
      <c r="AD318" s="526" t="str">
        <f>IFERROR(VLOOKUP(AD317,'P1'!$B:$AP,41,FALSE),"")</f>
        <v/>
      </c>
      <c r="AE318" s="526" t="str">
        <f>IFERROR(VLOOKUP(AE317,'P1'!$B:$AP,41,FALSE),"")</f>
        <v/>
      </c>
      <c r="AF318" s="526" t="str">
        <f>IFERROR(VLOOKUP(AF317,'P1'!$B:$AP,41,FALSE),"")</f>
        <v/>
      </c>
      <c r="AG318" s="526" t="str">
        <f>IFERROR(VLOOKUP(AG317,'P1'!$B:$AP,41,FALSE),"")</f>
        <v/>
      </c>
      <c r="AH318" s="526" t="str">
        <f>IFERROR(VLOOKUP(AH317,'P1'!$B:$AP,41,FALSE),"")</f>
        <v/>
      </c>
      <c r="AI318" s="526" t="str">
        <f>IFERROR(VLOOKUP(AI317,'P1'!$B:$AP,41,FALSE),"")</f>
        <v/>
      </c>
      <c r="AJ318" s="526" t="str">
        <f>IFERROR(VLOOKUP(AJ317,'P1'!$B:$AP,41,FALSE),"")</f>
        <v/>
      </c>
      <c r="AK318" s="526" t="str">
        <f>IFERROR(VLOOKUP(AK317,'P1'!$B:$AP,41,FALSE),"")</f>
        <v/>
      </c>
      <c r="AL318" s="526" t="str">
        <f>IFERROR(VLOOKUP(AL317,'P1'!$B:$AP,41,FALSE),"")</f>
        <v/>
      </c>
      <c r="AM318" s="526" t="str">
        <f>IFERROR(VLOOKUP(AM317,'P1'!$B:$AP,41,FALSE),"")</f>
        <v/>
      </c>
      <c r="AN318" s="686"/>
      <c r="AO318" s="658"/>
      <c r="AP318" s="662"/>
      <c r="AQ318" s="663"/>
      <c r="AR318" s="658"/>
      <c r="AS318" s="658"/>
      <c r="AT318" s="666"/>
      <c r="AU318" s="524" t="str">
        <f t="shared" ref="AU318" si="482">IFERROR(IF($D317="□",($AO317/$AK$6),($AO317/$AK$8)),"")</f>
        <v/>
      </c>
      <c r="AV318" s="524" t="str">
        <f t="shared" ref="AV318" si="483">IFERROR(IF($D317="□",($AN317/$AO$6),($AN317/$AO$8)),"")</f>
        <v/>
      </c>
      <c r="AX318" s="524" t="str">
        <f>IFERROR(IF($D317="□",(VLOOKUP(F317,'[5]ますた君 '!$C:$E,3,FALSE)/($AK$6*4)),(VLOOKUP(F317,'[5]ますた君 '!$C:$E,3,FALSE)/($AK$8*4))),"")</f>
        <v/>
      </c>
      <c r="AY318" s="524" t="str">
        <f>IFERROR(IF($D317="□",(VLOOKUP(F317,'[5]ますた君 '!$C:$E,3,FALSE)/$AO$6),(VLOOKUP(F317,'[5]ますた君 '!$C:$E,3,FALSE)/$AO$8)),"")</f>
        <v/>
      </c>
    </row>
    <row r="319" spans="1:51" s="500" customFormat="1" ht="12" customHeight="1">
      <c r="A319" s="669"/>
      <c r="B319" s="672"/>
      <c r="C319" s="675"/>
      <c r="D319" s="678"/>
      <c r="E319" s="581"/>
      <c r="F319" s="683"/>
      <c r="G319" s="684"/>
      <c r="H319" s="525" t="s">
        <v>641</v>
      </c>
      <c r="I319" s="526" t="str">
        <f>IFERROR(VLOOKUP(I317,'P1'!$B:$AP,31,FALSE),"")</f>
        <v/>
      </c>
      <c r="J319" s="526" t="str">
        <f>IFERROR(VLOOKUP(J317,'P1'!$B:$AP,31,FALSE),"")</f>
        <v/>
      </c>
      <c r="K319" s="526" t="str">
        <f>IFERROR(VLOOKUP(K317,'P1'!$B:$AP,31,FALSE),"")</f>
        <v/>
      </c>
      <c r="L319" s="526" t="str">
        <f>IFERROR(VLOOKUP(L317,'P1'!$B:$AP,31,FALSE),"")</f>
        <v/>
      </c>
      <c r="M319" s="526" t="str">
        <f>IFERROR(VLOOKUP(M317,'P1'!$B:$AP,31,FALSE),"")</f>
        <v/>
      </c>
      <c r="N319" s="526" t="str">
        <f>IFERROR(VLOOKUP(N317,'P1'!$B:$AP,31,FALSE),"")</f>
        <v/>
      </c>
      <c r="O319" s="526" t="str">
        <f>IFERROR(VLOOKUP(O317,'P1'!$B:$AP,31,FALSE),"")</f>
        <v/>
      </c>
      <c r="P319" s="526" t="str">
        <f>IFERROR(VLOOKUP(P317,'P1'!$B:$AP,31,FALSE),"")</f>
        <v/>
      </c>
      <c r="Q319" s="526" t="str">
        <f>IFERROR(VLOOKUP(Q317,'P1'!$B:$AP,31,FALSE),"")</f>
        <v/>
      </c>
      <c r="R319" s="526" t="str">
        <f>IFERROR(VLOOKUP(R317,'P1'!$B:$AP,31,FALSE),"")</f>
        <v/>
      </c>
      <c r="S319" s="526" t="str">
        <f>IFERROR(VLOOKUP(S317,'P1'!$B:$AP,31,FALSE),"")</f>
        <v/>
      </c>
      <c r="T319" s="526" t="str">
        <f>IFERROR(VLOOKUP(T317,'P1'!$B:$AP,31,FALSE),"")</f>
        <v/>
      </c>
      <c r="U319" s="526" t="str">
        <f>IFERROR(VLOOKUP(U317,'P1'!$B:$AP,31,FALSE),"")</f>
        <v/>
      </c>
      <c r="V319" s="526" t="str">
        <f>IFERROR(VLOOKUP(V317,'P1'!$B:$AP,31,FALSE),"")</f>
        <v/>
      </c>
      <c r="W319" s="526" t="str">
        <f>IFERROR(VLOOKUP(W317,'P1'!$B:$AP,31,FALSE),"")</f>
        <v/>
      </c>
      <c r="X319" s="526" t="str">
        <f>IFERROR(VLOOKUP(X317,'P1'!$B:$AP,31,FALSE),"")</f>
        <v/>
      </c>
      <c r="Y319" s="526" t="str">
        <f>IFERROR(VLOOKUP(Y317,'P1'!$B:$AP,31,FALSE),"")</f>
        <v/>
      </c>
      <c r="Z319" s="526" t="str">
        <f>IFERROR(VLOOKUP(Z317,'P1'!$B:$AP,31,FALSE),"")</f>
        <v/>
      </c>
      <c r="AA319" s="526" t="str">
        <f>IFERROR(VLOOKUP(AA317,'P1'!$B:$AP,31,FALSE),"")</f>
        <v/>
      </c>
      <c r="AB319" s="526" t="str">
        <f>IFERROR(VLOOKUP(AB317,'P1'!$B:$AP,31,FALSE),"")</f>
        <v/>
      </c>
      <c r="AC319" s="526" t="str">
        <f>IFERROR(VLOOKUP(AC317,'P1'!$B:$AP,31,FALSE),"")</f>
        <v/>
      </c>
      <c r="AD319" s="526" t="str">
        <f>IFERROR(VLOOKUP(AD317,'P1'!$B:$AP,31,FALSE),"")</f>
        <v/>
      </c>
      <c r="AE319" s="526" t="str">
        <f>IFERROR(VLOOKUP(AE317,'P1'!$B:$AP,31,FALSE),"")</f>
        <v/>
      </c>
      <c r="AF319" s="526" t="str">
        <f>IFERROR(VLOOKUP(AF317,'P1'!$B:$AP,31,FALSE),"")</f>
        <v/>
      </c>
      <c r="AG319" s="526" t="str">
        <f>IFERROR(VLOOKUP(AG317,'P1'!$B:$AP,31,FALSE),"")</f>
        <v/>
      </c>
      <c r="AH319" s="526" t="str">
        <f>IFERROR(VLOOKUP(AH317,'P1'!$B:$AP,31,FALSE),"")</f>
        <v/>
      </c>
      <c r="AI319" s="526" t="str">
        <f>IFERROR(VLOOKUP(AI317,'P1'!$B:$AP,31,FALSE),"")</f>
        <v/>
      </c>
      <c r="AJ319" s="526" t="str">
        <f>IFERROR(VLOOKUP(AJ317,'P1'!$B:$AP,31,FALSE),"")</f>
        <v/>
      </c>
      <c r="AK319" s="526" t="str">
        <f>IFERROR(VLOOKUP(AK317,'P1'!$B:$AP,31,FALSE),"")</f>
        <v/>
      </c>
      <c r="AL319" s="526" t="str">
        <f>IFERROR(VLOOKUP(AL317,'P1'!$B:$AP,31,FALSE),"")</f>
        <v/>
      </c>
      <c r="AM319" s="526" t="str">
        <f>IFERROR(VLOOKUP(AM317,'P1'!$B:$AP,31,FALSE),"")</f>
        <v/>
      </c>
      <c r="AN319" s="687"/>
      <c r="AO319" s="659"/>
      <c r="AP319" s="664"/>
      <c r="AQ319" s="665"/>
      <c r="AR319" s="659"/>
      <c r="AS319" s="659"/>
      <c r="AT319" s="666"/>
      <c r="AU319" s="527"/>
      <c r="AV319" s="527"/>
      <c r="AX319" s="527"/>
      <c r="AY319" s="527"/>
    </row>
    <row r="320" spans="1:51" ht="12" customHeight="1">
      <c r="A320" s="529"/>
      <c r="B320" s="530"/>
      <c r="C320" s="530"/>
      <c r="D320" s="531"/>
      <c r="E320" s="532"/>
      <c r="F320" s="533"/>
      <c r="G320" s="533"/>
      <c r="H320" s="534"/>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c r="AL320" s="535"/>
      <c r="AM320" s="535"/>
      <c r="AN320" s="536"/>
      <c r="AO320" s="537"/>
      <c r="AP320" s="538"/>
      <c r="AQ320" s="538"/>
      <c r="AR320" s="537"/>
      <c r="AS320" s="537"/>
      <c r="AT320" s="539"/>
    </row>
    <row r="321" spans="1:46" ht="15" customHeight="1">
      <c r="A321" s="540" t="s">
        <v>642</v>
      </c>
      <c r="B321" s="541"/>
      <c r="C321" s="542"/>
      <c r="D321" s="542"/>
      <c r="E321" s="542"/>
      <c r="F321" s="542"/>
      <c r="G321" s="542"/>
      <c r="H321" s="542"/>
      <c r="I321" s="543"/>
      <c r="J321" s="542"/>
      <c r="K321" s="544"/>
      <c r="L321" s="544"/>
      <c r="M321" s="544"/>
      <c r="N321" s="544"/>
      <c r="O321" s="544"/>
      <c r="P321" s="544"/>
      <c r="Q321" s="544"/>
      <c r="R321" s="544"/>
      <c r="S321" s="544"/>
      <c r="T321" s="544"/>
      <c r="U321" s="544"/>
      <c r="V321" s="544"/>
      <c r="W321" s="544"/>
      <c r="X321" s="544"/>
      <c r="Y321" s="544"/>
      <c r="Z321" s="544"/>
      <c r="AA321" s="544"/>
      <c r="AB321" s="544"/>
      <c r="AC321" s="544"/>
      <c r="AD321" s="544"/>
      <c r="AE321" s="544"/>
      <c r="AF321" s="544"/>
      <c r="AG321" s="544"/>
      <c r="AH321" s="544"/>
      <c r="AI321" s="544"/>
      <c r="AJ321" s="545"/>
      <c r="AK321" s="545"/>
      <c r="AL321" s="545"/>
      <c r="AM321" s="545"/>
      <c r="AN321" s="546"/>
      <c r="AO321" s="546"/>
      <c r="AP321" s="546"/>
      <c r="AQ321" s="547"/>
    </row>
    <row r="322" spans="1:46" ht="15" customHeight="1">
      <c r="A322" s="540" t="s">
        <v>643</v>
      </c>
      <c r="B322" s="550"/>
      <c r="C322" s="550"/>
      <c r="D322" s="550"/>
      <c r="E322" s="550"/>
      <c r="F322" s="550"/>
      <c r="G322" s="550"/>
      <c r="H322" s="550"/>
      <c r="I322" s="550"/>
      <c r="J322" s="550"/>
      <c r="K322" s="551"/>
      <c r="L322" s="551"/>
      <c r="M322" s="551"/>
      <c r="N322" s="551"/>
      <c r="O322" s="551"/>
      <c r="P322" s="551"/>
      <c r="Q322" s="551"/>
      <c r="R322" s="551"/>
      <c r="S322" s="551"/>
      <c r="T322" s="551"/>
      <c r="U322" s="551"/>
      <c r="V322" s="551"/>
      <c r="W322" s="551"/>
      <c r="X322" s="551"/>
      <c r="Y322" s="551"/>
      <c r="Z322" s="551"/>
      <c r="AA322" s="551"/>
      <c r="AB322" s="551"/>
      <c r="AC322" s="551"/>
      <c r="AD322" s="551"/>
      <c r="AE322" s="551"/>
      <c r="AF322" s="551"/>
      <c r="AG322" s="551"/>
      <c r="AH322" s="551"/>
      <c r="AI322" s="551"/>
      <c r="AJ322" s="551"/>
      <c r="AK322" s="551"/>
      <c r="AL322" s="551"/>
      <c r="AM322" s="551"/>
      <c r="AN322" s="551"/>
      <c r="AO322" s="551"/>
      <c r="AP322" s="551"/>
      <c r="AQ322" s="551"/>
      <c r="AR322" s="540"/>
      <c r="AS322" s="540"/>
    </row>
    <row r="323" spans="1:46" ht="15" customHeight="1">
      <c r="A323" s="540" t="s">
        <v>644</v>
      </c>
      <c r="B323" s="550"/>
      <c r="C323" s="550"/>
      <c r="D323" s="550"/>
      <c r="E323" s="550"/>
      <c r="F323" s="550"/>
      <c r="G323" s="550"/>
      <c r="H323" s="550"/>
      <c r="I323" s="550"/>
      <c r="J323" s="550"/>
      <c r="K323" s="551"/>
      <c r="L323" s="551"/>
      <c r="M323" s="551"/>
      <c r="N323" s="551"/>
      <c r="O323" s="551"/>
      <c r="P323" s="551"/>
      <c r="Q323" s="551"/>
      <c r="R323" s="551"/>
      <c r="S323" s="551"/>
      <c r="T323" s="551"/>
      <c r="U323" s="551"/>
      <c r="V323" s="551"/>
      <c r="W323" s="551"/>
      <c r="X323" s="551"/>
      <c r="Y323" s="551"/>
      <c r="Z323" s="551"/>
      <c r="AA323" s="551"/>
      <c r="AB323" s="551"/>
      <c r="AC323" s="551"/>
      <c r="AD323" s="551"/>
      <c r="AE323" s="551"/>
      <c r="AF323" s="551"/>
      <c r="AG323" s="551"/>
      <c r="AH323" s="551"/>
      <c r="AI323" s="551"/>
      <c r="AJ323" s="551"/>
      <c r="AK323" s="551"/>
      <c r="AL323" s="551"/>
      <c r="AM323" s="551"/>
      <c r="AN323" s="551"/>
      <c r="AO323" s="551"/>
      <c r="AP323" s="551"/>
      <c r="AQ323" s="551"/>
      <c r="AR323" s="540"/>
      <c r="AS323" s="540"/>
    </row>
    <row r="324" spans="1:46" ht="15" customHeight="1">
      <c r="A324" s="540" t="s">
        <v>645</v>
      </c>
      <c r="B324" s="550"/>
      <c r="C324" s="550"/>
      <c r="D324" s="550"/>
      <c r="E324" s="550"/>
      <c r="F324" s="550"/>
      <c r="G324" s="550"/>
      <c r="H324" s="550"/>
      <c r="I324" s="550"/>
      <c r="J324" s="550"/>
      <c r="K324" s="551"/>
      <c r="L324" s="551"/>
      <c r="M324" s="551"/>
      <c r="N324" s="551"/>
      <c r="O324" s="551"/>
      <c r="P324" s="551"/>
      <c r="Q324" s="551"/>
      <c r="R324" s="551"/>
      <c r="S324" s="551"/>
      <c r="T324" s="551"/>
      <c r="U324" s="551"/>
      <c r="V324" s="551"/>
      <c r="W324" s="551"/>
      <c r="X324" s="551"/>
      <c r="Y324" s="551"/>
      <c r="Z324" s="551"/>
      <c r="AA324" s="551"/>
      <c r="AB324" s="551"/>
      <c r="AC324" s="551"/>
      <c r="AD324" s="551"/>
      <c r="AE324" s="551"/>
      <c r="AF324" s="551"/>
      <c r="AG324" s="551"/>
      <c r="AH324" s="551"/>
      <c r="AI324" s="551"/>
      <c r="AJ324" s="551"/>
      <c r="AK324" s="551"/>
      <c r="AL324" s="551"/>
      <c r="AM324" s="551"/>
      <c r="AN324" s="551"/>
      <c r="AO324" s="551"/>
      <c r="AP324" s="551"/>
      <c r="AQ324" s="551"/>
      <c r="AR324" s="540"/>
      <c r="AS324" s="540"/>
    </row>
    <row r="325" spans="1:46" ht="15" customHeight="1">
      <c r="A325" s="540" t="s">
        <v>646</v>
      </c>
      <c r="B325" s="550"/>
      <c r="C325" s="550"/>
      <c r="D325" s="550"/>
      <c r="E325" s="550"/>
      <c r="F325" s="550"/>
      <c r="G325" s="550"/>
      <c r="H325" s="550"/>
      <c r="I325" s="550"/>
      <c r="J325" s="550"/>
      <c r="K325" s="551"/>
      <c r="L325" s="551"/>
      <c r="M325" s="551"/>
      <c r="N325" s="551"/>
      <c r="O325" s="551"/>
      <c r="P325" s="551"/>
      <c r="Q325" s="551"/>
      <c r="R325" s="551"/>
      <c r="S325" s="551"/>
      <c r="T325" s="551"/>
      <c r="U325" s="551"/>
      <c r="V325" s="551"/>
      <c r="W325" s="551"/>
      <c r="X325" s="551"/>
      <c r="Y325" s="551"/>
      <c r="Z325" s="551"/>
      <c r="AA325" s="551"/>
      <c r="AB325" s="551"/>
      <c r="AC325" s="551"/>
      <c r="AD325" s="551"/>
      <c r="AE325" s="551"/>
      <c r="AF325" s="551"/>
      <c r="AG325" s="551"/>
      <c r="AH325" s="551"/>
      <c r="AI325" s="551"/>
      <c r="AJ325" s="551"/>
      <c r="AK325" s="551"/>
      <c r="AL325" s="551"/>
      <c r="AM325" s="551"/>
      <c r="AN325" s="551"/>
      <c r="AO325" s="551"/>
      <c r="AP325" s="551"/>
      <c r="AQ325" s="551"/>
      <c r="AR325" s="540"/>
      <c r="AS325" s="540"/>
    </row>
    <row r="326" spans="1:46" ht="15" customHeight="1">
      <c r="A326" s="540" t="s">
        <v>647</v>
      </c>
      <c r="B326" s="552"/>
      <c r="C326" s="540"/>
      <c r="D326" s="540"/>
      <c r="E326" s="540"/>
      <c r="F326" s="540"/>
      <c r="G326" s="540"/>
      <c r="H326" s="540"/>
      <c r="I326" s="540"/>
      <c r="J326" s="540"/>
    </row>
    <row r="327" spans="1:46" ht="15" customHeight="1">
      <c r="A327" s="540" t="s">
        <v>648</v>
      </c>
      <c r="B327" s="552"/>
      <c r="C327" s="540"/>
      <c r="D327" s="540"/>
      <c r="E327" s="540"/>
      <c r="F327" s="540"/>
      <c r="G327" s="540"/>
      <c r="H327" s="540"/>
      <c r="I327" s="540"/>
      <c r="J327" s="540"/>
    </row>
    <row r="328" spans="1:46" ht="15" customHeight="1">
      <c r="A328" s="540"/>
      <c r="B328" s="553" t="s">
        <v>649</v>
      </c>
      <c r="C328" s="654" t="s">
        <v>650</v>
      </c>
      <c r="D328" s="655"/>
      <c r="E328" s="656"/>
      <c r="F328" s="536"/>
      <c r="G328" s="536"/>
      <c r="H328" s="540"/>
      <c r="I328" s="540"/>
      <c r="AS328" s="540"/>
    </row>
    <row r="329" spans="1:46" ht="15" customHeight="1">
      <c r="A329" s="540"/>
      <c r="B329" s="554" t="s">
        <v>651</v>
      </c>
      <c r="C329" s="654" t="s">
        <v>652</v>
      </c>
      <c r="D329" s="655"/>
      <c r="E329" s="656"/>
      <c r="F329" s="540"/>
      <c r="G329" s="540"/>
      <c r="H329" s="540"/>
      <c r="I329" s="540"/>
      <c r="AS329" s="540"/>
    </row>
    <row r="330" spans="1:46" ht="15" customHeight="1">
      <c r="A330" s="540"/>
      <c r="B330" s="554" t="s">
        <v>653</v>
      </c>
      <c r="C330" s="654" t="s">
        <v>654</v>
      </c>
      <c r="D330" s="655"/>
      <c r="E330" s="656"/>
      <c r="F330" s="540"/>
      <c r="G330" s="540"/>
      <c r="H330" s="540"/>
      <c r="I330" s="540"/>
      <c r="AS330" s="540"/>
    </row>
    <row r="331" spans="1:46" ht="15" customHeight="1">
      <c r="A331" s="540"/>
      <c r="B331" s="554" t="s">
        <v>655</v>
      </c>
      <c r="C331" s="654" t="s">
        <v>656</v>
      </c>
      <c r="D331" s="655"/>
      <c r="E331" s="656"/>
      <c r="F331" s="540"/>
      <c r="G331" s="540"/>
      <c r="H331" s="540"/>
      <c r="I331" s="540"/>
      <c r="AS331" s="540"/>
    </row>
    <row r="332" spans="1:46" ht="15" customHeight="1">
      <c r="A332" s="540"/>
      <c r="B332" s="554" t="s">
        <v>657</v>
      </c>
      <c r="C332" s="654" t="s">
        <v>658</v>
      </c>
      <c r="D332" s="655"/>
      <c r="E332" s="656"/>
      <c r="F332" s="540"/>
      <c r="G332" s="540"/>
      <c r="H332" s="540"/>
      <c r="I332" s="540"/>
      <c r="AS332" s="540"/>
    </row>
    <row r="333" spans="1:46" ht="15" customHeight="1">
      <c r="A333" s="540"/>
      <c r="B333" s="540" t="s">
        <v>659</v>
      </c>
      <c r="C333" s="540"/>
      <c r="D333" s="540"/>
      <c r="E333" s="540"/>
      <c r="F333" s="540"/>
      <c r="G333" s="540"/>
      <c r="H333" s="540"/>
      <c r="I333" s="540"/>
      <c r="J333" s="540"/>
    </row>
    <row r="334" spans="1:46" ht="15" customHeight="1">
      <c r="A334" s="540"/>
      <c r="B334" s="540" t="s">
        <v>660</v>
      </c>
      <c r="C334" s="540"/>
      <c r="D334" s="540"/>
      <c r="E334" s="540"/>
      <c r="F334" s="540"/>
      <c r="G334" s="540"/>
      <c r="H334" s="540"/>
      <c r="I334" s="540"/>
      <c r="J334" s="540"/>
    </row>
    <row r="335" spans="1:46" ht="15" customHeight="1">
      <c r="A335" s="540"/>
      <c r="B335" s="540" t="s">
        <v>661</v>
      </c>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row>
    <row r="336" spans="1:46" ht="15" customHeight="1">
      <c r="A336" s="540" t="s">
        <v>662</v>
      </c>
      <c r="B336" s="552"/>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row>
    <row r="337" spans="1:46" ht="15" customHeight="1">
      <c r="A337" s="540" t="s">
        <v>663</v>
      </c>
      <c r="B337" s="552"/>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row>
    <row r="338" spans="1:46" ht="15" customHeight="1">
      <c r="A338" s="540" t="s">
        <v>664</v>
      </c>
      <c r="B338" s="552"/>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0"/>
      <c r="AM338" s="540"/>
      <c r="AN338" s="540"/>
      <c r="AO338" s="540"/>
      <c r="AP338" s="540"/>
      <c r="AQ338" s="540"/>
      <c r="AR338" s="540"/>
      <c r="AS338" s="540"/>
      <c r="AT338" s="540"/>
    </row>
    <row r="339" spans="1:46" ht="15" customHeight="1">
      <c r="A339" s="540" t="s">
        <v>665</v>
      </c>
      <c r="B339" s="552"/>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row>
    <row r="340" spans="1:46" ht="15" customHeight="1">
      <c r="A340" s="540" t="s">
        <v>666</v>
      </c>
      <c r="B340" s="552"/>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0"/>
      <c r="AM340" s="540"/>
      <c r="AN340" s="540"/>
      <c r="AO340" s="540"/>
      <c r="AP340" s="540"/>
      <c r="AQ340" s="540"/>
      <c r="AR340" s="540"/>
      <c r="AS340" s="540"/>
      <c r="AT340" s="540"/>
    </row>
    <row r="341" spans="1:46" ht="15" customHeight="1">
      <c r="A341" s="540" t="s">
        <v>667</v>
      </c>
      <c r="B341" s="552"/>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row>
    <row r="342" spans="1:46" ht="15" customHeight="1">
      <c r="A342" s="540" t="s">
        <v>668</v>
      </c>
      <c r="B342" s="552"/>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0"/>
      <c r="AM342" s="540"/>
      <c r="AN342" s="540"/>
      <c r="AO342" s="540"/>
      <c r="AP342" s="540"/>
      <c r="AQ342" s="540"/>
      <c r="AR342" s="540"/>
      <c r="AS342" s="540"/>
      <c r="AT342" s="540"/>
    </row>
    <row r="343" spans="1:46" ht="15" customHeight="1">
      <c r="A343" s="540" t="s">
        <v>669</v>
      </c>
      <c r="B343" s="552"/>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row>
    <row r="344" spans="1:46" ht="15" customHeight="1">
      <c r="A344" s="540" t="s">
        <v>670</v>
      </c>
      <c r="B344" s="552"/>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0"/>
      <c r="AM344" s="540"/>
      <c r="AN344" s="540"/>
      <c r="AO344" s="540"/>
      <c r="AP344" s="540"/>
      <c r="AQ344" s="540"/>
      <c r="AR344" s="540"/>
      <c r="AS344" s="540"/>
      <c r="AT344" s="540"/>
    </row>
    <row r="345" spans="1:46" ht="15" customHeight="1">
      <c r="A345" s="540" t="s">
        <v>671</v>
      </c>
      <c r="B345" s="552"/>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0"/>
      <c r="AM345" s="540"/>
      <c r="AN345" s="540"/>
      <c r="AO345" s="540"/>
      <c r="AP345" s="540"/>
      <c r="AQ345" s="540"/>
      <c r="AR345" s="540"/>
      <c r="AS345" s="540"/>
      <c r="AT345" s="540"/>
    </row>
    <row r="346" spans="1:46" ht="15" customHeight="1">
      <c r="A346" s="540" t="s">
        <v>672</v>
      </c>
      <c r="B346" s="552"/>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0"/>
      <c r="AM346" s="540"/>
      <c r="AN346" s="540"/>
      <c r="AO346" s="540"/>
      <c r="AP346" s="540"/>
      <c r="AQ346" s="540"/>
      <c r="AR346" s="540"/>
      <c r="AS346" s="540"/>
      <c r="AT346" s="540"/>
    </row>
    <row r="347" spans="1:46" ht="15" customHeight="1">
      <c r="A347" s="540" t="s">
        <v>673</v>
      </c>
      <c r="B347" s="552"/>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0"/>
      <c r="AM347" s="540"/>
      <c r="AN347" s="540"/>
      <c r="AO347" s="540"/>
      <c r="AP347" s="540"/>
      <c r="AQ347" s="540"/>
      <c r="AR347" s="540"/>
      <c r="AS347" s="540"/>
      <c r="AT347" s="540"/>
    </row>
    <row r="348" spans="1:46" ht="15" customHeight="1">
      <c r="A348" s="540" t="s">
        <v>674</v>
      </c>
      <c r="B348" s="552"/>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0"/>
      <c r="AM348" s="540"/>
      <c r="AN348" s="540"/>
      <c r="AO348" s="540"/>
      <c r="AP348" s="540"/>
      <c r="AQ348" s="540"/>
      <c r="AR348" s="540"/>
      <c r="AS348" s="540"/>
      <c r="AT348" s="540"/>
    </row>
  </sheetData>
  <sheetProtection formatRows="0" insertRows="0" deleteRows="0" selectLockedCells="1"/>
  <mergeCells count="1202">
    <mergeCell ref="AN1:AQ1"/>
    <mergeCell ref="P2:S2"/>
    <mergeCell ref="T2:U2"/>
    <mergeCell ref="V2:W2"/>
    <mergeCell ref="X2:Y2"/>
    <mergeCell ref="AN2:AQ2"/>
    <mergeCell ref="AN11:AO11"/>
    <mergeCell ref="AP11:AQ11"/>
    <mergeCell ref="AR11:AS11"/>
    <mergeCell ref="AH10:AM10"/>
    <mergeCell ref="AN10:AO10"/>
    <mergeCell ref="AP10:AQ10"/>
    <mergeCell ref="AR10:AS10"/>
    <mergeCell ref="B11:B12"/>
    <mergeCell ref="C11:D12"/>
    <mergeCell ref="E11:F11"/>
    <mergeCell ref="G11:I11"/>
    <mergeCell ref="J11:O11"/>
    <mergeCell ref="P11:U11"/>
    <mergeCell ref="AN3:AQ3"/>
    <mergeCell ref="AN4:AQ4"/>
    <mergeCell ref="AK6:AM6"/>
    <mergeCell ref="AK8:AM8"/>
    <mergeCell ref="E10:F10"/>
    <mergeCell ref="G10:I10"/>
    <mergeCell ref="J10:O10"/>
    <mergeCell ref="P10:U10"/>
    <mergeCell ref="V10:AA10"/>
    <mergeCell ref="AB10:AG10"/>
    <mergeCell ref="Y12:AA12"/>
    <mergeCell ref="AB12:AD12"/>
    <mergeCell ref="AE12:AG12"/>
    <mergeCell ref="AH12:AJ12"/>
    <mergeCell ref="AK12:AM12"/>
    <mergeCell ref="C13:D13"/>
    <mergeCell ref="H13:I13"/>
    <mergeCell ref="J13:L13"/>
    <mergeCell ref="M13:O13"/>
    <mergeCell ref="P13:R13"/>
    <mergeCell ref="H12:I12"/>
    <mergeCell ref="J12:L12"/>
    <mergeCell ref="M12:O12"/>
    <mergeCell ref="P12:R12"/>
    <mergeCell ref="S12:U12"/>
    <mergeCell ref="V12:X12"/>
    <mergeCell ref="V11:AA11"/>
    <mergeCell ref="AB11:AG11"/>
    <mergeCell ref="AH11:AM11"/>
    <mergeCell ref="AE14:AG14"/>
    <mergeCell ref="AH14:AJ14"/>
    <mergeCell ref="AK14:AM14"/>
    <mergeCell ref="C15:D15"/>
    <mergeCell ref="E15:F15"/>
    <mergeCell ref="G15:I15"/>
    <mergeCell ref="J15:O15"/>
    <mergeCell ref="P15:U15"/>
    <mergeCell ref="V15:AA15"/>
    <mergeCell ref="AB15:AG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C19:D22"/>
    <mergeCell ref="E19:E22"/>
    <mergeCell ref="F19:H22"/>
    <mergeCell ref="I19:AM19"/>
    <mergeCell ref="AB16:AG16"/>
    <mergeCell ref="AH16:AM16"/>
    <mergeCell ref="AN16:AO16"/>
    <mergeCell ref="AP16:AQ16"/>
    <mergeCell ref="AR16:AS16"/>
    <mergeCell ref="B17:H18"/>
    <mergeCell ref="AH15:AM15"/>
    <mergeCell ref="AN15:AO15"/>
    <mergeCell ref="AP15:AQ15"/>
    <mergeCell ref="AR15:AS15"/>
    <mergeCell ref="C16:D16"/>
    <mergeCell ref="E16:F16"/>
    <mergeCell ref="G16:I16"/>
    <mergeCell ref="J16:O16"/>
    <mergeCell ref="P16:U16"/>
    <mergeCell ref="V16:AA16"/>
    <mergeCell ref="AR23:AR25"/>
    <mergeCell ref="AS23:AS25"/>
    <mergeCell ref="AT23:AT25"/>
    <mergeCell ref="A26:A28"/>
    <mergeCell ref="B26:B28"/>
    <mergeCell ref="C26:C28"/>
    <mergeCell ref="D26:D28"/>
    <mergeCell ref="F26:G28"/>
    <mergeCell ref="AN26:AN28"/>
    <mergeCell ref="AO26:AO28"/>
    <mergeCell ref="AU22:AV22"/>
    <mergeCell ref="AX22:AY22"/>
    <mergeCell ref="A23:A25"/>
    <mergeCell ref="B23:B25"/>
    <mergeCell ref="C23:C25"/>
    <mergeCell ref="D23:D25"/>
    <mergeCell ref="F23:G25"/>
    <mergeCell ref="AN23:AN25"/>
    <mergeCell ref="AO23:AO25"/>
    <mergeCell ref="AP23:AQ25"/>
    <mergeCell ref="AN19:AN22"/>
    <mergeCell ref="AO19:AO22"/>
    <mergeCell ref="AP19:AQ22"/>
    <mergeCell ref="AR19:AR22"/>
    <mergeCell ref="AS19:AS22"/>
    <mergeCell ref="I20:O20"/>
    <mergeCell ref="P20:V20"/>
    <mergeCell ref="W20:AC20"/>
    <mergeCell ref="AD20:AJ20"/>
    <mergeCell ref="AK20:AM20"/>
    <mergeCell ref="A19:A22"/>
    <mergeCell ref="B19:B22"/>
    <mergeCell ref="AO29:AO31"/>
    <mergeCell ref="AP29:AQ31"/>
    <mergeCell ref="AR29:AR31"/>
    <mergeCell ref="AS29:AS31"/>
    <mergeCell ref="AT29:AT31"/>
    <mergeCell ref="A32:A34"/>
    <mergeCell ref="B32:B34"/>
    <mergeCell ref="C32:C34"/>
    <mergeCell ref="D32:D34"/>
    <mergeCell ref="F32:G34"/>
    <mergeCell ref="AP26:AQ28"/>
    <mergeCell ref="AR26:AR28"/>
    <mergeCell ref="AS26:AS28"/>
    <mergeCell ref="AT26:AT28"/>
    <mergeCell ref="A29:A31"/>
    <mergeCell ref="B29:B31"/>
    <mergeCell ref="C29:C31"/>
    <mergeCell ref="D29:D31"/>
    <mergeCell ref="F29:G31"/>
    <mergeCell ref="AN29:AN31"/>
    <mergeCell ref="AO35:AO37"/>
    <mergeCell ref="AP35:AQ37"/>
    <mergeCell ref="AR35:AR37"/>
    <mergeCell ref="AS35:AS37"/>
    <mergeCell ref="AT35:AT37"/>
    <mergeCell ref="A38:A40"/>
    <mergeCell ref="B38:B40"/>
    <mergeCell ref="C38:C40"/>
    <mergeCell ref="D38:D40"/>
    <mergeCell ref="F38:G40"/>
    <mergeCell ref="A35:A37"/>
    <mergeCell ref="B35:B37"/>
    <mergeCell ref="C35:C37"/>
    <mergeCell ref="D35:D37"/>
    <mergeCell ref="F35:G37"/>
    <mergeCell ref="AN35:AN37"/>
    <mergeCell ref="AN32:AN34"/>
    <mergeCell ref="AO32:AO34"/>
    <mergeCell ref="AP32:AQ34"/>
    <mergeCell ref="AR32:AR34"/>
    <mergeCell ref="AS32:AS34"/>
    <mergeCell ref="AT32:AT34"/>
    <mergeCell ref="AO41:AO43"/>
    <mergeCell ref="AP41:AQ43"/>
    <mergeCell ref="AR41:AR43"/>
    <mergeCell ref="AS41:AS43"/>
    <mergeCell ref="AT41:AT43"/>
    <mergeCell ref="A44:A46"/>
    <mergeCell ref="B44:B46"/>
    <mergeCell ref="C44:C46"/>
    <mergeCell ref="D44:D46"/>
    <mergeCell ref="F44:G46"/>
    <mergeCell ref="A41:A43"/>
    <mergeCell ref="B41:B43"/>
    <mergeCell ref="C41:C43"/>
    <mergeCell ref="D41:D43"/>
    <mergeCell ref="F41:G43"/>
    <mergeCell ref="AN41:AN43"/>
    <mergeCell ref="AN38:AN40"/>
    <mergeCell ref="AO38:AO40"/>
    <mergeCell ref="AP38:AQ40"/>
    <mergeCell ref="AR38:AR40"/>
    <mergeCell ref="AS38:AS40"/>
    <mergeCell ref="AT38:AT40"/>
    <mergeCell ref="AO47:AO49"/>
    <mergeCell ref="AP47:AQ49"/>
    <mergeCell ref="AR47:AR49"/>
    <mergeCell ref="AS47:AS49"/>
    <mergeCell ref="AT47:AT49"/>
    <mergeCell ref="A50:A52"/>
    <mergeCell ref="B50:B52"/>
    <mergeCell ref="C50:C52"/>
    <mergeCell ref="D50:D52"/>
    <mergeCell ref="F50:G52"/>
    <mergeCell ref="A47:A49"/>
    <mergeCell ref="B47:B49"/>
    <mergeCell ref="C47:C49"/>
    <mergeCell ref="D47:D49"/>
    <mergeCell ref="F47:G49"/>
    <mergeCell ref="AN47:AN49"/>
    <mergeCell ref="AN44:AN46"/>
    <mergeCell ref="AO44:AO46"/>
    <mergeCell ref="AP44:AQ46"/>
    <mergeCell ref="AR44:AR46"/>
    <mergeCell ref="AS44:AS46"/>
    <mergeCell ref="AT44:AT46"/>
    <mergeCell ref="AO53:AO55"/>
    <mergeCell ref="AP53:AQ55"/>
    <mergeCell ref="AR53:AR55"/>
    <mergeCell ref="AS53:AS55"/>
    <mergeCell ref="AT53:AT55"/>
    <mergeCell ref="A56:A58"/>
    <mergeCell ref="B56:B58"/>
    <mergeCell ref="C56:C58"/>
    <mergeCell ref="D56:D58"/>
    <mergeCell ref="F56:G58"/>
    <mergeCell ref="A53:A55"/>
    <mergeCell ref="B53:B55"/>
    <mergeCell ref="C53:C55"/>
    <mergeCell ref="D53:D55"/>
    <mergeCell ref="F53:G55"/>
    <mergeCell ref="AN53:AN55"/>
    <mergeCell ref="AN50:AN52"/>
    <mergeCell ref="AO50:AO52"/>
    <mergeCell ref="AP50:AQ52"/>
    <mergeCell ref="AR50:AR52"/>
    <mergeCell ref="AS50:AS52"/>
    <mergeCell ref="AT50:AT52"/>
    <mergeCell ref="AO59:AO61"/>
    <mergeCell ref="AP59:AQ61"/>
    <mergeCell ref="AR59:AR61"/>
    <mergeCell ref="AS59:AS61"/>
    <mergeCell ref="AT59:AT61"/>
    <mergeCell ref="A62:A64"/>
    <mergeCell ref="B62:B64"/>
    <mergeCell ref="C62:C64"/>
    <mergeCell ref="D62:D64"/>
    <mergeCell ref="F62:G64"/>
    <mergeCell ref="A59:A61"/>
    <mergeCell ref="B59:B61"/>
    <mergeCell ref="C59:C61"/>
    <mergeCell ref="D59:D61"/>
    <mergeCell ref="F59:G61"/>
    <mergeCell ref="AN59:AN61"/>
    <mergeCell ref="AN56:AN58"/>
    <mergeCell ref="AO56:AO58"/>
    <mergeCell ref="AP56:AQ58"/>
    <mergeCell ref="AR56:AR58"/>
    <mergeCell ref="AS56:AS58"/>
    <mergeCell ref="AT56:AT58"/>
    <mergeCell ref="AO65:AO67"/>
    <mergeCell ref="AP65:AQ67"/>
    <mergeCell ref="AR65:AR67"/>
    <mergeCell ref="AS65:AS67"/>
    <mergeCell ref="AT65:AT67"/>
    <mergeCell ref="A68:A70"/>
    <mergeCell ref="B68:B70"/>
    <mergeCell ref="C68:C70"/>
    <mergeCell ref="D68:D70"/>
    <mergeCell ref="F68:G70"/>
    <mergeCell ref="A65:A67"/>
    <mergeCell ref="B65:B67"/>
    <mergeCell ref="C65:C67"/>
    <mergeCell ref="D65:D67"/>
    <mergeCell ref="F65:G67"/>
    <mergeCell ref="AN65:AN67"/>
    <mergeCell ref="AN62:AN64"/>
    <mergeCell ref="AO62:AO64"/>
    <mergeCell ref="AP62:AQ64"/>
    <mergeCell ref="AR62:AR64"/>
    <mergeCell ref="AS62:AS64"/>
    <mergeCell ref="AT62:AT64"/>
    <mergeCell ref="AO71:AO73"/>
    <mergeCell ref="AP71:AQ73"/>
    <mergeCell ref="AR71:AR73"/>
    <mergeCell ref="AS71:AS73"/>
    <mergeCell ref="AT71:AT73"/>
    <mergeCell ref="A74:A76"/>
    <mergeCell ref="B74:B76"/>
    <mergeCell ref="C74:C76"/>
    <mergeCell ref="D74:D76"/>
    <mergeCell ref="F74:G76"/>
    <mergeCell ref="A71:A73"/>
    <mergeCell ref="B71:B73"/>
    <mergeCell ref="C71:C73"/>
    <mergeCell ref="D71:D73"/>
    <mergeCell ref="F71:G73"/>
    <mergeCell ref="AN71:AN73"/>
    <mergeCell ref="AN68:AN70"/>
    <mergeCell ref="AO68:AO70"/>
    <mergeCell ref="AP68:AQ70"/>
    <mergeCell ref="AR68:AR70"/>
    <mergeCell ref="AS68:AS70"/>
    <mergeCell ref="AT68:AT70"/>
    <mergeCell ref="AO77:AO79"/>
    <mergeCell ref="AP77:AQ79"/>
    <mergeCell ref="AR77:AR79"/>
    <mergeCell ref="AS77:AS79"/>
    <mergeCell ref="AT77:AT79"/>
    <mergeCell ref="A80:A82"/>
    <mergeCell ref="B80:B82"/>
    <mergeCell ref="C80:C82"/>
    <mergeCell ref="D80:D82"/>
    <mergeCell ref="F80:G82"/>
    <mergeCell ref="A77:A79"/>
    <mergeCell ref="B77:B79"/>
    <mergeCell ref="C77:C79"/>
    <mergeCell ref="D77:D79"/>
    <mergeCell ref="F77:G79"/>
    <mergeCell ref="AN77:AN79"/>
    <mergeCell ref="AN74:AN76"/>
    <mergeCell ref="AO74:AO76"/>
    <mergeCell ref="AP74:AQ76"/>
    <mergeCell ref="AR74:AR76"/>
    <mergeCell ref="AS74:AS76"/>
    <mergeCell ref="AT74:AT76"/>
    <mergeCell ref="AO83:AO85"/>
    <mergeCell ref="AP83:AQ85"/>
    <mergeCell ref="AR83:AR85"/>
    <mergeCell ref="AS83:AS85"/>
    <mergeCell ref="AT83:AT85"/>
    <mergeCell ref="A86:A88"/>
    <mergeCell ref="B86:B88"/>
    <mergeCell ref="C86:C88"/>
    <mergeCell ref="D86:D88"/>
    <mergeCell ref="F86:G88"/>
    <mergeCell ref="A83:A85"/>
    <mergeCell ref="B83:B85"/>
    <mergeCell ref="C83:C85"/>
    <mergeCell ref="D83:D85"/>
    <mergeCell ref="F83:G85"/>
    <mergeCell ref="AN83:AN85"/>
    <mergeCell ref="AN80:AN82"/>
    <mergeCell ref="AO80:AO82"/>
    <mergeCell ref="AP80:AQ82"/>
    <mergeCell ref="AR80:AR82"/>
    <mergeCell ref="AS80:AS82"/>
    <mergeCell ref="AT80:AT82"/>
    <mergeCell ref="AO89:AO91"/>
    <mergeCell ref="AP89:AQ91"/>
    <mergeCell ref="AR89:AR91"/>
    <mergeCell ref="AS89:AS91"/>
    <mergeCell ref="AT89:AT91"/>
    <mergeCell ref="A92:A94"/>
    <mergeCell ref="B92:B94"/>
    <mergeCell ref="C92:C94"/>
    <mergeCell ref="D92:D94"/>
    <mergeCell ref="F92:G94"/>
    <mergeCell ref="A89:A91"/>
    <mergeCell ref="B89:B91"/>
    <mergeCell ref="C89:C91"/>
    <mergeCell ref="D89:D91"/>
    <mergeCell ref="F89:G91"/>
    <mergeCell ref="AN89:AN91"/>
    <mergeCell ref="AN86:AN88"/>
    <mergeCell ref="AO86:AO88"/>
    <mergeCell ref="AP86:AQ88"/>
    <mergeCell ref="AR86:AR88"/>
    <mergeCell ref="AS86:AS88"/>
    <mergeCell ref="AT86:AT88"/>
    <mergeCell ref="AO95:AO97"/>
    <mergeCell ref="AP95:AQ97"/>
    <mergeCell ref="AR95:AR97"/>
    <mergeCell ref="AS95:AS97"/>
    <mergeCell ref="AT95:AT97"/>
    <mergeCell ref="A98:A100"/>
    <mergeCell ref="B98:B100"/>
    <mergeCell ref="C98:C100"/>
    <mergeCell ref="D98:D100"/>
    <mergeCell ref="F98:G100"/>
    <mergeCell ref="A95:A97"/>
    <mergeCell ref="B95:B97"/>
    <mergeCell ref="C95:C97"/>
    <mergeCell ref="D95:D97"/>
    <mergeCell ref="F95:G97"/>
    <mergeCell ref="AN95:AN97"/>
    <mergeCell ref="AN92:AN94"/>
    <mergeCell ref="AO92:AO94"/>
    <mergeCell ref="AP92:AQ94"/>
    <mergeCell ref="AR92:AR94"/>
    <mergeCell ref="AS92:AS94"/>
    <mergeCell ref="AT92:AT94"/>
    <mergeCell ref="AO101:AO103"/>
    <mergeCell ref="AP101:AQ103"/>
    <mergeCell ref="AR101:AR103"/>
    <mergeCell ref="AS101:AS103"/>
    <mergeCell ref="AT101:AT103"/>
    <mergeCell ref="A104:A106"/>
    <mergeCell ref="B104:B106"/>
    <mergeCell ref="C104:C106"/>
    <mergeCell ref="D104:D106"/>
    <mergeCell ref="F104:G106"/>
    <mergeCell ref="A101:A103"/>
    <mergeCell ref="B101:B103"/>
    <mergeCell ref="C101:C103"/>
    <mergeCell ref="D101:D103"/>
    <mergeCell ref="F101:G103"/>
    <mergeCell ref="AN101:AN103"/>
    <mergeCell ref="AN98:AN100"/>
    <mergeCell ref="AO98:AO100"/>
    <mergeCell ref="AP98:AQ100"/>
    <mergeCell ref="AR98:AR100"/>
    <mergeCell ref="AS98:AS100"/>
    <mergeCell ref="AT98:AT100"/>
    <mergeCell ref="AO107:AO109"/>
    <mergeCell ref="AP107:AQ109"/>
    <mergeCell ref="AR107:AR109"/>
    <mergeCell ref="AS107:AS109"/>
    <mergeCell ref="AT107:AT109"/>
    <mergeCell ref="A110:A112"/>
    <mergeCell ref="B110:B112"/>
    <mergeCell ref="C110:C112"/>
    <mergeCell ref="D110:D112"/>
    <mergeCell ref="F110:G112"/>
    <mergeCell ref="A107:A109"/>
    <mergeCell ref="B107:B109"/>
    <mergeCell ref="C107:C109"/>
    <mergeCell ref="D107:D109"/>
    <mergeCell ref="F107:G109"/>
    <mergeCell ref="AN107:AN109"/>
    <mergeCell ref="AN104:AN106"/>
    <mergeCell ref="AO104:AO106"/>
    <mergeCell ref="AP104:AQ106"/>
    <mergeCell ref="AR104:AR106"/>
    <mergeCell ref="AS104:AS106"/>
    <mergeCell ref="AT104:AT106"/>
    <mergeCell ref="AO113:AO115"/>
    <mergeCell ref="AP113:AQ115"/>
    <mergeCell ref="AR113:AR115"/>
    <mergeCell ref="AS113:AS115"/>
    <mergeCell ref="AT113:AT115"/>
    <mergeCell ref="A116:A118"/>
    <mergeCell ref="B116:B118"/>
    <mergeCell ref="C116:C118"/>
    <mergeCell ref="D116:D118"/>
    <mergeCell ref="F116:G118"/>
    <mergeCell ref="A113:A115"/>
    <mergeCell ref="B113:B115"/>
    <mergeCell ref="C113:C115"/>
    <mergeCell ref="D113:D115"/>
    <mergeCell ref="F113:G115"/>
    <mergeCell ref="AN113:AN115"/>
    <mergeCell ref="AN110:AN112"/>
    <mergeCell ref="AO110:AO112"/>
    <mergeCell ref="AP110:AQ112"/>
    <mergeCell ref="AR110:AR112"/>
    <mergeCell ref="AS110:AS112"/>
    <mergeCell ref="AT110:AT112"/>
    <mergeCell ref="AO119:AO121"/>
    <mergeCell ref="AP119:AQ121"/>
    <mergeCell ref="AR119:AR121"/>
    <mergeCell ref="AS119:AS121"/>
    <mergeCell ref="AT119:AT121"/>
    <mergeCell ref="A122:A124"/>
    <mergeCell ref="B122:B124"/>
    <mergeCell ref="C122:C124"/>
    <mergeCell ref="D122:D124"/>
    <mergeCell ref="F122:G124"/>
    <mergeCell ref="A119:A121"/>
    <mergeCell ref="B119:B121"/>
    <mergeCell ref="C119:C121"/>
    <mergeCell ref="D119:D121"/>
    <mergeCell ref="F119:G121"/>
    <mergeCell ref="AN119:AN121"/>
    <mergeCell ref="AN116:AN118"/>
    <mergeCell ref="AO116:AO118"/>
    <mergeCell ref="AP116:AQ118"/>
    <mergeCell ref="AR116:AR118"/>
    <mergeCell ref="AS116:AS118"/>
    <mergeCell ref="AT116:AT118"/>
    <mergeCell ref="AO125:AO127"/>
    <mergeCell ref="AP125:AQ127"/>
    <mergeCell ref="AR125:AR127"/>
    <mergeCell ref="AS125:AS127"/>
    <mergeCell ref="AT125:AT127"/>
    <mergeCell ref="A128:A130"/>
    <mergeCell ref="B128:B130"/>
    <mergeCell ref="C128:C130"/>
    <mergeCell ref="D128:D130"/>
    <mergeCell ref="F128:G130"/>
    <mergeCell ref="A125:A127"/>
    <mergeCell ref="B125:B127"/>
    <mergeCell ref="C125:C127"/>
    <mergeCell ref="D125:D127"/>
    <mergeCell ref="F125:G127"/>
    <mergeCell ref="AN125:AN127"/>
    <mergeCell ref="AN122:AN124"/>
    <mergeCell ref="AO122:AO124"/>
    <mergeCell ref="AP122:AQ124"/>
    <mergeCell ref="AR122:AR124"/>
    <mergeCell ref="AS122:AS124"/>
    <mergeCell ref="AT122:AT124"/>
    <mergeCell ref="AO131:AO133"/>
    <mergeCell ref="AP131:AQ133"/>
    <mergeCell ref="AR131:AR133"/>
    <mergeCell ref="AS131:AS133"/>
    <mergeCell ref="AT131:AT133"/>
    <mergeCell ref="A134:A136"/>
    <mergeCell ref="B134:B136"/>
    <mergeCell ref="C134:C136"/>
    <mergeCell ref="D134:D136"/>
    <mergeCell ref="F134:G136"/>
    <mergeCell ref="A131:A133"/>
    <mergeCell ref="B131:B133"/>
    <mergeCell ref="C131:C133"/>
    <mergeCell ref="D131:D133"/>
    <mergeCell ref="F131:G133"/>
    <mergeCell ref="AN131:AN133"/>
    <mergeCell ref="AN128:AN130"/>
    <mergeCell ref="AO128:AO130"/>
    <mergeCell ref="AP128:AQ130"/>
    <mergeCell ref="AR128:AR130"/>
    <mergeCell ref="AS128:AS130"/>
    <mergeCell ref="AT128:AT130"/>
    <mergeCell ref="AO137:AO139"/>
    <mergeCell ref="AP137:AQ139"/>
    <mergeCell ref="AR137:AR139"/>
    <mergeCell ref="AS137:AS139"/>
    <mergeCell ref="AT137:AT139"/>
    <mergeCell ref="A140:A142"/>
    <mergeCell ref="B140:B142"/>
    <mergeCell ref="C140:C142"/>
    <mergeCell ref="D140:D142"/>
    <mergeCell ref="F140:G142"/>
    <mergeCell ref="A137:A139"/>
    <mergeCell ref="B137:B139"/>
    <mergeCell ref="C137:C139"/>
    <mergeCell ref="D137:D139"/>
    <mergeCell ref="F137:G139"/>
    <mergeCell ref="AN137:AN139"/>
    <mergeCell ref="AN134:AN136"/>
    <mergeCell ref="AO134:AO136"/>
    <mergeCell ref="AP134:AQ136"/>
    <mergeCell ref="AR134:AR136"/>
    <mergeCell ref="AS134:AS136"/>
    <mergeCell ref="AT134:AT136"/>
    <mergeCell ref="AO143:AO145"/>
    <mergeCell ref="AP143:AQ145"/>
    <mergeCell ref="AR143:AR145"/>
    <mergeCell ref="AS143:AS145"/>
    <mergeCell ref="AT143:AT145"/>
    <mergeCell ref="A146:A148"/>
    <mergeCell ref="B146:B148"/>
    <mergeCell ref="C146:C148"/>
    <mergeCell ref="D146:D148"/>
    <mergeCell ref="F146:G148"/>
    <mergeCell ref="A143:A145"/>
    <mergeCell ref="B143:B145"/>
    <mergeCell ref="C143:C145"/>
    <mergeCell ref="D143:D145"/>
    <mergeCell ref="F143:G145"/>
    <mergeCell ref="AN143:AN145"/>
    <mergeCell ref="AN140:AN142"/>
    <mergeCell ref="AO140:AO142"/>
    <mergeCell ref="AP140:AQ142"/>
    <mergeCell ref="AR140:AR142"/>
    <mergeCell ref="AS140:AS142"/>
    <mergeCell ref="AT140:AT142"/>
    <mergeCell ref="AO149:AO151"/>
    <mergeCell ref="AP149:AQ151"/>
    <mergeCell ref="AR149:AR151"/>
    <mergeCell ref="AS149:AS151"/>
    <mergeCell ref="AT149:AT151"/>
    <mergeCell ref="A152:A154"/>
    <mergeCell ref="B152:B154"/>
    <mergeCell ref="C152:C154"/>
    <mergeCell ref="D152:D154"/>
    <mergeCell ref="F152:G154"/>
    <mergeCell ref="A149:A151"/>
    <mergeCell ref="B149:B151"/>
    <mergeCell ref="C149:C151"/>
    <mergeCell ref="D149:D151"/>
    <mergeCell ref="F149:G151"/>
    <mergeCell ref="AN149:AN151"/>
    <mergeCell ref="AN146:AN148"/>
    <mergeCell ref="AO146:AO148"/>
    <mergeCell ref="AP146:AQ148"/>
    <mergeCell ref="AR146:AR148"/>
    <mergeCell ref="AS146:AS148"/>
    <mergeCell ref="AT146:AT148"/>
    <mergeCell ref="AO155:AO157"/>
    <mergeCell ref="AP155:AQ157"/>
    <mergeCell ref="AR155:AR157"/>
    <mergeCell ref="AS155:AS157"/>
    <mergeCell ref="AT155:AT157"/>
    <mergeCell ref="A158:A160"/>
    <mergeCell ref="B158:B160"/>
    <mergeCell ref="C158:C160"/>
    <mergeCell ref="D158:D160"/>
    <mergeCell ref="F158:G160"/>
    <mergeCell ref="A155:A157"/>
    <mergeCell ref="B155:B157"/>
    <mergeCell ref="C155:C157"/>
    <mergeCell ref="D155:D157"/>
    <mergeCell ref="F155:G157"/>
    <mergeCell ref="AN155:AN157"/>
    <mergeCell ref="AN152:AN154"/>
    <mergeCell ref="AO152:AO154"/>
    <mergeCell ref="AP152:AQ154"/>
    <mergeCell ref="AR152:AR154"/>
    <mergeCell ref="AS152:AS154"/>
    <mergeCell ref="AT152:AT154"/>
    <mergeCell ref="AO161:AO163"/>
    <mergeCell ref="AP161:AQ163"/>
    <mergeCell ref="AR161:AR163"/>
    <mergeCell ref="AS161:AS163"/>
    <mergeCell ref="AT161:AT163"/>
    <mergeCell ref="A164:A166"/>
    <mergeCell ref="B164:B166"/>
    <mergeCell ref="C164:C166"/>
    <mergeCell ref="D164:D166"/>
    <mergeCell ref="F164:G166"/>
    <mergeCell ref="A161:A163"/>
    <mergeCell ref="B161:B163"/>
    <mergeCell ref="C161:C163"/>
    <mergeCell ref="D161:D163"/>
    <mergeCell ref="F161:G163"/>
    <mergeCell ref="AN161:AN163"/>
    <mergeCell ref="AN158:AN160"/>
    <mergeCell ref="AO158:AO160"/>
    <mergeCell ref="AP158:AQ160"/>
    <mergeCell ref="AR158:AR160"/>
    <mergeCell ref="AS158:AS160"/>
    <mergeCell ref="AT158:AT160"/>
    <mergeCell ref="AO167:AO169"/>
    <mergeCell ref="AP167:AQ169"/>
    <mergeCell ref="AR167:AR169"/>
    <mergeCell ref="AS167:AS169"/>
    <mergeCell ref="AT167:AT169"/>
    <mergeCell ref="A170:A172"/>
    <mergeCell ref="B170:B172"/>
    <mergeCell ref="C170:C172"/>
    <mergeCell ref="D170:D172"/>
    <mergeCell ref="F170:G172"/>
    <mergeCell ref="A167:A169"/>
    <mergeCell ref="B167:B169"/>
    <mergeCell ref="C167:C169"/>
    <mergeCell ref="D167:D169"/>
    <mergeCell ref="F167:G169"/>
    <mergeCell ref="AN167:AN169"/>
    <mergeCell ref="AN164:AN166"/>
    <mergeCell ref="AO164:AO166"/>
    <mergeCell ref="AP164:AQ166"/>
    <mergeCell ref="AR164:AR166"/>
    <mergeCell ref="AS164:AS166"/>
    <mergeCell ref="AT164:AT166"/>
    <mergeCell ref="AO173:AO175"/>
    <mergeCell ref="AP173:AQ175"/>
    <mergeCell ref="AR173:AR175"/>
    <mergeCell ref="AS173:AS175"/>
    <mergeCell ref="AT173:AT175"/>
    <mergeCell ref="A176:A178"/>
    <mergeCell ref="B176:B178"/>
    <mergeCell ref="C176:C178"/>
    <mergeCell ref="D176:D178"/>
    <mergeCell ref="F176:G178"/>
    <mergeCell ref="A173:A175"/>
    <mergeCell ref="B173:B175"/>
    <mergeCell ref="C173:C175"/>
    <mergeCell ref="D173:D175"/>
    <mergeCell ref="F173:G175"/>
    <mergeCell ref="AN173:AN175"/>
    <mergeCell ref="AN170:AN172"/>
    <mergeCell ref="AO170:AO172"/>
    <mergeCell ref="AP170:AQ172"/>
    <mergeCell ref="AR170:AR172"/>
    <mergeCell ref="AS170:AS172"/>
    <mergeCell ref="AT170:AT172"/>
    <mergeCell ref="AO179:AO181"/>
    <mergeCell ref="AP179:AQ181"/>
    <mergeCell ref="AR179:AR181"/>
    <mergeCell ref="AS179:AS181"/>
    <mergeCell ref="AT179:AT181"/>
    <mergeCell ref="A182:A184"/>
    <mergeCell ref="B182:B184"/>
    <mergeCell ref="C182:C184"/>
    <mergeCell ref="D182:D184"/>
    <mergeCell ref="F182:G184"/>
    <mergeCell ref="A179:A181"/>
    <mergeCell ref="B179:B181"/>
    <mergeCell ref="C179:C181"/>
    <mergeCell ref="D179:D181"/>
    <mergeCell ref="F179:G181"/>
    <mergeCell ref="AN179:AN181"/>
    <mergeCell ref="AN176:AN178"/>
    <mergeCell ref="AO176:AO178"/>
    <mergeCell ref="AP176:AQ178"/>
    <mergeCell ref="AR176:AR178"/>
    <mergeCell ref="AS176:AS178"/>
    <mergeCell ref="AT176:AT178"/>
    <mergeCell ref="AO185:AO187"/>
    <mergeCell ref="AP185:AQ187"/>
    <mergeCell ref="AR185:AR187"/>
    <mergeCell ref="AS185:AS187"/>
    <mergeCell ref="AT185:AT187"/>
    <mergeCell ref="A188:A190"/>
    <mergeCell ref="B188:B190"/>
    <mergeCell ref="C188:C190"/>
    <mergeCell ref="D188:D190"/>
    <mergeCell ref="F188:G190"/>
    <mergeCell ref="A185:A187"/>
    <mergeCell ref="B185:B187"/>
    <mergeCell ref="C185:C187"/>
    <mergeCell ref="D185:D187"/>
    <mergeCell ref="F185:G187"/>
    <mergeCell ref="AN185:AN187"/>
    <mergeCell ref="AN182:AN184"/>
    <mergeCell ref="AO182:AO184"/>
    <mergeCell ref="AP182:AQ184"/>
    <mergeCell ref="AR182:AR184"/>
    <mergeCell ref="AS182:AS184"/>
    <mergeCell ref="AT182:AT184"/>
    <mergeCell ref="AO191:AO193"/>
    <mergeCell ref="AP191:AQ193"/>
    <mergeCell ref="AR191:AR193"/>
    <mergeCell ref="AS191:AS193"/>
    <mergeCell ref="AT191:AT193"/>
    <mergeCell ref="A194:A196"/>
    <mergeCell ref="B194:B196"/>
    <mergeCell ref="C194:C196"/>
    <mergeCell ref="D194:D196"/>
    <mergeCell ref="F194:G196"/>
    <mergeCell ref="A191:A193"/>
    <mergeCell ref="B191:B193"/>
    <mergeCell ref="C191:C193"/>
    <mergeCell ref="D191:D193"/>
    <mergeCell ref="F191:G193"/>
    <mergeCell ref="AN191:AN193"/>
    <mergeCell ref="AN188:AN190"/>
    <mergeCell ref="AO188:AO190"/>
    <mergeCell ref="AP188:AQ190"/>
    <mergeCell ref="AR188:AR190"/>
    <mergeCell ref="AS188:AS190"/>
    <mergeCell ref="AT188:AT190"/>
    <mergeCell ref="AO197:AO199"/>
    <mergeCell ref="AP197:AQ199"/>
    <mergeCell ref="AR197:AR199"/>
    <mergeCell ref="AS197:AS199"/>
    <mergeCell ref="AT197:AT199"/>
    <mergeCell ref="A200:A202"/>
    <mergeCell ref="B200:B202"/>
    <mergeCell ref="C200:C202"/>
    <mergeCell ref="D200:D202"/>
    <mergeCell ref="F200:G202"/>
    <mergeCell ref="A197:A199"/>
    <mergeCell ref="B197:B199"/>
    <mergeCell ref="C197:C199"/>
    <mergeCell ref="D197:D199"/>
    <mergeCell ref="F197:G199"/>
    <mergeCell ref="AN197:AN199"/>
    <mergeCell ref="AN194:AN196"/>
    <mergeCell ref="AO194:AO196"/>
    <mergeCell ref="AP194:AQ196"/>
    <mergeCell ref="AR194:AR196"/>
    <mergeCell ref="AS194:AS196"/>
    <mergeCell ref="AT194:AT196"/>
    <mergeCell ref="AO203:AO205"/>
    <mergeCell ref="AP203:AQ205"/>
    <mergeCell ref="AR203:AR205"/>
    <mergeCell ref="AS203:AS205"/>
    <mergeCell ref="AT203:AT205"/>
    <mergeCell ref="A206:A208"/>
    <mergeCell ref="B206:B208"/>
    <mergeCell ref="C206:C208"/>
    <mergeCell ref="D206:D208"/>
    <mergeCell ref="F206:G208"/>
    <mergeCell ref="A203:A205"/>
    <mergeCell ref="B203:B205"/>
    <mergeCell ref="C203:C205"/>
    <mergeCell ref="D203:D205"/>
    <mergeCell ref="F203:G205"/>
    <mergeCell ref="AN203:AN205"/>
    <mergeCell ref="AN200:AN202"/>
    <mergeCell ref="AO200:AO202"/>
    <mergeCell ref="AP200:AQ202"/>
    <mergeCell ref="AR200:AR202"/>
    <mergeCell ref="AS200:AS202"/>
    <mergeCell ref="AT200:AT202"/>
    <mergeCell ref="AO209:AO211"/>
    <mergeCell ref="AP209:AQ211"/>
    <mergeCell ref="AR209:AR211"/>
    <mergeCell ref="AS209:AS211"/>
    <mergeCell ref="AT209:AT211"/>
    <mergeCell ref="A212:A214"/>
    <mergeCell ref="B212:B214"/>
    <mergeCell ref="C212:C214"/>
    <mergeCell ref="D212:D214"/>
    <mergeCell ref="F212:G214"/>
    <mergeCell ref="A209:A211"/>
    <mergeCell ref="B209:B211"/>
    <mergeCell ref="C209:C211"/>
    <mergeCell ref="D209:D211"/>
    <mergeCell ref="F209:G211"/>
    <mergeCell ref="AN209:AN211"/>
    <mergeCell ref="AN206:AN208"/>
    <mergeCell ref="AO206:AO208"/>
    <mergeCell ref="AP206:AQ208"/>
    <mergeCell ref="AR206:AR208"/>
    <mergeCell ref="AS206:AS208"/>
    <mergeCell ref="AT206:AT208"/>
    <mergeCell ref="AO215:AO217"/>
    <mergeCell ref="AP215:AQ217"/>
    <mergeCell ref="AR215:AR217"/>
    <mergeCell ref="AS215:AS217"/>
    <mergeCell ref="AT215:AT217"/>
    <mergeCell ref="A218:A220"/>
    <mergeCell ref="B218:B220"/>
    <mergeCell ref="C218:C220"/>
    <mergeCell ref="D218:D220"/>
    <mergeCell ref="F218:G220"/>
    <mergeCell ref="A215:A217"/>
    <mergeCell ref="B215:B217"/>
    <mergeCell ref="C215:C217"/>
    <mergeCell ref="D215:D217"/>
    <mergeCell ref="F215:G217"/>
    <mergeCell ref="AN215:AN217"/>
    <mergeCell ref="AN212:AN214"/>
    <mergeCell ref="AO212:AO214"/>
    <mergeCell ref="AP212:AQ214"/>
    <mergeCell ref="AR212:AR214"/>
    <mergeCell ref="AS212:AS214"/>
    <mergeCell ref="AT212:AT214"/>
    <mergeCell ref="AO221:AO223"/>
    <mergeCell ref="AP221:AQ223"/>
    <mergeCell ref="AR221:AR223"/>
    <mergeCell ref="AS221:AS223"/>
    <mergeCell ref="AT221:AT223"/>
    <mergeCell ref="A224:A226"/>
    <mergeCell ref="B224:B226"/>
    <mergeCell ref="C224:C226"/>
    <mergeCell ref="D224:D226"/>
    <mergeCell ref="F224:G226"/>
    <mergeCell ref="A221:A223"/>
    <mergeCell ref="B221:B223"/>
    <mergeCell ref="C221:C223"/>
    <mergeCell ref="D221:D223"/>
    <mergeCell ref="F221:G223"/>
    <mergeCell ref="AN221:AN223"/>
    <mergeCell ref="AN218:AN220"/>
    <mergeCell ref="AO218:AO220"/>
    <mergeCell ref="AP218:AQ220"/>
    <mergeCell ref="AR218:AR220"/>
    <mergeCell ref="AS218:AS220"/>
    <mergeCell ref="AT218:AT220"/>
    <mergeCell ref="AO227:AO229"/>
    <mergeCell ref="AP227:AQ229"/>
    <mergeCell ref="AR227:AR229"/>
    <mergeCell ref="AS227:AS229"/>
    <mergeCell ref="AT227:AT229"/>
    <mergeCell ref="A230:A232"/>
    <mergeCell ref="B230:B232"/>
    <mergeCell ref="C230:C232"/>
    <mergeCell ref="D230:D232"/>
    <mergeCell ref="F230:G232"/>
    <mergeCell ref="A227:A229"/>
    <mergeCell ref="B227:B229"/>
    <mergeCell ref="C227:C229"/>
    <mergeCell ref="D227:D229"/>
    <mergeCell ref="F227:G229"/>
    <mergeCell ref="AN227:AN229"/>
    <mergeCell ref="AN224:AN226"/>
    <mergeCell ref="AO224:AO226"/>
    <mergeCell ref="AP224:AQ226"/>
    <mergeCell ref="AR224:AR226"/>
    <mergeCell ref="AS224:AS226"/>
    <mergeCell ref="AT224:AT226"/>
    <mergeCell ref="AO233:AO235"/>
    <mergeCell ref="AP233:AQ235"/>
    <mergeCell ref="AR233:AR235"/>
    <mergeCell ref="AS233:AS235"/>
    <mergeCell ref="AT233:AT235"/>
    <mergeCell ref="A236:A238"/>
    <mergeCell ref="B236:B238"/>
    <mergeCell ref="C236:C238"/>
    <mergeCell ref="D236:D238"/>
    <mergeCell ref="F236:G238"/>
    <mergeCell ref="A233:A235"/>
    <mergeCell ref="B233:B235"/>
    <mergeCell ref="C233:C235"/>
    <mergeCell ref="D233:D235"/>
    <mergeCell ref="F233:G235"/>
    <mergeCell ref="AN233:AN235"/>
    <mergeCell ref="AN230:AN232"/>
    <mergeCell ref="AO230:AO232"/>
    <mergeCell ref="AP230:AQ232"/>
    <mergeCell ref="AR230:AR232"/>
    <mergeCell ref="AS230:AS232"/>
    <mergeCell ref="AT230:AT232"/>
    <mergeCell ref="AO239:AO241"/>
    <mergeCell ref="AP239:AQ241"/>
    <mergeCell ref="AR239:AR241"/>
    <mergeCell ref="AS239:AS241"/>
    <mergeCell ref="AT239:AT241"/>
    <mergeCell ref="A242:A244"/>
    <mergeCell ref="B242:B244"/>
    <mergeCell ref="C242:C244"/>
    <mergeCell ref="D242:D244"/>
    <mergeCell ref="F242:G244"/>
    <mergeCell ref="A239:A241"/>
    <mergeCell ref="B239:B241"/>
    <mergeCell ref="C239:C241"/>
    <mergeCell ref="D239:D241"/>
    <mergeCell ref="F239:G241"/>
    <mergeCell ref="AN239:AN241"/>
    <mergeCell ref="AN236:AN238"/>
    <mergeCell ref="AO236:AO238"/>
    <mergeCell ref="AP236:AQ238"/>
    <mergeCell ref="AR236:AR238"/>
    <mergeCell ref="AS236:AS238"/>
    <mergeCell ref="AT236:AT238"/>
    <mergeCell ref="AO245:AO247"/>
    <mergeCell ref="AP245:AQ247"/>
    <mergeCell ref="AR245:AR247"/>
    <mergeCell ref="AS245:AS247"/>
    <mergeCell ref="AT245:AT247"/>
    <mergeCell ref="A248:A250"/>
    <mergeCell ref="B248:B250"/>
    <mergeCell ref="C248:C250"/>
    <mergeCell ref="D248:D250"/>
    <mergeCell ref="F248:G250"/>
    <mergeCell ref="A245:A247"/>
    <mergeCell ref="B245:B247"/>
    <mergeCell ref="C245:C247"/>
    <mergeCell ref="D245:D247"/>
    <mergeCell ref="F245:G247"/>
    <mergeCell ref="AN245:AN247"/>
    <mergeCell ref="AN242:AN244"/>
    <mergeCell ref="AO242:AO244"/>
    <mergeCell ref="AP242:AQ244"/>
    <mergeCell ref="AR242:AR244"/>
    <mergeCell ref="AS242:AS244"/>
    <mergeCell ref="AT242:AT244"/>
    <mergeCell ref="AO251:AO253"/>
    <mergeCell ref="AP251:AQ253"/>
    <mergeCell ref="AR251:AR253"/>
    <mergeCell ref="AS251:AS253"/>
    <mergeCell ref="AT251:AT253"/>
    <mergeCell ref="A254:A256"/>
    <mergeCell ref="B254:B256"/>
    <mergeCell ref="C254:C256"/>
    <mergeCell ref="D254:D256"/>
    <mergeCell ref="F254:G256"/>
    <mergeCell ref="A251:A253"/>
    <mergeCell ref="B251:B253"/>
    <mergeCell ref="C251:C253"/>
    <mergeCell ref="D251:D253"/>
    <mergeCell ref="F251:G253"/>
    <mergeCell ref="AN251:AN253"/>
    <mergeCell ref="AN248:AN250"/>
    <mergeCell ref="AO248:AO250"/>
    <mergeCell ref="AP248:AQ250"/>
    <mergeCell ref="AR248:AR250"/>
    <mergeCell ref="AS248:AS250"/>
    <mergeCell ref="AT248:AT250"/>
    <mergeCell ref="AO257:AO259"/>
    <mergeCell ref="AP257:AQ259"/>
    <mergeCell ref="AR257:AR259"/>
    <mergeCell ref="AS257:AS259"/>
    <mergeCell ref="AT257:AT259"/>
    <mergeCell ref="A260:A262"/>
    <mergeCell ref="B260:B262"/>
    <mergeCell ref="C260:C262"/>
    <mergeCell ref="D260:D262"/>
    <mergeCell ref="F260:G262"/>
    <mergeCell ref="A257:A259"/>
    <mergeCell ref="B257:B259"/>
    <mergeCell ref="C257:C259"/>
    <mergeCell ref="D257:D259"/>
    <mergeCell ref="F257:G259"/>
    <mergeCell ref="AN257:AN259"/>
    <mergeCell ref="AN254:AN256"/>
    <mergeCell ref="AO254:AO256"/>
    <mergeCell ref="AP254:AQ256"/>
    <mergeCell ref="AR254:AR256"/>
    <mergeCell ref="AS254:AS256"/>
    <mergeCell ref="AT254:AT256"/>
    <mergeCell ref="AO263:AO265"/>
    <mergeCell ref="AP263:AQ265"/>
    <mergeCell ref="AR263:AR265"/>
    <mergeCell ref="AS263:AS265"/>
    <mergeCell ref="AT263:AT265"/>
    <mergeCell ref="A266:A268"/>
    <mergeCell ref="B266:B268"/>
    <mergeCell ref="C266:C268"/>
    <mergeCell ref="D266:D268"/>
    <mergeCell ref="F266:G268"/>
    <mergeCell ref="A263:A265"/>
    <mergeCell ref="B263:B265"/>
    <mergeCell ref="C263:C265"/>
    <mergeCell ref="D263:D265"/>
    <mergeCell ref="F263:G265"/>
    <mergeCell ref="AN263:AN265"/>
    <mergeCell ref="AN260:AN262"/>
    <mergeCell ref="AO260:AO262"/>
    <mergeCell ref="AP260:AQ262"/>
    <mergeCell ref="AR260:AR262"/>
    <mergeCell ref="AS260:AS262"/>
    <mergeCell ref="AT260:AT262"/>
    <mergeCell ref="AO269:AO271"/>
    <mergeCell ref="AP269:AQ271"/>
    <mergeCell ref="AR269:AR271"/>
    <mergeCell ref="AS269:AS271"/>
    <mergeCell ref="AT269:AT271"/>
    <mergeCell ref="A272:A274"/>
    <mergeCell ref="B272:B274"/>
    <mergeCell ref="C272:C274"/>
    <mergeCell ref="D272:D274"/>
    <mergeCell ref="F272:G274"/>
    <mergeCell ref="A269:A271"/>
    <mergeCell ref="B269:B271"/>
    <mergeCell ref="C269:C271"/>
    <mergeCell ref="D269:D271"/>
    <mergeCell ref="F269:G271"/>
    <mergeCell ref="AN269:AN271"/>
    <mergeCell ref="AN266:AN268"/>
    <mergeCell ref="AO266:AO268"/>
    <mergeCell ref="AP266:AQ268"/>
    <mergeCell ref="AR266:AR268"/>
    <mergeCell ref="AS266:AS268"/>
    <mergeCell ref="AT266:AT268"/>
    <mergeCell ref="AO275:AO277"/>
    <mergeCell ref="AP275:AQ277"/>
    <mergeCell ref="AR275:AR277"/>
    <mergeCell ref="AS275:AS277"/>
    <mergeCell ref="AT275:AT277"/>
    <mergeCell ref="A278:A280"/>
    <mergeCell ref="B278:B280"/>
    <mergeCell ref="C278:C280"/>
    <mergeCell ref="D278:D280"/>
    <mergeCell ref="F278:G280"/>
    <mergeCell ref="A275:A277"/>
    <mergeCell ref="B275:B277"/>
    <mergeCell ref="C275:C277"/>
    <mergeCell ref="D275:D277"/>
    <mergeCell ref="F275:G277"/>
    <mergeCell ref="AN275:AN277"/>
    <mergeCell ref="AN272:AN274"/>
    <mergeCell ref="AO272:AO274"/>
    <mergeCell ref="AP272:AQ274"/>
    <mergeCell ref="AR272:AR274"/>
    <mergeCell ref="AS272:AS274"/>
    <mergeCell ref="AT272:AT274"/>
    <mergeCell ref="AO281:AO283"/>
    <mergeCell ref="AP281:AQ283"/>
    <mergeCell ref="AR281:AR283"/>
    <mergeCell ref="AS281:AS283"/>
    <mergeCell ref="AT281:AT283"/>
    <mergeCell ref="A284:A286"/>
    <mergeCell ref="B284:B286"/>
    <mergeCell ref="C284:C286"/>
    <mergeCell ref="D284:D286"/>
    <mergeCell ref="F284:G286"/>
    <mergeCell ref="A281:A283"/>
    <mergeCell ref="B281:B283"/>
    <mergeCell ref="C281:C283"/>
    <mergeCell ref="D281:D283"/>
    <mergeCell ref="F281:G283"/>
    <mergeCell ref="AN281:AN283"/>
    <mergeCell ref="AN278:AN280"/>
    <mergeCell ref="AO278:AO280"/>
    <mergeCell ref="AP278:AQ280"/>
    <mergeCell ref="AR278:AR280"/>
    <mergeCell ref="AS278:AS280"/>
    <mergeCell ref="AT278:AT280"/>
    <mergeCell ref="AO287:AO289"/>
    <mergeCell ref="AP287:AQ289"/>
    <mergeCell ref="AR287:AR289"/>
    <mergeCell ref="AS287:AS289"/>
    <mergeCell ref="AT287:AT289"/>
    <mergeCell ref="A290:A292"/>
    <mergeCell ref="B290:B292"/>
    <mergeCell ref="C290:C292"/>
    <mergeCell ref="D290:D292"/>
    <mergeCell ref="F290:G292"/>
    <mergeCell ref="A287:A289"/>
    <mergeCell ref="B287:B289"/>
    <mergeCell ref="C287:C289"/>
    <mergeCell ref="D287:D289"/>
    <mergeCell ref="F287:G289"/>
    <mergeCell ref="AN287:AN289"/>
    <mergeCell ref="AN284:AN286"/>
    <mergeCell ref="AO284:AO286"/>
    <mergeCell ref="AP284:AQ286"/>
    <mergeCell ref="AR284:AR286"/>
    <mergeCell ref="AS284:AS286"/>
    <mergeCell ref="AT284:AT286"/>
    <mergeCell ref="AO293:AO295"/>
    <mergeCell ref="AP293:AQ295"/>
    <mergeCell ref="AR293:AR295"/>
    <mergeCell ref="AS293:AS295"/>
    <mergeCell ref="AT293:AT295"/>
    <mergeCell ref="A296:A298"/>
    <mergeCell ref="B296:B298"/>
    <mergeCell ref="C296:C298"/>
    <mergeCell ref="D296:D298"/>
    <mergeCell ref="F296:G298"/>
    <mergeCell ref="A293:A295"/>
    <mergeCell ref="B293:B295"/>
    <mergeCell ref="C293:C295"/>
    <mergeCell ref="D293:D295"/>
    <mergeCell ref="F293:G295"/>
    <mergeCell ref="AN293:AN295"/>
    <mergeCell ref="AN290:AN292"/>
    <mergeCell ref="AO290:AO292"/>
    <mergeCell ref="AP290:AQ292"/>
    <mergeCell ref="AR290:AR292"/>
    <mergeCell ref="AS290:AS292"/>
    <mergeCell ref="AT290:AT292"/>
    <mergeCell ref="AO299:AO301"/>
    <mergeCell ref="AP299:AQ301"/>
    <mergeCell ref="AR299:AR301"/>
    <mergeCell ref="AS299:AS301"/>
    <mergeCell ref="AT299:AT301"/>
    <mergeCell ref="A302:A304"/>
    <mergeCell ref="B302:B304"/>
    <mergeCell ref="C302:C304"/>
    <mergeCell ref="D302:D304"/>
    <mergeCell ref="F302:G304"/>
    <mergeCell ref="A299:A301"/>
    <mergeCell ref="B299:B301"/>
    <mergeCell ref="C299:C301"/>
    <mergeCell ref="D299:D301"/>
    <mergeCell ref="F299:G301"/>
    <mergeCell ref="AN299:AN301"/>
    <mergeCell ref="AN296:AN298"/>
    <mergeCell ref="AO296:AO298"/>
    <mergeCell ref="AP296:AQ298"/>
    <mergeCell ref="AR296:AR298"/>
    <mergeCell ref="AS296:AS298"/>
    <mergeCell ref="AT296:AT298"/>
    <mergeCell ref="AO305:AO307"/>
    <mergeCell ref="AP305:AQ307"/>
    <mergeCell ref="AR305:AR307"/>
    <mergeCell ref="AS305:AS307"/>
    <mergeCell ref="AT305:AT307"/>
    <mergeCell ref="A308:A310"/>
    <mergeCell ref="B308:B310"/>
    <mergeCell ref="C308:C310"/>
    <mergeCell ref="D308:D310"/>
    <mergeCell ref="F308:G310"/>
    <mergeCell ref="A305:A307"/>
    <mergeCell ref="B305:B307"/>
    <mergeCell ref="C305:C307"/>
    <mergeCell ref="D305:D307"/>
    <mergeCell ref="F305:G307"/>
    <mergeCell ref="AN305:AN307"/>
    <mergeCell ref="AN302:AN304"/>
    <mergeCell ref="AO302:AO304"/>
    <mergeCell ref="AP302:AQ304"/>
    <mergeCell ref="AR302:AR304"/>
    <mergeCell ref="AS302:AS304"/>
    <mergeCell ref="AT302:AT304"/>
    <mergeCell ref="AO311:AO313"/>
    <mergeCell ref="AP311:AQ313"/>
    <mergeCell ref="AR311:AR313"/>
    <mergeCell ref="AS311:AS313"/>
    <mergeCell ref="AT311:AT313"/>
    <mergeCell ref="A314:A316"/>
    <mergeCell ref="B314:B316"/>
    <mergeCell ref="C314:C316"/>
    <mergeCell ref="D314:D316"/>
    <mergeCell ref="F314:G316"/>
    <mergeCell ref="A311:A313"/>
    <mergeCell ref="B311:B313"/>
    <mergeCell ref="C311:C313"/>
    <mergeCell ref="D311:D313"/>
    <mergeCell ref="F311:G313"/>
    <mergeCell ref="AN311:AN313"/>
    <mergeCell ref="AN308:AN310"/>
    <mergeCell ref="AO308:AO310"/>
    <mergeCell ref="AP308:AQ310"/>
    <mergeCell ref="AR308:AR310"/>
    <mergeCell ref="AS308:AS310"/>
    <mergeCell ref="AT308:AT310"/>
    <mergeCell ref="C329:E329"/>
    <mergeCell ref="C330:E330"/>
    <mergeCell ref="C331:E331"/>
    <mergeCell ref="C332:E332"/>
    <mergeCell ref="AO317:AO319"/>
    <mergeCell ref="AP317:AQ319"/>
    <mergeCell ref="AR317:AR319"/>
    <mergeCell ref="AS317:AS319"/>
    <mergeCell ref="AT317:AT319"/>
    <mergeCell ref="C328:E328"/>
    <mergeCell ref="A317:A319"/>
    <mergeCell ref="B317:B319"/>
    <mergeCell ref="C317:C319"/>
    <mergeCell ref="D317:D319"/>
    <mergeCell ref="F317:G319"/>
    <mergeCell ref="AN317:AN319"/>
    <mergeCell ref="AN314:AN316"/>
    <mergeCell ref="AO314:AO316"/>
    <mergeCell ref="AP314:AQ316"/>
    <mergeCell ref="AR314:AR316"/>
    <mergeCell ref="AS314:AS316"/>
    <mergeCell ref="AT314:AT316"/>
  </mergeCells>
  <phoneticPr fontId="2"/>
  <conditionalFormatting sqref="J16:O16">
    <cfRule type="expression" dxfId="2" priority="1">
      <formula>OR($AN$1="就労継続支援Ａ型", $AN$1="就労継続支援Ｂ型", $AN$1="就労移行支援")</formula>
    </cfRule>
  </conditionalFormatting>
  <dataValidations count="5">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296:B297 B80:B81 B77:B78 B74:B75 B71:B72 B68:B69 B65:B66 B62:B63 B59:B60 B56:B57 B53:B54 B50:B51 B47:B48 B44:B45 B41:B42 B38:B39 B35:B36 B32:B33 B29:B30 B83:B84 B140:B141 B137:B138 B134:B135 B131:B132 B128:B129 B125:B126 B122:B123 B119:B120 B116:B117 B113:B114 B110:B111 B107:B108 B104:B105 B101:B102 B98:B99 B95:B96 B92:B93 B89:B90 B86:B87 B173:B174 B170:B171 B167:B168 B164:B165 B161:B162 B158:B159 B155:B156 B152:B153 B149:B150 B146:B147 B143:B144 B176:B177 B233:B234 B230:B231 B227:B228 B224:B225 B221:B222 B218:B219 B215:B216 B212:B213 B209:B210 B206:B207 B203:B204 B200:B201 B197:B198 B194:B195 B191:B192 B188:B189 B185:B186 B182:B183 B179:B180 B236:B237 B293:B294 B290:B291 B287:B288 B284:B285 B281:B282 B278:B279 B275:B276 B272:B273 B269:B270 B266:B267 B263:B264 B260:B261 B257:B258 B254:B255 B251:B252 B248:B249 B245:B246 B242:B243 B239:B240 B317:B318 B314:B315 B311:B312 B308:B309 B305:B306 B302:B303 B299:B300 B23:B27">
      <formula1>INDIRECT($AN$1)</formula1>
    </dataValidation>
    <dataValidation type="list" allowBlank="1" showInputMessage="1" showErrorMessage="1" sqref="C23:C24 C143:C144 C146:C147 C170:C171 C164:C165 C161:C162 C158:C159 C155:C156 C152:C153 C149:C150 C167:C168 C173:C174 C47:C48 C41:C42 C38:C39 C35:C36 C32:C33 C29:C30 C26:C27 C44:C45 C50:C51 C53:C54 C77:C78 C71:C72 C68:C69 C65:C66 C62:C63 C59:C60 C56:C57 C74:C75 C80:C81 C83:C84 C107:C108 C101:C102 C98:C99 C95:C96 C92:C93 C89:C90 C86:C87 C104:C105 C110:C111 C113:C114 C137:C138 C131:C132 C128:C129 C125:C126 C122:C123 C119:C120 C116:C117 C134:C135 C140:C141 C176:C177 C296:C297 C299:C300 C317:C318 C314:C315 C311:C312 C308:C309 C305:C306 C302:C303 C200:C201 C194:C195 C191:C192 C188:C189 C185:C186 C182:C183 C179:C180 C197:C198 C203:C204 C206:C207 C230:C231 C224:C225 C221:C222 C218:C219 C215:C216 C212:C213 C209:C210 C227:C228 C233:C234 C236:C237 C260:C261 C254:C255 C251:C252 C248:C249 C245:C246 C242:C243 C239:C240 C257:C258 C263:C264 C266:C267 C290:C291 C284:C285 C281:C282 C278:C279 C275:C276 C272:C273 C269:C270 C287:C288 C293:C294">
      <formula1>$B$329:$B$332</formula1>
    </dataValidation>
    <dataValidation type="list" allowBlank="1" showInputMessage="1" showErrorMessage="1" sqref="D23:D24 D26:D27 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179:D180 D182:D183 D185:D186 D188:D189 D191:D192 D194:D195 D197:D198 D200:D201 D203:D204 D206:D207 D209:D210 D212:D213 D215:D216 D218:D219 D221:D222 D224:D225 D227:D228 D230:D231 D233:D234 D236:D237 D239:D240 D242:D243 D245:D246 D248:D249 D251:D252 D254:D255 D257:D258 D260:D261 D263:D264 D266:D267 D269:D270 D272:D273 D275:D276 D278:D279 D281:D282 D284:D285 D287:D288 D290:D291 D293:D294 D296:D297 D299:D300 D302:D303 D305:D306 D308:D309 D311:D312 D314:D315 D317:D31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6" orientation="landscape" r:id="rId1"/>
  <headerFooter alignWithMargins="0">
    <oddHeader>&amp;L&amp;"ＭＳ ゴシック,標準"&amp;10（参考様式）</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選択肢!$A$1:$A$33</xm:f>
          </x14:formula1>
          <xm:sqref>AN1:AQ1</xm:sqref>
        </x14:dataValidation>
        <x14:dataValidation type="list" allowBlank="1" showInputMessage="1" showErrorMessage="1">
          <x14:formula1>
            <xm:f>OFFSET('P1'!$B$11:$B$54,,,COUNTA('P1'!$B$11:$B$54))</xm:f>
          </x14:formula1>
          <xm:sqref>I317:AM317 I26:AM26 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 I179:AM179 I182:AM182 I185:AM185 I188:AM188 I191:AM191 I194:AM194 I197:AM197 I200:AM200 I203:AM203 I206:AM206 I209:AM209 I212:AM212 I215:AM215 I218:AM218 I221:AM221 I224:AM224 I227:AM227 I230:AM230 I233:AM233 I236:AM236 I239:AM239 I242:AM242 I245:AM245 I248:AM248 I251:AM251 I254:AM254 I257:AM257 I260:AM260 I263:AM263 I266:AM266 I269:AM269 I272:AM272 I275:AM275 I278:AM278 I281:AM281 I284:AM284 I287:AM287 I290:AM290 I293:AM293 I296:AM296 I299:AM299 I302:AM302 I305:AM305 I308:AM308 I311:AM311 I314:AM314 I23:AM23</xm:sqref>
        </x14:dataValidation>
        <x14:dataValidation type="list" allowBlank="1" showInputMessage="1">
          <x14:formula1>
            <xm:f>選択肢!$B$34:$AC$34</xm:f>
          </x14:formula1>
          <xm:sqref>E23:E319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90" zoomScaleNormal="100" zoomScaleSheetLayoutView="90" workbookViewId="0">
      <selection activeCell="B6" sqref="B6"/>
    </sheetView>
  </sheetViews>
  <sheetFormatPr defaultRowHeight="13.5"/>
  <cols>
    <col min="1" max="1" width="3.125" style="339" customWidth="1"/>
    <col min="2" max="2" width="16" style="339" customWidth="1"/>
    <col min="3" max="4" width="18.625" style="339" customWidth="1"/>
    <col min="5" max="6" width="13.625" style="339" customWidth="1"/>
    <col min="7" max="9" width="17.625" style="339" customWidth="1"/>
    <col min="10" max="11" width="13.625" style="339" customWidth="1"/>
    <col min="12" max="12" width="9" style="339" bestFit="1" customWidth="1"/>
    <col min="13" max="16384" width="9" style="339"/>
  </cols>
  <sheetData>
    <row r="1" spans="1:10" ht="15.75" customHeight="1">
      <c r="A1" s="416" t="s">
        <v>547</v>
      </c>
      <c r="B1" s="342"/>
      <c r="C1" s="342"/>
      <c r="D1" s="342"/>
      <c r="E1" s="342"/>
    </row>
    <row r="2" spans="1:10" ht="21.75" customHeight="1">
      <c r="A2" s="1123" t="s">
        <v>780</v>
      </c>
      <c r="E2" s="340"/>
      <c r="F2" s="341"/>
      <c r="G2" s="340"/>
      <c r="H2" s="343"/>
    </row>
    <row r="3" spans="1:10" ht="21" customHeight="1">
      <c r="B3" s="344" t="s">
        <v>429</v>
      </c>
      <c r="C3" s="345" t="s">
        <v>430</v>
      </c>
      <c r="D3" s="345" t="s">
        <v>431</v>
      </c>
      <c r="E3" s="345" t="s">
        <v>432</v>
      </c>
      <c r="F3" s="346"/>
      <c r="G3" s="342"/>
      <c r="I3" s="342"/>
      <c r="J3" s="342"/>
    </row>
    <row r="4" spans="1:10" ht="21" customHeight="1">
      <c r="B4" s="344" t="s">
        <v>433</v>
      </c>
      <c r="C4" s="351"/>
      <c r="D4" s="365"/>
      <c r="E4" s="351">
        <f>C4*D4</f>
        <v>0</v>
      </c>
      <c r="F4" s="347"/>
    </row>
    <row r="5" spans="1:10" ht="21" customHeight="1">
      <c r="B5" s="348" t="s">
        <v>434</v>
      </c>
      <c r="C5" s="351"/>
      <c r="D5" s="365"/>
      <c r="E5" s="351">
        <f t="shared" ref="E5:E7" si="0">C5*D5</f>
        <v>0</v>
      </c>
      <c r="F5" s="347"/>
    </row>
    <row r="6" spans="1:10" ht="21" customHeight="1">
      <c r="B6" s="344" t="s">
        <v>435</v>
      </c>
      <c r="C6" s="351"/>
      <c r="D6" s="365"/>
      <c r="E6" s="351">
        <f t="shared" si="0"/>
        <v>0</v>
      </c>
      <c r="F6" s="347"/>
    </row>
    <row r="7" spans="1:10" ht="21" customHeight="1">
      <c r="B7" s="349" t="s">
        <v>436</v>
      </c>
      <c r="C7" s="351"/>
      <c r="D7" s="365"/>
      <c r="E7" s="351">
        <f t="shared" si="0"/>
        <v>0</v>
      </c>
      <c r="F7" s="347"/>
    </row>
    <row r="8" spans="1:10" ht="21" customHeight="1">
      <c r="B8" s="344"/>
      <c r="C8" s="351"/>
      <c r="D8" s="365"/>
      <c r="E8" s="351"/>
      <c r="F8" s="347"/>
    </row>
    <row r="9" spans="1:10">
      <c r="A9" s="343"/>
      <c r="B9" s="339" t="s">
        <v>437</v>
      </c>
    </row>
    <row r="10" spans="1:10" ht="21.75" customHeight="1">
      <c r="B10" s="342"/>
      <c r="C10" s="350"/>
    </row>
    <row r="23" ht="13.5" customHeight="1"/>
  </sheetData>
  <phoneticPr fontId="2"/>
  <pageMargins left="0.7" right="0.7" top="0.75" bottom="0.75" header="0.3" footer="0.3"/>
  <pageSetup paperSize="9" orientation="landscape" r:id="rId1"/>
  <headerFooter>
    <oddFooter>&amp;A</oddFooter>
  </headerFooter>
  <rowBreaks count="1" manualBreakCount="1">
    <brk id="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view="pageBreakPreview" topLeftCell="A4" zoomScaleNormal="100" zoomScaleSheetLayoutView="100" workbookViewId="0">
      <selection activeCell="B22" sqref="B22"/>
    </sheetView>
  </sheetViews>
  <sheetFormatPr defaultRowHeight="18" customHeight="1"/>
  <cols>
    <col min="1" max="1" width="1.625" customWidth="1"/>
    <col min="2" max="3" width="9.125" customWidth="1"/>
    <col min="4" max="4" width="10" customWidth="1"/>
    <col min="5" max="15" width="9.125" customWidth="1"/>
    <col min="16" max="16" width="1.625" customWidth="1"/>
    <col min="18" max="18" width="0" hidden="1" customWidth="1"/>
  </cols>
  <sheetData>
    <row r="1" spans="1:18" ht="18" customHeight="1" thickBot="1">
      <c r="A1" s="108"/>
      <c r="B1" s="146" t="s">
        <v>205</v>
      </c>
      <c r="C1" s="80"/>
      <c r="D1" s="108"/>
      <c r="E1" s="295"/>
      <c r="F1" s="295"/>
      <c r="G1" s="108"/>
      <c r="H1" s="108"/>
      <c r="I1" s="108"/>
      <c r="J1" s="108"/>
      <c r="K1" s="108"/>
      <c r="L1" s="760" t="s">
        <v>332</v>
      </c>
      <c r="M1" s="760"/>
      <c r="N1" s="758" t="s">
        <v>331</v>
      </c>
      <c r="O1" s="759"/>
    </row>
    <row r="2" spans="1:18" ht="4.5" customHeight="1" thickBot="1">
      <c r="A2" s="108"/>
      <c r="B2" s="146"/>
      <c r="C2" s="80"/>
      <c r="D2" s="108"/>
      <c r="E2" s="108"/>
      <c r="F2" s="108"/>
      <c r="G2" s="108"/>
      <c r="H2" s="108"/>
      <c r="I2" s="108"/>
      <c r="J2" s="108"/>
      <c r="K2" s="108"/>
      <c r="L2" s="108"/>
      <c r="M2" s="108"/>
      <c r="N2" s="108"/>
      <c r="O2" s="108"/>
    </row>
    <row r="3" spans="1:18" ht="18" customHeight="1" thickBot="1">
      <c r="A3" s="150"/>
      <c r="B3" s="761" t="s">
        <v>206</v>
      </c>
      <c r="C3" s="762"/>
      <c r="D3" s="213"/>
      <c r="E3" s="291" t="s">
        <v>328</v>
      </c>
      <c r="F3" s="80"/>
      <c r="G3" s="80"/>
      <c r="H3" s="80"/>
      <c r="I3" s="80"/>
      <c r="J3" s="80"/>
      <c r="K3" s="80"/>
      <c r="L3" s="80"/>
      <c r="M3" s="80"/>
      <c r="N3" s="80"/>
      <c r="O3" s="80"/>
      <c r="P3" s="108"/>
    </row>
    <row r="4" spans="1:18" ht="18" customHeight="1" thickBot="1">
      <c r="A4" s="150"/>
      <c r="B4" s="774" t="s">
        <v>207</v>
      </c>
      <c r="C4" s="775"/>
      <c r="D4" s="776"/>
      <c r="E4" s="153"/>
      <c r="F4" s="145"/>
      <c r="G4" s="144"/>
      <c r="H4" s="144"/>
      <c r="I4" s="144"/>
      <c r="J4" s="144"/>
      <c r="K4" s="144"/>
      <c r="L4" s="144"/>
      <c r="M4" s="144"/>
      <c r="N4" s="144"/>
      <c r="O4" s="143"/>
      <c r="P4" s="108"/>
    </row>
    <row r="5" spans="1:18" ht="18" customHeight="1">
      <c r="A5" s="150"/>
      <c r="B5" s="777" t="s">
        <v>208</v>
      </c>
      <c r="C5" s="771"/>
      <c r="D5" s="772"/>
      <c r="E5" s="772"/>
      <c r="F5" s="772"/>
      <c r="G5" s="772"/>
      <c r="H5" s="772"/>
      <c r="I5" s="772"/>
      <c r="J5" s="772"/>
      <c r="K5" s="772"/>
      <c r="L5" s="772"/>
      <c r="M5" s="772"/>
      <c r="N5" s="772"/>
      <c r="O5" s="773"/>
      <c r="P5" s="108"/>
      <c r="R5" s="148" t="s">
        <v>237</v>
      </c>
    </row>
    <row r="6" spans="1:18" ht="18" customHeight="1" thickBot="1">
      <c r="A6" s="80"/>
      <c r="B6" s="778"/>
      <c r="C6" s="768"/>
      <c r="D6" s="769"/>
      <c r="E6" s="769"/>
      <c r="F6" s="769"/>
      <c r="G6" s="769"/>
      <c r="H6" s="769"/>
      <c r="I6" s="769"/>
      <c r="J6" s="769"/>
      <c r="K6" s="769"/>
      <c r="L6" s="769"/>
      <c r="M6" s="769"/>
      <c r="N6" s="769"/>
      <c r="O6" s="770"/>
      <c r="P6" s="108"/>
      <c r="R6" s="148" t="s">
        <v>245</v>
      </c>
    </row>
    <row r="7" spans="1:18" ht="18" customHeight="1">
      <c r="A7" s="80"/>
      <c r="B7" s="777" t="s">
        <v>209</v>
      </c>
      <c r="C7" s="765"/>
      <c r="D7" s="766"/>
      <c r="E7" s="766"/>
      <c r="F7" s="766"/>
      <c r="G7" s="766"/>
      <c r="H7" s="766"/>
      <c r="I7" s="766"/>
      <c r="J7" s="766"/>
      <c r="K7" s="766"/>
      <c r="L7" s="766"/>
      <c r="M7" s="766"/>
      <c r="N7" s="766"/>
      <c r="O7" s="767"/>
      <c r="P7" s="108"/>
      <c r="R7" s="148" t="s">
        <v>234</v>
      </c>
    </row>
    <row r="8" spans="1:18" ht="18" customHeight="1" thickBot="1">
      <c r="A8" s="80"/>
      <c r="B8" s="778"/>
      <c r="C8" s="768"/>
      <c r="D8" s="769"/>
      <c r="E8" s="769"/>
      <c r="F8" s="769"/>
      <c r="G8" s="769"/>
      <c r="H8" s="769"/>
      <c r="I8" s="769"/>
      <c r="J8" s="769"/>
      <c r="K8" s="769"/>
      <c r="L8" s="769"/>
      <c r="M8" s="769"/>
      <c r="N8" s="769"/>
      <c r="O8" s="770"/>
      <c r="P8" s="108"/>
      <c r="R8" s="148" t="s">
        <v>204</v>
      </c>
    </row>
    <row r="9" spans="1:18" ht="18" customHeight="1" thickBot="1">
      <c r="A9" s="108"/>
      <c r="B9" s="779" t="s">
        <v>210</v>
      </c>
      <c r="C9" s="780"/>
      <c r="D9" s="780"/>
      <c r="E9" s="781"/>
      <c r="F9" s="782"/>
      <c r="G9" s="783"/>
      <c r="H9" s="784" t="s">
        <v>211</v>
      </c>
      <c r="I9" s="785"/>
      <c r="J9" s="766" t="s">
        <v>212</v>
      </c>
      <c r="K9" s="766"/>
      <c r="L9" s="766" t="s">
        <v>213</v>
      </c>
      <c r="M9" s="766"/>
      <c r="N9" s="144"/>
      <c r="O9" s="143"/>
      <c r="P9" s="108"/>
    </row>
    <row r="10" spans="1:18" ht="18" customHeight="1" thickBot="1">
      <c r="A10" s="108"/>
      <c r="B10" s="154" t="s">
        <v>214</v>
      </c>
      <c r="C10" s="155"/>
      <c r="D10" s="155"/>
      <c r="E10" s="155"/>
      <c r="F10" s="156"/>
      <c r="G10" s="156"/>
      <c r="H10" s="156"/>
      <c r="I10" s="157" t="s">
        <v>215</v>
      </c>
      <c r="J10" s="772" t="s">
        <v>216</v>
      </c>
      <c r="K10" s="772"/>
      <c r="L10" s="772" t="s">
        <v>217</v>
      </c>
      <c r="M10" s="772"/>
      <c r="N10" s="142"/>
      <c r="O10" s="137"/>
      <c r="P10" s="108"/>
    </row>
    <row r="11" spans="1:18" ht="18" customHeight="1" thickBot="1">
      <c r="A11" s="108"/>
      <c r="B11" s="823" t="s">
        <v>218</v>
      </c>
      <c r="C11" s="824"/>
      <c r="D11" s="159" t="s">
        <v>219</v>
      </c>
      <c r="E11" s="627"/>
      <c r="F11" s="627"/>
      <c r="G11" s="627"/>
      <c r="H11" s="160" t="s">
        <v>220</v>
      </c>
      <c r="I11" s="142"/>
      <c r="J11" s="142"/>
      <c r="K11" s="142"/>
      <c r="L11" s="142"/>
      <c r="M11" s="142"/>
      <c r="N11" s="142"/>
      <c r="O11" s="137"/>
      <c r="P11" s="108"/>
    </row>
    <row r="12" spans="1:18" ht="18" customHeight="1">
      <c r="A12" s="108"/>
      <c r="B12" s="790" t="s">
        <v>221</v>
      </c>
      <c r="C12" s="791"/>
      <c r="D12" s="142"/>
      <c r="E12" s="142"/>
      <c r="F12" s="142"/>
      <c r="G12" s="142"/>
      <c r="H12" s="142"/>
      <c r="I12" s="142"/>
      <c r="J12" s="142"/>
      <c r="K12" s="142"/>
      <c r="L12" s="142"/>
      <c r="M12" s="142"/>
      <c r="N12" s="142"/>
      <c r="O12" s="137"/>
      <c r="P12" s="108"/>
    </row>
    <row r="13" spans="1:18" ht="18" customHeight="1">
      <c r="A13" s="108"/>
      <c r="B13" s="777" t="s">
        <v>208</v>
      </c>
      <c r="C13" s="614"/>
      <c r="D13" s="615"/>
      <c r="E13" s="615"/>
      <c r="F13" s="615"/>
      <c r="G13" s="615"/>
      <c r="H13" s="615"/>
      <c r="I13" s="615"/>
      <c r="J13" s="615"/>
      <c r="K13" s="615"/>
      <c r="L13" s="615"/>
      <c r="M13" s="615"/>
      <c r="N13" s="615"/>
      <c r="O13" s="616"/>
      <c r="P13" s="108"/>
    </row>
    <row r="14" spans="1:18" ht="18" customHeight="1">
      <c r="A14" s="108"/>
      <c r="B14" s="786"/>
      <c r="C14" s="832"/>
      <c r="D14" s="612"/>
      <c r="E14" s="612"/>
      <c r="F14" s="612"/>
      <c r="G14" s="612"/>
      <c r="H14" s="612"/>
      <c r="I14" s="612"/>
      <c r="J14" s="612"/>
      <c r="K14" s="612"/>
      <c r="L14" s="612"/>
      <c r="M14" s="612"/>
      <c r="N14" s="612"/>
      <c r="O14" s="613"/>
      <c r="P14" s="108"/>
    </row>
    <row r="15" spans="1:18" ht="18" customHeight="1">
      <c r="A15" s="108"/>
      <c r="B15" s="786" t="s">
        <v>209</v>
      </c>
      <c r="C15" s="614"/>
      <c r="D15" s="615"/>
      <c r="E15" s="615"/>
      <c r="F15" s="615"/>
      <c r="G15" s="615"/>
      <c r="H15" s="615"/>
      <c r="I15" s="615"/>
      <c r="J15" s="615"/>
      <c r="K15" s="615"/>
      <c r="L15" s="615"/>
      <c r="M15" s="615"/>
      <c r="N15" s="615"/>
      <c r="O15" s="828"/>
      <c r="P15" s="108"/>
    </row>
    <row r="16" spans="1:18" ht="18" customHeight="1" thickBot="1">
      <c r="A16" s="108"/>
      <c r="B16" s="798"/>
      <c r="C16" s="771"/>
      <c r="D16" s="772"/>
      <c r="E16" s="772"/>
      <c r="F16" s="772"/>
      <c r="G16" s="772"/>
      <c r="H16" s="772"/>
      <c r="I16" s="772"/>
      <c r="J16" s="772"/>
      <c r="K16" s="772"/>
      <c r="L16" s="772"/>
      <c r="M16" s="772"/>
      <c r="N16" s="772"/>
      <c r="O16" s="773"/>
      <c r="P16" s="108"/>
    </row>
    <row r="17" spans="1:16" ht="18" customHeight="1" thickBot="1">
      <c r="A17" s="108"/>
      <c r="B17" s="774" t="s">
        <v>222</v>
      </c>
      <c r="C17" s="776"/>
      <c r="D17" s="353" t="s">
        <v>219</v>
      </c>
      <c r="E17" s="799"/>
      <c r="F17" s="799"/>
      <c r="G17" s="799"/>
      <c r="H17" s="352" t="s">
        <v>220</v>
      </c>
      <c r="I17" s="214"/>
      <c r="J17" s="214"/>
      <c r="K17" s="214"/>
      <c r="L17" s="214"/>
      <c r="M17" s="214"/>
      <c r="N17" s="214"/>
      <c r="O17" s="215"/>
      <c r="P17" s="108"/>
    </row>
    <row r="18" spans="1:16" ht="18" customHeight="1" thickBot="1">
      <c r="A18" s="108"/>
      <c r="B18" s="779" t="s">
        <v>223</v>
      </c>
      <c r="C18" s="780"/>
      <c r="D18" s="781"/>
      <c r="E18" s="800"/>
      <c r="F18" s="801"/>
      <c r="G18" s="801"/>
      <c r="H18" s="161" t="s">
        <v>220</v>
      </c>
      <c r="I18" s="142"/>
      <c r="J18" s="142"/>
      <c r="K18" s="142"/>
      <c r="L18" s="142"/>
      <c r="M18" s="142"/>
      <c r="N18" s="142"/>
      <c r="O18" s="137"/>
      <c r="P18" s="108"/>
    </row>
    <row r="19" spans="1:16" ht="18" customHeight="1">
      <c r="A19" s="108"/>
      <c r="B19" s="763" t="s">
        <v>224</v>
      </c>
      <c r="C19" s="764"/>
      <c r="D19" s="764"/>
      <c r="E19" s="140"/>
      <c r="F19" s="142"/>
      <c r="G19" s="142"/>
      <c r="H19" s="142"/>
      <c r="I19" s="142"/>
      <c r="J19" s="142"/>
      <c r="K19" s="142"/>
      <c r="L19" s="142"/>
      <c r="M19" s="142"/>
      <c r="N19" s="142"/>
      <c r="O19" s="137"/>
      <c r="P19" s="142"/>
    </row>
    <row r="20" spans="1:16" ht="18" customHeight="1">
      <c r="A20" s="108"/>
      <c r="B20" s="162" t="s">
        <v>225</v>
      </c>
      <c r="C20" s="163"/>
      <c r="D20" s="164" t="s">
        <v>219</v>
      </c>
      <c r="E20" s="627"/>
      <c r="F20" s="627"/>
      <c r="G20" s="627"/>
      <c r="H20" s="160" t="s">
        <v>220</v>
      </c>
      <c r="I20" s="142"/>
      <c r="J20" s="142"/>
      <c r="K20" s="142"/>
      <c r="L20" s="142"/>
      <c r="M20" s="142"/>
      <c r="N20" s="142"/>
      <c r="O20" s="137"/>
      <c r="P20" s="142"/>
    </row>
    <row r="21" spans="1:16" ht="18" customHeight="1">
      <c r="A21" s="108"/>
      <c r="B21" s="165" t="s">
        <v>226</v>
      </c>
      <c r="C21" s="166"/>
      <c r="D21" s="167" t="s">
        <v>219</v>
      </c>
      <c r="E21" s="627"/>
      <c r="F21" s="627"/>
      <c r="G21" s="627"/>
      <c r="H21" s="160" t="s">
        <v>220</v>
      </c>
      <c r="I21" s="142"/>
      <c r="J21" s="142"/>
      <c r="K21" s="142"/>
      <c r="L21" s="142"/>
      <c r="M21" s="142"/>
      <c r="N21" s="142"/>
      <c r="O21" s="137"/>
      <c r="P21" s="142"/>
    </row>
    <row r="22" spans="1:16" ht="18" customHeight="1">
      <c r="A22" s="108"/>
      <c r="B22" s="168" t="s">
        <v>227</v>
      </c>
      <c r="C22" s="169"/>
      <c r="D22" s="164" t="s">
        <v>219</v>
      </c>
      <c r="E22" s="627"/>
      <c r="F22" s="627"/>
      <c r="G22" s="627"/>
      <c r="H22" s="160" t="s">
        <v>220</v>
      </c>
      <c r="I22" s="825" t="s">
        <v>228</v>
      </c>
      <c r="J22" s="826"/>
      <c r="K22" s="826"/>
      <c r="L22" s="826"/>
      <c r="M22" s="826"/>
      <c r="N22" s="826"/>
      <c r="O22" s="827"/>
      <c r="P22" s="142"/>
    </row>
    <row r="23" spans="1:16" ht="18" customHeight="1">
      <c r="A23" s="108"/>
      <c r="B23" s="170" t="s">
        <v>229</v>
      </c>
      <c r="C23" s="171"/>
      <c r="D23" s="172" t="s">
        <v>219</v>
      </c>
      <c r="E23" s="615"/>
      <c r="F23" s="615"/>
      <c r="G23" s="615"/>
      <c r="H23" s="173" t="s">
        <v>220</v>
      </c>
      <c r="I23" s="139"/>
      <c r="J23" s="142"/>
      <c r="K23" s="142"/>
      <c r="L23" s="142"/>
      <c r="M23" s="142"/>
      <c r="N23" s="142"/>
      <c r="O23" s="137"/>
      <c r="P23" s="142"/>
    </row>
    <row r="24" spans="1:16" ht="18" customHeight="1">
      <c r="A24" s="108"/>
      <c r="B24" s="829" t="s">
        <v>230</v>
      </c>
      <c r="C24" s="830"/>
      <c r="D24" s="831"/>
      <c r="E24" s="138"/>
      <c r="F24" s="138"/>
      <c r="G24" s="138"/>
      <c r="H24" s="138"/>
      <c r="I24" s="142"/>
      <c r="J24" s="142"/>
      <c r="K24" s="142"/>
      <c r="L24" s="142"/>
      <c r="M24" s="142"/>
      <c r="N24" s="142"/>
      <c r="O24" s="137"/>
      <c r="P24" s="108"/>
    </row>
    <row r="25" spans="1:16" ht="18" customHeight="1">
      <c r="A25" s="108"/>
      <c r="B25" s="821"/>
      <c r="C25" s="772"/>
      <c r="D25" s="772"/>
      <c r="E25" s="772"/>
      <c r="F25" s="772"/>
      <c r="G25" s="772"/>
      <c r="H25" s="772"/>
      <c r="I25" s="772"/>
      <c r="J25" s="772"/>
      <c r="K25" s="772"/>
      <c r="L25" s="772"/>
      <c r="M25" s="772"/>
      <c r="N25" s="772"/>
      <c r="O25" s="773"/>
      <c r="P25" s="108"/>
    </row>
    <row r="26" spans="1:16" ht="18" customHeight="1" thickBot="1">
      <c r="A26" s="108"/>
      <c r="B26" s="822"/>
      <c r="C26" s="769"/>
      <c r="D26" s="769"/>
      <c r="E26" s="769"/>
      <c r="F26" s="769"/>
      <c r="G26" s="769"/>
      <c r="H26" s="769"/>
      <c r="I26" s="769"/>
      <c r="J26" s="769"/>
      <c r="K26" s="769"/>
      <c r="L26" s="769"/>
      <c r="M26" s="769"/>
      <c r="N26" s="769"/>
      <c r="O26" s="770"/>
      <c r="P26" s="108"/>
    </row>
    <row r="27" spans="1:16" ht="9.9499999999999993" customHeight="1">
      <c r="A27" s="147"/>
      <c r="B27" s="147"/>
      <c r="C27" s="147"/>
      <c r="D27" s="147"/>
      <c r="E27" s="147"/>
      <c r="F27" s="147"/>
      <c r="G27" s="147"/>
      <c r="H27" s="147"/>
      <c r="I27" s="147"/>
      <c r="J27" s="147"/>
      <c r="K27" s="147"/>
      <c r="L27" s="147"/>
      <c r="M27" s="147"/>
      <c r="N27" s="147"/>
      <c r="O27" s="147"/>
      <c r="P27" s="147"/>
    </row>
    <row r="28" spans="1:16" ht="18" customHeight="1">
      <c r="A28" s="141"/>
      <c r="B28" s="141" t="s">
        <v>246</v>
      </c>
      <c r="C28" s="141"/>
      <c r="D28" s="141"/>
      <c r="E28" s="141"/>
      <c r="F28" s="141"/>
      <c r="G28" s="141"/>
      <c r="H28" s="141"/>
      <c r="I28" s="141"/>
      <c r="J28" s="141"/>
      <c r="K28" s="141"/>
      <c r="L28" s="141"/>
      <c r="M28" s="141"/>
      <c r="N28" s="141"/>
      <c r="O28" s="141"/>
      <c r="P28" s="141"/>
    </row>
    <row r="29" spans="1:16" ht="18" customHeight="1">
      <c r="A29" s="141"/>
      <c r="B29" s="141" t="s">
        <v>231</v>
      </c>
      <c r="C29" s="141"/>
      <c r="D29" s="141"/>
      <c r="E29" s="141"/>
      <c r="F29" s="141"/>
      <c r="G29" s="141"/>
      <c r="H29" s="141"/>
      <c r="I29" s="141"/>
      <c r="J29" s="141"/>
      <c r="K29" s="141"/>
      <c r="L29" s="141"/>
      <c r="M29" s="141"/>
      <c r="N29" s="141"/>
      <c r="O29" s="141"/>
      <c r="P29" s="141"/>
    </row>
    <row r="30" spans="1:16" ht="30" customHeight="1">
      <c r="A30" s="141"/>
      <c r="B30" s="792" t="s">
        <v>232</v>
      </c>
      <c r="C30" s="792"/>
      <c r="D30" s="792"/>
      <c r="E30" s="792"/>
      <c r="F30" s="792"/>
      <c r="G30" s="792"/>
      <c r="H30" s="792"/>
      <c r="I30" s="792"/>
      <c r="J30" s="792"/>
      <c r="K30" s="792"/>
      <c r="L30" s="792"/>
      <c r="M30" s="792"/>
      <c r="N30" s="792"/>
      <c r="O30" s="792"/>
      <c r="P30" s="141"/>
    </row>
    <row r="31" spans="1:16" ht="18" customHeight="1" thickBot="1">
      <c r="B31" s="149" t="s">
        <v>233</v>
      </c>
    </row>
    <row r="32" spans="1:16" ht="18" customHeight="1" thickBot="1">
      <c r="A32" s="150"/>
      <c r="B32" s="761" t="s">
        <v>206</v>
      </c>
      <c r="C32" s="762"/>
      <c r="D32" s="151" t="s">
        <v>234</v>
      </c>
      <c r="E32" s="152" t="s">
        <v>329</v>
      </c>
      <c r="F32" s="152"/>
      <c r="G32" s="152"/>
      <c r="H32" s="152"/>
      <c r="I32" s="152"/>
      <c r="J32" s="152"/>
      <c r="K32" s="152"/>
      <c r="L32" s="152"/>
      <c r="M32" s="152"/>
      <c r="N32" s="152"/>
      <c r="O32" s="152"/>
    </row>
    <row r="33" spans="1:16" ht="18" customHeight="1" thickBot="1">
      <c r="A33" s="150"/>
      <c r="B33" s="793" t="s">
        <v>207</v>
      </c>
      <c r="C33" s="794"/>
      <c r="D33" s="795"/>
      <c r="E33" s="174"/>
      <c r="F33" s="175"/>
      <c r="G33" s="176"/>
      <c r="H33" s="176"/>
      <c r="I33" s="176"/>
      <c r="J33" s="176"/>
      <c r="K33" s="176"/>
      <c r="L33" s="176"/>
      <c r="M33" s="176"/>
      <c r="N33" s="176"/>
      <c r="O33" s="177"/>
    </row>
    <row r="34" spans="1:16" ht="18" customHeight="1">
      <c r="A34" s="150"/>
      <c r="B34" s="796" t="s">
        <v>208</v>
      </c>
      <c r="C34" s="787" t="s">
        <v>235</v>
      </c>
      <c r="D34" s="788"/>
      <c r="E34" s="788"/>
      <c r="F34" s="788"/>
      <c r="G34" s="788"/>
      <c r="H34" s="788"/>
      <c r="I34" s="788"/>
      <c r="J34" s="788"/>
      <c r="K34" s="788"/>
      <c r="L34" s="788"/>
      <c r="M34" s="788"/>
      <c r="N34" s="788"/>
      <c r="O34" s="789"/>
    </row>
    <row r="35" spans="1:16" ht="18" customHeight="1" thickBot="1">
      <c r="A35" s="150"/>
      <c r="B35" s="797"/>
      <c r="C35" s="816"/>
      <c r="D35" s="807"/>
      <c r="E35" s="807"/>
      <c r="F35" s="807"/>
      <c r="G35" s="807"/>
      <c r="H35" s="807"/>
      <c r="I35" s="807"/>
      <c r="J35" s="807"/>
      <c r="K35" s="807"/>
      <c r="L35" s="807"/>
      <c r="M35" s="807"/>
      <c r="N35" s="807"/>
      <c r="O35" s="817"/>
    </row>
    <row r="36" spans="1:16" ht="18" customHeight="1">
      <c r="A36" s="150"/>
      <c r="B36" s="796" t="s">
        <v>209</v>
      </c>
      <c r="C36" s="818" t="s">
        <v>236</v>
      </c>
      <c r="D36" s="819"/>
      <c r="E36" s="819"/>
      <c r="F36" s="819"/>
      <c r="G36" s="819"/>
      <c r="H36" s="819"/>
      <c r="I36" s="819"/>
      <c r="J36" s="819"/>
      <c r="K36" s="819"/>
      <c r="L36" s="819"/>
      <c r="M36" s="819"/>
      <c r="N36" s="819"/>
      <c r="O36" s="820"/>
    </row>
    <row r="37" spans="1:16" ht="18" customHeight="1" thickBot="1">
      <c r="B37" s="797"/>
      <c r="C37" s="816"/>
      <c r="D37" s="807"/>
      <c r="E37" s="807"/>
      <c r="F37" s="807"/>
      <c r="G37" s="807"/>
      <c r="H37" s="807"/>
      <c r="I37" s="807"/>
      <c r="J37" s="807"/>
      <c r="K37" s="807"/>
      <c r="L37" s="807"/>
      <c r="M37" s="807"/>
      <c r="N37" s="807"/>
      <c r="O37" s="817"/>
    </row>
    <row r="38" spans="1:16" ht="18" customHeight="1" thickBot="1">
      <c r="B38" s="793" t="s">
        <v>210</v>
      </c>
      <c r="C38" s="794"/>
      <c r="D38" s="794"/>
      <c r="E38" s="795"/>
      <c r="F38" s="793" t="s">
        <v>237</v>
      </c>
      <c r="G38" s="795"/>
      <c r="H38" s="176" t="s">
        <v>238</v>
      </c>
      <c r="I38" s="176"/>
      <c r="J38" s="176"/>
      <c r="K38" s="176"/>
      <c r="L38" s="176"/>
      <c r="M38" s="176"/>
      <c r="N38" s="176"/>
      <c r="O38" s="177"/>
    </row>
    <row r="39" spans="1:16" ht="18" customHeight="1" thickBot="1">
      <c r="B39" s="178" t="s">
        <v>239</v>
      </c>
      <c r="C39" s="179"/>
      <c r="D39" s="179"/>
      <c r="E39" s="179"/>
      <c r="F39" s="180"/>
      <c r="G39" s="180"/>
      <c r="H39" s="180"/>
      <c r="I39" s="180"/>
      <c r="J39" s="180"/>
      <c r="K39" s="180"/>
      <c r="L39" s="180"/>
      <c r="M39" s="180"/>
      <c r="N39" s="180"/>
      <c r="O39" s="181"/>
    </row>
    <row r="40" spans="1:16" ht="18" customHeight="1" thickBot="1">
      <c r="B40" s="761" t="s">
        <v>218</v>
      </c>
      <c r="C40" s="814"/>
      <c r="D40" s="182" t="s">
        <v>219</v>
      </c>
      <c r="E40" s="808">
        <v>1571020</v>
      </c>
      <c r="F40" s="809"/>
      <c r="G40" s="809"/>
      <c r="H40" s="183" t="s">
        <v>220</v>
      </c>
      <c r="I40" s="180"/>
      <c r="J40" s="180"/>
      <c r="K40" s="180"/>
      <c r="L40" s="180"/>
      <c r="M40" s="180"/>
      <c r="N40" s="180"/>
      <c r="O40" s="181"/>
    </row>
    <row r="41" spans="1:16" ht="18" customHeight="1">
      <c r="B41" s="796" t="s">
        <v>221</v>
      </c>
      <c r="C41" s="811"/>
      <c r="D41" s="180"/>
      <c r="E41" s="180"/>
      <c r="F41" s="180"/>
      <c r="G41" s="180"/>
      <c r="H41" s="180"/>
      <c r="I41" s="180"/>
      <c r="J41" s="180"/>
      <c r="K41" s="180"/>
      <c r="L41" s="180"/>
      <c r="M41" s="180"/>
      <c r="N41" s="180"/>
      <c r="O41" s="181"/>
    </row>
    <row r="42" spans="1:16" ht="18" customHeight="1">
      <c r="B42" s="796" t="s">
        <v>208</v>
      </c>
      <c r="C42" s="180" t="s">
        <v>240</v>
      </c>
      <c r="D42" s="180"/>
      <c r="E42" s="180"/>
      <c r="F42" s="180"/>
      <c r="G42" s="180"/>
      <c r="H42" s="180"/>
      <c r="I42" s="180"/>
      <c r="J42" s="180"/>
      <c r="K42" s="180"/>
      <c r="L42" s="180"/>
      <c r="M42" s="180"/>
      <c r="N42" s="180"/>
      <c r="O42" s="181"/>
    </row>
    <row r="43" spans="1:16" ht="18" customHeight="1">
      <c r="B43" s="805"/>
      <c r="C43" s="184"/>
      <c r="D43" s="185"/>
      <c r="E43" s="185"/>
      <c r="F43" s="185"/>
      <c r="G43" s="185"/>
      <c r="H43" s="185"/>
      <c r="I43" s="185"/>
      <c r="J43" s="185"/>
      <c r="K43" s="185"/>
      <c r="L43" s="185"/>
      <c r="M43" s="185"/>
      <c r="N43" s="185"/>
      <c r="O43" s="186"/>
    </row>
    <row r="44" spans="1:16" ht="18" customHeight="1">
      <c r="B44" s="805" t="s">
        <v>209</v>
      </c>
      <c r="C44" s="180" t="s">
        <v>241</v>
      </c>
      <c r="D44" s="180"/>
      <c r="E44" s="180"/>
      <c r="F44" s="180"/>
      <c r="G44" s="180"/>
      <c r="H44" s="180"/>
      <c r="I44" s="180"/>
      <c r="J44" s="180"/>
      <c r="K44" s="180"/>
      <c r="L44" s="180"/>
      <c r="M44" s="180"/>
      <c r="N44" s="180"/>
      <c r="O44" s="181"/>
    </row>
    <row r="45" spans="1:16" ht="18" customHeight="1" thickBot="1">
      <c r="B45" s="797"/>
      <c r="C45" s="187"/>
      <c r="D45" s="188"/>
      <c r="E45" s="188"/>
      <c r="F45" s="188"/>
      <c r="G45" s="188"/>
      <c r="H45" s="188"/>
      <c r="I45" s="188"/>
      <c r="J45" s="188"/>
      <c r="K45" s="188"/>
      <c r="L45" s="188"/>
      <c r="M45" s="188"/>
      <c r="N45" s="188"/>
      <c r="O45" s="189"/>
    </row>
    <row r="46" spans="1:16" ht="18" customHeight="1" thickBot="1">
      <c r="B46" s="793" t="s">
        <v>222</v>
      </c>
      <c r="C46" s="795"/>
      <c r="D46" s="190" t="s">
        <v>219</v>
      </c>
      <c r="E46" s="806">
        <v>245500</v>
      </c>
      <c r="F46" s="807"/>
      <c r="G46" s="807"/>
      <c r="H46" s="180" t="s">
        <v>220</v>
      </c>
      <c r="I46" s="187"/>
      <c r="J46" s="180"/>
      <c r="K46" s="180"/>
      <c r="L46" s="180"/>
      <c r="M46" s="180"/>
      <c r="N46" s="180"/>
      <c r="O46" s="181"/>
    </row>
    <row r="47" spans="1:16" ht="18" customHeight="1" thickBot="1">
      <c r="B47" s="191" t="s">
        <v>223</v>
      </c>
      <c r="C47" s="192"/>
      <c r="D47" s="192"/>
      <c r="E47" s="193"/>
      <c r="F47" s="812">
        <v>1325520</v>
      </c>
      <c r="G47" s="813"/>
      <c r="H47" s="194" t="s">
        <v>220</v>
      </c>
      <c r="I47" s="195"/>
      <c r="J47" s="176"/>
      <c r="K47" s="176"/>
      <c r="L47" s="176"/>
      <c r="M47" s="176"/>
      <c r="N47" s="176"/>
      <c r="O47" s="177"/>
      <c r="P47" s="158"/>
    </row>
    <row r="48" spans="1:16" ht="18" customHeight="1">
      <c r="B48" s="196" t="s">
        <v>242</v>
      </c>
      <c r="C48" s="197"/>
      <c r="D48" s="197"/>
      <c r="E48" s="198"/>
      <c r="F48" s="199"/>
      <c r="G48" s="199"/>
      <c r="H48" s="180"/>
      <c r="I48" s="180"/>
      <c r="J48" s="180"/>
      <c r="K48" s="180"/>
      <c r="L48" s="180"/>
      <c r="M48" s="180"/>
      <c r="N48" s="180"/>
      <c r="O48" s="181"/>
      <c r="P48" s="158"/>
    </row>
    <row r="49" spans="2:16" ht="18" customHeight="1">
      <c r="B49" s="200" t="s">
        <v>225</v>
      </c>
      <c r="C49" s="201" t="s">
        <v>234</v>
      </c>
      <c r="D49" s="202" t="s">
        <v>219</v>
      </c>
      <c r="E49" s="808">
        <v>1325520</v>
      </c>
      <c r="F49" s="809"/>
      <c r="G49" s="809"/>
      <c r="H49" s="183" t="s">
        <v>220</v>
      </c>
      <c r="I49" s="180"/>
      <c r="J49" s="180"/>
      <c r="K49" s="180"/>
      <c r="L49" s="180"/>
      <c r="M49" s="180"/>
      <c r="N49" s="180"/>
      <c r="O49" s="181"/>
      <c r="P49" s="158"/>
    </row>
    <row r="50" spans="2:16" ht="18" customHeight="1">
      <c r="B50" s="203" t="s">
        <v>227</v>
      </c>
      <c r="C50" s="204" t="s">
        <v>204</v>
      </c>
      <c r="D50" s="202" t="s">
        <v>219</v>
      </c>
      <c r="E50" s="815">
        <v>0</v>
      </c>
      <c r="F50" s="815"/>
      <c r="G50" s="815"/>
      <c r="H50" s="183" t="s">
        <v>220</v>
      </c>
      <c r="I50" s="787" t="s">
        <v>243</v>
      </c>
      <c r="J50" s="788"/>
      <c r="K50" s="788"/>
      <c r="L50" s="788"/>
      <c r="M50" s="788"/>
      <c r="N50" s="788"/>
      <c r="O50" s="789"/>
      <c r="P50" s="158"/>
    </row>
    <row r="51" spans="2:16" ht="18" customHeight="1">
      <c r="B51" s="205" t="s">
        <v>229</v>
      </c>
      <c r="C51" s="206" t="s">
        <v>204</v>
      </c>
      <c r="D51" s="207" t="s">
        <v>219</v>
      </c>
      <c r="E51" s="810">
        <v>0</v>
      </c>
      <c r="F51" s="810"/>
      <c r="G51" s="810"/>
      <c r="H51" s="208" t="s">
        <v>220</v>
      </c>
      <c r="I51" s="209"/>
      <c r="J51" s="180"/>
      <c r="K51" s="180"/>
      <c r="L51" s="180"/>
      <c r="M51" s="180"/>
      <c r="N51" s="180"/>
      <c r="O51" s="181"/>
      <c r="P51" s="158"/>
    </row>
    <row r="52" spans="2:16" ht="18" customHeight="1">
      <c r="B52" s="802" t="s">
        <v>244</v>
      </c>
      <c r="C52" s="803"/>
      <c r="D52" s="804"/>
      <c r="E52" s="210"/>
      <c r="F52" s="210"/>
      <c r="G52" s="210"/>
      <c r="H52" s="210"/>
      <c r="I52" s="180"/>
      <c r="J52" s="180"/>
      <c r="K52" s="180"/>
      <c r="L52" s="180"/>
      <c r="M52" s="180"/>
      <c r="N52" s="180"/>
      <c r="O52" s="181"/>
    </row>
    <row r="53" spans="2:16" ht="18" customHeight="1">
      <c r="B53" s="211"/>
      <c r="C53" s="190"/>
      <c r="D53" s="190"/>
      <c r="E53" s="180"/>
      <c r="F53" s="180"/>
      <c r="G53" s="180"/>
      <c r="H53" s="180"/>
      <c r="I53" s="180"/>
      <c r="J53" s="180"/>
      <c r="K53" s="180"/>
      <c r="L53" s="180"/>
      <c r="M53" s="180"/>
      <c r="N53" s="180"/>
      <c r="O53" s="181"/>
    </row>
    <row r="54" spans="2:16" ht="18" customHeight="1" thickBot="1">
      <c r="B54" s="212"/>
      <c r="C54" s="188"/>
      <c r="D54" s="188"/>
      <c r="E54" s="188"/>
      <c r="F54" s="188"/>
      <c r="G54" s="188"/>
      <c r="H54" s="188"/>
      <c r="I54" s="188"/>
      <c r="J54" s="188"/>
      <c r="K54" s="188"/>
      <c r="L54" s="188"/>
      <c r="M54" s="188"/>
      <c r="N54" s="188"/>
      <c r="O54" s="189"/>
    </row>
  </sheetData>
  <mergeCells count="58">
    <mergeCell ref="L10:M10"/>
    <mergeCell ref="B25:O26"/>
    <mergeCell ref="B11:C11"/>
    <mergeCell ref="E21:G21"/>
    <mergeCell ref="E22:G22"/>
    <mergeCell ref="I22:O22"/>
    <mergeCell ref="C15:O16"/>
    <mergeCell ref="E23:G23"/>
    <mergeCell ref="B24:D24"/>
    <mergeCell ref="E20:G20"/>
    <mergeCell ref="C13:O14"/>
    <mergeCell ref="J10:K10"/>
    <mergeCell ref="F38:G38"/>
    <mergeCell ref="B40:C40"/>
    <mergeCell ref="E49:G49"/>
    <mergeCell ref="E50:G50"/>
    <mergeCell ref="C35:O35"/>
    <mergeCell ref="I50:O50"/>
    <mergeCell ref="B36:B37"/>
    <mergeCell ref="C36:O36"/>
    <mergeCell ref="C37:O37"/>
    <mergeCell ref="B38:E38"/>
    <mergeCell ref="B52:D52"/>
    <mergeCell ref="B44:B45"/>
    <mergeCell ref="B46:C46"/>
    <mergeCell ref="E46:G46"/>
    <mergeCell ref="E40:G40"/>
    <mergeCell ref="E51:G51"/>
    <mergeCell ref="B41:C41"/>
    <mergeCell ref="B42:B43"/>
    <mergeCell ref="F47:G47"/>
    <mergeCell ref="C34:O34"/>
    <mergeCell ref="B18:D18"/>
    <mergeCell ref="B12:C12"/>
    <mergeCell ref="B30:O30"/>
    <mergeCell ref="B33:D33"/>
    <mergeCell ref="B34:B35"/>
    <mergeCell ref="B15:B16"/>
    <mergeCell ref="B17:C17"/>
    <mergeCell ref="E17:G17"/>
    <mergeCell ref="E18:G18"/>
    <mergeCell ref="B32:C32"/>
    <mergeCell ref="N1:O1"/>
    <mergeCell ref="L1:M1"/>
    <mergeCell ref="B3:C3"/>
    <mergeCell ref="B19:D19"/>
    <mergeCell ref="C7:O8"/>
    <mergeCell ref="C5:O6"/>
    <mergeCell ref="B4:D4"/>
    <mergeCell ref="B5:B6"/>
    <mergeCell ref="B7:B8"/>
    <mergeCell ref="B9:E9"/>
    <mergeCell ref="F9:G9"/>
    <mergeCell ref="H9:I9"/>
    <mergeCell ref="J9:K9"/>
    <mergeCell ref="L9:M9"/>
    <mergeCell ref="E11:G11"/>
    <mergeCell ref="B13:B14"/>
  </mergeCells>
  <phoneticPr fontId="2"/>
  <dataValidations count="2">
    <dataValidation type="list" allowBlank="1" showInputMessage="1" showErrorMessage="1" sqref="C20:C23 D3">
      <formula1>$R$7:$R$8</formula1>
    </dataValidation>
    <dataValidation type="list" allowBlank="1" showInputMessage="1" showErrorMessage="1" sqref="F9:G9">
      <formula1>$R$5:$R$6</formula1>
    </dataValidation>
  </dataValidations>
  <pageMargins left="0.7" right="0.7" top="0.75" bottom="0.75" header="0.3" footer="0.3"/>
  <pageSetup paperSize="9" orientation="landscape" r:id="rId1"/>
  <headerFooter>
    <oddFooter>&amp;A</oddFooter>
  </headerFooter>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6"/>
  <sheetViews>
    <sheetView view="pageBreakPreview" zoomScale="80" zoomScaleNormal="90" zoomScaleSheetLayoutView="80" workbookViewId="0">
      <selection activeCell="B4" sqref="B4"/>
    </sheetView>
  </sheetViews>
  <sheetFormatPr defaultRowHeight="13.5"/>
  <cols>
    <col min="1" max="1" width="1.625" style="243" customWidth="1"/>
    <col min="2" max="4" width="4.625" style="243" customWidth="1"/>
    <col min="5" max="7" width="7.625" style="243" customWidth="1"/>
    <col min="8" max="18" width="7.625" style="218" customWidth="1"/>
    <col min="19" max="19" width="5.25" style="218" customWidth="1"/>
    <col min="20" max="20" width="9" style="218"/>
    <col min="21" max="21" width="0" style="218" hidden="1" customWidth="1"/>
    <col min="22" max="16384" width="9" style="218"/>
  </cols>
  <sheetData>
    <row r="1" spans="2:31" ht="21" customHeight="1">
      <c r="B1" s="833" t="s">
        <v>419</v>
      </c>
      <c r="C1" s="833"/>
      <c r="D1" s="833"/>
      <c r="E1" s="833"/>
      <c r="F1" s="833"/>
      <c r="G1" s="833"/>
      <c r="H1" s="833"/>
      <c r="I1" s="833"/>
      <c r="J1" s="833"/>
      <c r="K1" s="833"/>
      <c r="L1" s="833"/>
      <c r="M1" s="833"/>
      <c r="N1" s="833"/>
      <c r="O1" s="833"/>
      <c r="P1" s="833"/>
      <c r="Q1" s="833"/>
      <c r="R1" s="833"/>
      <c r="S1" s="217"/>
      <c r="T1" s="217"/>
      <c r="U1" s="217"/>
      <c r="V1" s="217"/>
      <c r="W1" s="217"/>
      <c r="X1" s="217"/>
      <c r="Y1" s="217"/>
      <c r="Z1" s="217"/>
      <c r="AA1" s="217"/>
      <c r="AB1" s="217"/>
      <c r="AC1" s="217"/>
      <c r="AD1" s="217"/>
      <c r="AE1" s="217"/>
    </row>
    <row r="2" spans="2:31" ht="18" customHeight="1" thickBot="1">
      <c r="B2" s="330" t="s">
        <v>421</v>
      </c>
      <c r="C2" s="293"/>
      <c r="D2" s="293"/>
      <c r="E2" s="293"/>
      <c r="F2" s="293"/>
      <c r="G2" s="293"/>
      <c r="H2" s="293"/>
      <c r="I2" s="293"/>
      <c r="J2" s="293"/>
      <c r="K2" s="293"/>
      <c r="L2" s="293"/>
      <c r="M2" s="293"/>
      <c r="N2" s="293"/>
      <c r="O2" s="293"/>
      <c r="P2" s="293"/>
      <c r="Q2" s="293"/>
      <c r="R2" s="293"/>
      <c r="S2" s="217"/>
      <c r="T2" s="217"/>
      <c r="U2" s="217"/>
      <c r="V2" s="217"/>
      <c r="W2" s="217"/>
      <c r="X2" s="217"/>
      <c r="Y2" s="217"/>
      <c r="Z2" s="217"/>
      <c r="AA2" s="217"/>
      <c r="AB2" s="217"/>
      <c r="AC2" s="217"/>
      <c r="AD2" s="217"/>
      <c r="AE2" s="217"/>
    </row>
    <row r="3" spans="2:31" ht="24.95" customHeight="1" thickBot="1">
      <c r="B3" s="834">
        <v>7</v>
      </c>
      <c r="C3" s="834"/>
      <c r="D3" s="834"/>
      <c r="F3" s="294" t="s">
        <v>247</v>
      </c>
      <c r="G3" s="835">
        <f>【共通】!C5</f>
        <v>0</v>
      </c>
      <c r="H3" s="836"/>
      <c r="I3" s="837"/>
      <c r="J3" s="258"/>
      <c r="K3" s="838" t="s">
        <v>248</v>
      </c>
      <c r="L3" s="839"/>
      <c r="M3" s="840" t="s">
        <v>122</v>
      </c>
      <c r="N3" s="841"/>
      <c r="P3" s="256" t="s">
        <v>249</v>
      </c>
      <c r="Q3" s="842" t="str">
        <f>IFERROR(VLOOKUP(M3,【共通】!C11:F16,4,FALSE),"")</f>
        <v/>
      </c>
      <c r="R3" s="843"/>
      <c r="S3" s="243"/>
      <c r="U3" s="271" t="str">
        <f>IFERROR(ROUND(IF(Q3&gt;50,(Q3-50)*1.25+75,Q3*1.5),0),"")</f>
        <v/>
      </c>
    </row>
    <row r="4" spans="2:31" ht="5.25" customHeight="1" thickBot="1">
      <c r="B4" s="244"/>
      <c r="C4" s="244"/>
      <c r="D4" s="244"/>
      <c r="E4" s="244"/>
      <c r="F4" s="244"/>
      <c r="G4" s="244"/>
      <c r="H4" s="244"/>
      <c r="I4" s="244"/>
      <c r="J4" s="244"/>
      <c r="K4" s="244"/>
      <c r="L4" s="244"/>
      <c r="M4" s="244"/>
      <c r="N4" s="244"/>
      <c r="O4" s="244"/>
      <c r="P4" s="244"/>
      <c r="Q4" s="244"/>
      <c r="R4" s="244"/>
      <c r="S4" s="243"/>
    </row>
    <row r="5" spans="2:31" ht="18" customHeight="1" thickBot="1">
      <c r="B5" s="846" t="s">
        <v>250</v>
      </c>
      <c r="C5" s="847"/>
      <c r="D5" s="848"/>
      <c r="E5" s="852">
        <f>B3-1</f>
        <v>6</v>
      </c>
      <c r="F5" s="853"/>
      <c r="G5" s="854"/>
      <c r="H5" s="852">
        <f>B3</f>
        <v>7</v>
      </c>
      <c r="I5" s="853"/>
      <c r="J5" s="853"/>
      <c r="K5" s="853"/>
      <c r="L5" s="853"/>
      <c r="M5" s="853"/>
      <c r="N5" s="853"/>
      <c r="O5" s="853"/>
      <c r="P5" s="854"/>
      <c r="Q5" s="855" t="s">
        <v>129</v>
      </c>
      <c r="R5" s="856"/>
      <c r="S5" s="243"/>
    </row>
    <row r="6" spans="2:31" ht="18" customHeight="1" thickBot="1">
      <c r="B6" s="849"/>
      <c r="C6" s="850"/>
      <c r="D6" s="851"/>
      <c r="E6" s="259" t="s">
        <v>302</v>
      </c>
      <c r="F6" s="259" t="s">
        <v>303</v>
      </c>
      <c r="G6" s="259" t="s">
        <v>304</v>
      </c>
      <c r="H6" s="259" t="s">
        <v>251</v>
      </c>
      <c r="I6" s="259" t="s">
        <v>252</v>
      </c>
      <c r="J6" s="259" t="s">
        <v>253</v>
      </c>
      <c r="K6" s="259" t="s">
        <v>254</v>
      </c>
      <c r="L6" s="259" t="s">
        <v>255</v>
      </c>
      <c r="M6" s="259" t="s">
        <v>256</v>
      </c>
      <c r="N6" s="259" t="s">
        <v>257</v>
      </c>
      <c r="O6" s="259" t="s">
        <v>258</v>
      </c>
      <c r="P6" s="260" t="s">
        <v>259</v>
      </c>
      <c r="Q6" s="857"/>
      <c r="R6" s="858"/>
      <c r="S6" s="243"/>
    </row>
    <row r="7" spans="2:31" ht="24.95" customHeight="1">
      <c r="B7" s="245"/>
      <c r="C7" s="267" t="s">
        <v>260</v>
      </c>
      <c r="D7" s="246"/>
      <c r="E7" s="261"/>
      <c r="F7" s="261"/>
      <c r="G7" s="261"/>
      <c r="H7" s="237"/>
      <c r="I7" s="237"/>
      <c r="J7" s="237"/>
      <c r="K7" s="237"/>
      <c r="L7" s="237"/>
      <c r="M7" s="237"/>
      <c r="N7" s="237"/>
      <c r="O7" s="237"/>
      <c r="P7" s="237"/>
      <c r="Q7" s="859"/>
      <c r="R7" s="860"/>
      <c r="S7" s="243"/>
    </row>
    <row r="8" spans="2:31" ht="24.95" customHeight="1">
      <c r="B8" s="247"/>
      <c r="C8" s="268" t="s">
        <v>261</v>
      </c>
      <c r="D8" s="248"/>
      <c r="E8" s="261"/>
      <c r="F8" s="261"/>
      <c r="G8" s="261"/>
      <c r="H8" s="238"/>
      <c r="I8" s="238"/>
      <c r="J8" s="238"/>
      <c r="K8" s="238"/>
      <c r="L8" s="238"/>
      <c r="M8" s="238"/>
      <c r="N8" s="238"/>
      <c r="O8" s="238"/>
      <c r="P8" s="238"/>
      <c r="Q8" s="859"/>
      <c r="R8" s="860"/>
      <c r="S8" s="243"/>
    </row>
    <row r="9" spans="2:31" ht="24.95" customHeight="1">
      <c r="B9" s="247"/>
      <c r="C9" s="268" t="s">
        <v>262</v>
      </c>
      <c r="D9" s="248"/>
      <c r="E9" s="261"/>
      <c r="F9" s="261"/>
      <c r="G9" s="261"/>
      <c r="H9" s="238"/>
      <c r="I9" s="238"/>
      <c r="J9" s="238"/>
      <c r="K9" s="238"/>
      <c r="L9" s="238"/>
      <c r="M9" s="238"/>
      <c r="N9" s="238"/>
      <c r="O9" s="238"/>
      <c r="P9" s="238"/>
      <c r="Q9" s="859"/>
      <c r="R9" s="860"/>
      <c r="S9" s="243"/>
    </row>
    <row r="10" spans="2:31" ht="24.95" customHeight="1">
      <c r="B10" s="247"/>
      <c r="C10" s="268" t="s">
        <v>263</v>
      </c>
      <c r="D10" s="248"/>
      <c r="E10" s="261"/>
      <c r="F10" s="261"/>
      <c r="G10" s="261"/>
      <c r="H10" s="238"/>
      <c r="I10" s="238"/>
      <c r="J10" s="238"/>
      <c r="K10" s="238"/>
      <c r="L10" s="238"/>
      <c r="M10" s="238"/>
      <c r="N10" s="238"/>
      <c r="O10" s="238"/>
      <c r="P10" s="238"/>
      <c r="Q10" s="859"/>
      <c r="R10" s="860"/>
      <c r="S10" s="243"/>
    </row>
    <row r="11" spans="2:31" ht="24.95" customHeight="1">
      <c r="B11" s="247"/>
      <c r="C11" s="268" t="s">
        <v>264</v>
      </c>
      <c r="D11" s="248"/>
      <c r="E11" s="261"/>
      <c r="F11" s="261"/>
      <c r="G11" s="261"/>
      <c r="H11" s="238"/>
      <c r="I11" s="238"/>
      <c r="J11" s="238"/>
      <c r="K11" s="238"/>
      <c r="L11" s="238"/>
      <c r="M11" s="238"/>
      <c r="N11" s="238"/>
      <c r="O11" s="238"/>
      <c r="P11" s="238"/>
      <c r="Q11" s="859"/>
      <c r="R11" s="860"/>
      <c r="S11" s="243"/>
    </row>
    <row r="12" spans="2:31" ht="24.95" customHeight="1">
      <c r="B12" s="247"/>
      <c r="C12" s="268" t="s">
        <v>265</v>
      </c>
      <c r="D12" s="248"/>
      <c r="E12" s="261"/>
      <c r="F12" s="261"/>
      <c r="G12" s="261"/>
      <c r="H12" s="238"/>
      <c r="I12" s="238"/>
      <c r="J12" s="238"/>
      <c r="K12" s="238"/>
      <c r="L12" s="238"/>
      <c r="M12" s="238"/>
      <c r="N12" s="238"/>
      <c r="O12" s="238"/>
      <c r="P12" s="238"/>
      <c r="Q12" s="859"/>
      <c r="R12" s="860"/>
      <c r="S12" s="243"/>
    </row>
    <row r="13" spans="2:31" ht="24.95" customHeight="1">
      <c r="B13" s="247"/>
      <c r="C13" s="268" t="s">
        <v>266</v>
      </c>
      <c r="D13" s="248"/>
      <c r="E13" s="261"/>
      <c r="F13" s="261"/>
      <c r="G13" s="261"/>
      <c r="H13" s="238"/>
      <c r="I13" s="238"/>
      <c r="J13" s="238"/>
      <c r="K13" s="238"/>
      <c r="L13" s="238"/>
      <c r="M13" s="238"/>
      <c r="N13" s="238"/>
      <c r="O13" s="238"/>
      <c r="P13" s="238"/>
      <c r="Q13" s="859"/>
      <c r="R13" s="860"/>
      <c r="S13" s="243"/>
    </row>
    <row r="14" spans="2:31" ht="24.95" customHeight="1">
      <c r="B14" s="247"/>
      <c r="C14" s="268" t="s">
        <v>267</v>
      </c>
      <c r="D14" s="248"/>
      <c r="E14" s="261"/>
      <c r="F14" s="261"/>
      <c r="G14" s="261"/>
      <c r="H14" s="238"/>
      <c r="I14" s="238"/>
      <c r="J14" s="238"/>
      <c r="K14" s="238"/>
      <c r="L14" s="238"/>
      <c r="M14" s="238"/>
      <c r="N14" s="238"/>
      <c r="O14" s="238"/>
      <c r="P14" s="238"/>
      <c r="Q14" s="859"/>
      <c r="R14" s="860"/>
      <c r="S14" s="243"/>
    </row>
    <row r="15" spans="2:31" ht="24.95" customHeight="1">
      <c r="B15" s="247"/>
      <c r="C15" s="268" t="s">
        <v>268</v>
      </c>
      <c r="D15" s="248"/>
      <c r="E15" s="261"/>
      <c r="F15" s="261"/>
      <c r="G15" s="261"/>
      <c r="H15" s="238"/>
      <c r="I15" s="238"/>
      <c r="J15" s="238"/>
      <c r="K15" s="238"/>
      <c r="L15" s="238"/>
      <c r="M15" s="238"/>
      <c r="N15" s="238"/>
      <c r="O15" s="238"/>
      <c r="P15" s="238"/>
      <c r="Q15" s="859"/>
      <c r="R15" s="860"/>
      <c r="S15" s="243"/>
    </row>
    <row r="16" spans="2:31" ht="24.95" customHeight="1">
      <c r="B16" s="247"/>
      <c r="C16" s="268" t="s">
        <v>269</v>
      </c>
      <c r="D16" s="248"/>
      <c r="E16" s="261"/>
      <c r="F16" s="261"/>
      <c r="G16" s="261"/>
      <c r="H16" s="238"/>
      <c r="I16" s="238"/>
      <c r="J16" s="238"/>
      <c r="K16" s="238"/>
      <c r="L16" s="238"/>
      <c r="M16" s="238"/>
      <c r="N16" s="238"/>
      <c r="O16" s="238"/>
      <c r="P16" s="238"/>
      <c r="Q16" s="859"/>
      <c r="R16" s="860"/>
      <c r="S16" s="243"/>
    </row>
    <row r="17" spans="2:19" ht="24.95" customHeight="1">
      <c r="B17" s="247"/>
      <c r="C17" s="268" t="s">
        <v>270</v>
      </c>
      <c r="D17" s="248"/>
      <c r="E17" s="261"/>
      <c r="F17" s="261"/>
      <c r="G17" s="261"/>
      <c r="H17" s="238"/>
      <c r="I17" s="238"/>
      <c r="J17" s="238"/>
      <c r="K17" s="238"/>
      <c r="L17" s="238"/>
      <c r="M17" s="238"/>
      <c r="N17" s="238"/>
      <c r="O17" s="238"/>
      <c r="P17" s="238"/>
      <c r="Q17" s="859"/>
      <c r="R17" s="860"/>
      <c r="S17" s="243"/>
    </row>
    <row r="18" spans="2:19" ht="24.95" customHeight="1">
      <c r="B18" s="247"/>
      <c r="C18" s="268" t="s">
        <v>271</v>
      </c>
      <c r="D18" s="248"/>
      <c r="E18" s="261"/>
      <c r="F18" s="261"/>
      <c r="G18" s="261"/>
      <c r="H18" s="238"/>
      <c r="I18" s="238"/>
      <c r="J18" s="238"/>
      <c r="K18" s="238"/>
      <c r="L18" s="238"/>
      <c r="M18" s="238"/>
      <c r="N18" s="238"/>
      <c r="O18" s="238"/>
      <c r="P18" s="238"/>
      <c r="Q18" s="859"/>
      <c r="R18" s="860"/>
      <c r="S18" s="243"/>
    </row>
    <row r="19" spans="2:19" ht="24.95" customHeight="1">
      <c r="B19" s="247"/>
      <c r="C19" s="268" t="s">
        <v>272</v>
      </c>
      <c r="D19" s="248"/>
      <c r="E19" s="261"/>
      <c r="F19" s="261"/>
      <c r="G19" s="261"/>
      <c r="H19" s="238"/>
      <c r="I19" s="238"/>
      <c r="J19" s="238"/>
      <c r="K19" s="238"/>
      <c r="L19" s="238"/>
      <c r="M19" s="238"/>
      <c r="N19" s="238"/>
      <c r="O19" s="238"/>
      <c r="P19" s="238"/>
      <c r="Q19" s="859"/>
      <c r="R19" s="860"/>
      <c r="S19" s="243"/>
    </row>
    <row r="20" spans="2:19" ht="24.95" customHeight="1">
      <c r="B20" s="247"/>
      <c r="C20" s="268" t="s">
        <v>273</v>
      </c>
      <c r="D20" s="248"/>
      <c r="E20" s="261"/>
      <c r="F20" s="261"/>
      <c r="G20" s="261"/>
      <c r="H20" s="238"/>
      <c r="I20" s="238"/>
      <c r="J20" s="238"/>
      <c r="K20" s="238"/>
      <c r="L20" s="238"/>
      <c r="M20" s="238"/>
      <c r="N20" s="238"/>
      <c r="O20" s="238"/>
      <c r="P20" s="238"/>
      <c r="Q20" s="859"/>
      <c r="R20" s="860"/>
      <c r="S20" s="243"/>
    </row>
    <row r="21" spans="2:19" ht="24.95" customHeight="1">
      <c r="B21" s="247"/>
      <c r="C21" s="268" t="s">
        <v>274</v>
      </c>
      <c r="D21" s="248"/>
      <c r="E21" s="261"/>
      <c r="F21" s="261"/>
      <c r="G21" s="261"/>
      <c r="H21" s="238"/>
      <c r="I21" s="238"/>
      <c r="J21" s="238"/>
      <c r="K21" s="238"/>
      <c r="L21" s="238"/>
      <c r="M21" s="238"/>
      <c r="N21" s="238"/>
      <c r="O21" s="238"/>
      <c r="P21" s="238"/>
      <c r="Q21" s="859"/>
      <c r="R21" s="860"/>
      <c r="S21" s="243"/>
    </row>
    <row r="22" spans="2:19" ht="24.95" customHeight="1">
      <c r="B22" s="247"/>
      <c r="C22" s="268" t="s">
        <v>275</v>
      </c>
      <c r="D22" s="248"/>
      <c r="E22" s="261"/>
      <c r="F22" s="261"/>
      <c r="G22" s="261"/>
      <c r="H22" s="238"/>
      <c r="I22" s="238"/>
      <c r="J22" s="238"/>
      <c r="K22" s="238"/>
      <c r="L22" s="238"/>
      <c r="M22" s="238"/>
      <c r="N22" s="238"/>
      <c r="O22" s="238"/>
      <c r="P22" s="238"/>
      <c r="Q22" s="859"/>
      <c r="R22" s="860"/>
      <c r="S22" s="243"/>
    </row>
    <row r="23" spans="2:19" ht="24.95" customHeight="1">
      <c r="B23" s="247"/>
      <c r="C23" s="268" t="s">
        <v>276</v>
      </c>
      <c r="D23" s="248"/>
      <c r="E23" s="261"/>
      <c r="F23" s="261"/>
      <c r="G23" s="261"/>
      <c r="H23" s="238"/>
      <c r="I23" s="238"/>
      <c r="J23" s="238"/>
      <c r="K23" s="238"/>
      <c r="L23" s="238"/>
      <c r="M23" s="238"/>
      <c r="N23" s="238"/>
      <c r="O23" s="238"/>
      <c r="P23" s="238"/>
      <c r="Q23" s="859"/>
      <c r="R23" s="860"/>
      <c r="S23" s="243"/>
    </row>
    <row r="24" spans="2:19" ht="24.95" customHeight="1">
      <c r="B24" s="247"/>
      <c r="C24" s="268" t="s">
        <v>277</v>
      </c>
      <c r="D24" s="248"/>
      <c r="E24" s="261"/>
      <c r="F24" s="261"/>
      <c r="G24" s="261"/>
      <c r="H24" s="238"/>
      <c r="I24" s="238"/>
      <c r="J24" s="238"/>
      <c r="K24" s="238"/>
      <c r="L24" s="238"/>
      <c r="M24" s="238"/>
      <c r="N24" s="238"/>
      <c r="O24" s="238"/>
      <c r="P24" s="238"/>
      <c r="Q24" s="859"/>
      <c r="R24" s="860"/>
      <c r="S24" s="243"/>
    </row>
    <row r="25" spans="2:19" ht="24.95" customHeight="1">
      <c r="B25" s="247"/>
      <c r="C25" s="268" t="s">
        <v>278</v>
      </c>
      <c r="D25" s="248"/>
      <c r="E25" s="261"/>
      <c r="F25" s="261"/>
      <c r="G25" s="261"/>
      <c r="H25" s="238"/>
      <c r="I25" s="238"/>
      <c r="J25" s="238"/>
      <c r="K25" s="238"/>
      <c r="L25" s="238"/>
      <c r="M25" s="238"/>
      <c r="N25" s="238"/>
      <c r="O25" s="238"/>
      <c r="P25" s="238"/>
      <c r="Q25" s="859"/>
      <c r="R25" s="860"/>
      <c r="S25" s="243"/>
    </row>
    <row r="26" spans="2:19" ht="24.95" customHeight="1">
      <c r="B26" s="247"/>
      <c r="C26" s="268" t="s">
        <v>279</v>
      </c>
      <c r="D26" s="248"/>
      <c r="E26" s="261"/>
      <c r="F26" s="261"/>
      <c r="G26" s="261"/>
      <c r="H26" s="238"/>
      <c r="I26" s="238"/>
      <c r="J26" s="238"/>
      <c r="K26" s="238"/>
      <c r="L26" s="238"/>
      <c r="M26" s="238"/>
      <c r="N26" s="238"/>
      <c r="O26" s="238"/>
      <c r="P26" s="238"/>
      <c r="Q26" s="859"/>
      <c r="R26" s="860"/>
      <c r="S26" s="243"/>
    </row>
    <row r="27" spans="2:19" ht="24.95" customHeight="1">
      <c r="B27" s="247"/>
      <c r="C27" s="268" t="s">
        <v>280</v>
      </c>
      <c r="D27" s="248"/>
      <c r="E27" s="261"/>
      <c r="F27" s="261"/>
      <c r="G27" s="261"/>
      <c r="H27" s="238"/>
      <c r="I27" s="238"/>
      <c r="J27" s="238"/>
      <c r="K27" s="238"/>
      <c r="L27" s="238"/>
      <c r="M27" s="238"/>
      <c r="N27" s="238"/>
      <c r="O27" s="238"/>
      <c r="P27" s="238"/>
      <c r="Q27" s="859"/>
      <c r="R27" s="860"/>
      <c r="S27" s="243"/>
    </row>
    <row r="28" spans="2:19" ht="24.95" customHeight="1">
      <c r="B28" s="247"/>
      <c r="C28" s="268" t="s">
        <v>281</v>
      </c>
      <c r="D28" s="248"/>
      <c r="E28" s="261"/>
      <c r="F28" s="261"/>
      <c r="G28" s="261"/>
      <c r="H28" s="238"/>
      <c r="I28" s="238"/>
      <c r="J28" s="238"/>
      <c r="K28" s="238"/>
      <c r="L28" s="238"/>
      <c r="M28" s="238"/>
      <c r="N28" s="238"/>
      <c r="O28" s="238"/>
      <c r="P28" s="238"/>
      <c r="Q28" s="859"/>
      <c r="R28" s="860"/>
      <c r="S28" s="243"/>
    </row>
    <row r="29" spans="2:19" ht="24.95" customHeight="1">
      <c r="B29" s="247"/>
      <c r="C29" s="268" t="s">
        <v>282</v>
      </c>
      <c r="D29" s="248"/>
      <c r="E29" s="261"/>
      <c r="F29" s="261"/>
      <c r="G29" s="261"/>
      <c r="H29" s="238"/>
      <c r="I29" s="238"/>
      <c r="J29" s="238"/>
      <c r="K29" s="238"/>
      <c r="L29" s="238"/>
      <c r="M29" s="238"/>
      <c r="N29" s="238"/>
      <c r="O29" s="238"/>
      <c r="P29" s="238"/>
      <c r="Q29" s="859"/>
      <c r="R29" s="860"/>
      <c r="S29" s="243"/>
    </row>
    <row r="30" spans="2:19" ht="24.95" customHeight="1">
      <c r="B30" s="247"/>
      <c r="C30" s="268" t="s">
        <v>283</v>
      </c>
      <c r="D30" s="248"/>
      <c r="E30" s="261"/>
      <c r="F30" s="261"/>
      <c r="G30" s="261"/>
      <c r="H30" s="238"/>
      <c r="I30" s="238"/>
      <c r="J30" s="238"/>
      <c r="K30" s="238"/>
      <c r="L30" s="238"/>
      <c r="M30" s="238"/>
      <c r="N30" s="238"/>
      <c r="O30" s="238"/>
      <c r="P30" s="238"/>
      <c r="Q30" s="859"/>
      <c r="R30" s="860"/>
      <c r="S30" s="243"/>
    </row>
    <row r="31" spans="2:19" ht="24.95" customHeight="1">
      <c r="B31" s="247"/>
      <c r="C31" s="268" t="s">
        <v>284</v>
      </c>
      <c r="D31" s="248"/>
      <c r="E31" s="261"/>
      <c r="F31" s="261"/>
      <c r="G31" s="261"/>
      <c r="H31" s="238"/>
      <c r="I31" s="238"/>
      <c r="J31" s="238"/>
      <c r="K31" s="238"/>
      <c r="L31" s="238"/>
      <c r="M31" s="238"/>
      <c r="N31" s="238"/>
      <c r="O31" s="238"/>
      <c r="P31" s="238"/>
      <c r="Q31" s="859"/>
      <c r="R31" s="860"/>
      <c r="S31" s="243"/>
    </row>
    <row r="32" spans="2:19" ht="24.95" customHeight="1">
      <c r="B32" s="247"/>
      <c r="C32" s="268" t="s">
        <v>285</v>
      </c>
      <c r="D32" s="248"/>
      <c r="E32" s="261"/>
      <c r="F32" s="261"/>
      <c r="G32" s="261"/>
      <c r="H32" s="238"/>
      <c r="I32" s="238"/>
      <c r="J32" s="238"/>
      <c r="K32" s="238"/>
      <c r="L32" s="238"/>
      <c r="M32" s="238"/>
      <c r="N32" s="238"/>
      <c r="O32" s="238"/>
      <c r="P32" s="238"/>
      <c r="Q32" s="859"/>
      <c r="R32" s="860"/>
      <c r="S32" s="243"/>
    </row>
    <row r="33" spans="2:20" ht="24.95" customHeight="1">
      <c r="B33" s="247"/>
      <c r="C33" s="268" t="s">
        <v>286</v>
      </c>
      <c r="D33" s="248"/>
      <c r="E33" s="261"/>
      <c r="F33" s="261"/>
      <c r="G33" s="261"/>
      <c r="H33" s="238"/>
      <c r="I33" s="238"/>
      <c r="J33" s="238"/>
      <c r="K33" s="238"/>
      <c r="L33" s="238"/>
      <c r="M33" s="238"/>
      <c r="N33" s="238"/>
      <c r="O33" s="238"/>
      <c r="P33" s="238"/>
      <c r="Q33" s="859"/>
      <c r="R33" s="860"/>
      <c r="S33" s="243"/>
    </row>
    <row r="34" spans="2:20" ht="24.95" customHeight="1">
      <c r="B34" s="247"/>
      <c r="C34" s="268" t="s">
        <v>287</v>
      </c>
      <c r="D34" s="248"/>
      <c r="E34" s="261"/>
      <c r="F34" s="261"/>
      <c r="G34" s="261"/>
      <c r="H34" s="238"/>
      <c r="I34" s="238"/>
      <c r="J34" s="238"/>
      <c r="K34" s="238"/>
      <c r="L34" s="238"/>
      <c r="M34" s="238"/>
      <c r="N34" s="238"/>
      <c r="O34" s="238"/>
      <c r="P34" s="238"/>
      <c r="Q34" s="859"/>
      <c r="R34" s="860"/>
      <c r="S34" s="243"/>
    </row>
    <row r="35" spans="2:20" ht="24.95" customHeight="1">
      <c r="B35" s="247"/>
      <c r="C35" s="268" t="s">
        <v>288</v>
      </c>
      <c r="D35" s="248"/>
      <c r="E35" s="261"/>
      <c r="F35" s="261"/>
      <c r="G35" s="261"/>
      <c r="H35" s="238"/>
      <c r="I35" s="238"/>
      <c r="J35" s="238"/>
      <c r="K35" s="238"/>
      <c r="L35" s="238"/>
      <c r="M35" s="238"/>
      <c r="N35" s="238"/>
      <c r="O35" s="238"/>
      <c r="P35" s="238"/>
      <c r="Q35" s="859"/>
      <c r="R35" s="860"/>
      <c r="S35" s="243"/>
    </row>
    <row r="36" spans="2:20" ht="24.95" customHeight="1">
      <c r="B36" s="247"/>
      <c r="C36" s="268" t="s">
        <v>289</v>
      </c>
      <c r="D36" s="248"/>
      <c r="E36" s="261"/>
      <c r="F36" s="263"/>
      <c r="G36" s="261"/>
      <c r="H36" s="238"/>
      <c r="I36" s="238"/>
      <c r="J36" s="238"/>
      <c r="K36" s="238"/>
      <c r="L36" s="238"/>
      <c r="M36" s="238"/>
      <c r="N36" s="238"/>
      <c r="O36" s="238"/>
      <c r="P36" s="238"/>
      <c r="Q36" s="859"/>
      <c r="R36" s="860"/>
      <c r="S36" s="243"/>
    </row>
    <row r="37" spans="2:20" ht="24.95" customHeight="1" thickBot="1">
      <c r="B37" s="249"/>
      <c r="C37" s="269" t="s">
        <v>290</v>
      </c>
      <c r="D37" s="248"/>
      <c r="E37" s="261"/>
      <c r="F37" s="262"/>
      <c r="G37" s="261"/>
      <c r="H37" s="219"/>
      <c r="I37" s="238"/>
      <c r="J37" s="219"/>
      <c r="K37" s="238"/>
      <c r="L37" s="239"/>
      <c r="M37" s="219"/>
      <c r="N37" s="238"/>
      <c r="O37" s="219"/>
      <c r="P37" s="238"/>
      <c r="Q37" s="857"/>
      <c r="R37" s="858"/>
      <c r="S37" s="243"/>
    </row>
    <row r="38" spans="2:20" ht="27.95" customHeight="1" thickBot="1">
      <c r="B38" s="840" t="s">
        <v>291</v>
      </c>
      <c r="C38" s="844"/>
      <c r="D38" s="841"/>
      <c r="E38" s="264">
        <f>SUM(E7:E37)</f>
        <v>0</v>
      </c>
      <c r="F38" s="264">
        <f>SUM(F7:F37)</f>
        <v>0</v>
      </c>
      <c r="G38" s="264">
        <f>SUM(G7:G37)</f>
        <v>0</v>
      </c>
      <c r="H38" s="264">
        <f>SUM(H7:H37)</f>
        <v>0</v>
      </c>
      <c r="I38" s="264">
        <f>SUM(I7:I37)</f>
        <v>0</v>
      </c>
      <c r="J38" s="264">
        <f t="shared" ref="J38:P38" si="0">SUM(J7:J37)</f>
        <v>0</v>
      </c>
      <c r="K38" s="264">
        <f t="shared" si="0"/>
        <v>0</v>
      </c>
      <c r="L38" s="264">
        <f t="shared" si="0"/>
        <v>0</v>
      </c>
      <c r="M38" s="265">
        <f t="shared" si="0"/>
        <v>0</v>
      </c>
      <c r="N38" s="264">
        <f t="shared" si="0"/>
        <v>0</v>
      </c>
      <c r="O38" s="264">
        <f t="shared" si="0"/>
        <v>0</v>
      </c>
      <c r="P38" s="264">
        <f t="shared" si="0"/>
        <v>0</v>
      </c>
      <c r="Q38" s="861"/>
      <c r="R38" s="862"/>
      <c r="S38" s="243"/>
    </row>
    <row r="39" spans="2:20" ht="27.95" customHeight="1" thickBot="1">
      <c r="B39" s="867" t="s">
        <v>292</v>
      </c>
      <c r="C39" s="868"/>
      <c r="D39" s="869"/>
      <c r="E39" s="266"/>
      <c r="F39" s="266"/>
      <c r="G39" s="266"/>
      <c r="H39" s="240"/>
      <c r="I39" s="241"/>
      <c r="J39" s="241"/>
      <c r="K39" s="241"/>
      <c r="L39" s="241"/>
      <c r="M39" s="241"/>
      <c r="N39" s="241"/>
      <c r="O39" s="241"/>
      <c r="P39" s="241"/>
      <c r="Q39" s="863"/>
      <c r="R39" s="864"/>
      <c r="S39" s="243"/>
    </row>
    <row r="40" spans="2:20" ht="27.95" customHeight="1" thickBot="1">
      <c r="B40" s="870" t="s">
        <v>293</v>
      </c>
      <c r="C40" s="871"/>
      <c r="D40" s="871"/>
      <c r="E40" s="272" t="str">
        <f t="shared" ref="E40:P40" si="1">IFERROR($Q$3*E39,"")</f>
        <v/>
      </c>
      <c r="F40" s="221" t="str">
        <f t="shared" si="1"/>
        <v/>
      </c>
      <c r="G40" s="221" t="str">
        <f t="shared" si="1"/>
        <v/>
      </c>
      <c r="H40" s="220" t="str">
        <f t="shared" si="1"/>
        <v/>
      </c>
      <c r="I40" s="220" t="str">
        <f t="shared" si="1"/>
        <v/>
      </c>
      <c r="J40" s="220" t="str">
        <f t="shared" si="1"/>
        <v/>
      </c>
      <c r="K40" s="220" t="str">
        <f t="shared" si="1"/>
        <v/>
      </c>
      <c r="L40" s="220" t="str">
        <f t="shared" si="1"/>
        <v/>
      </c>
      <c r="M40" s="220" t="str">
        <f t="shared" si="1"/>
        <v/>
      </c>
      <c r="N40" s="220" t="str">
        <f t="shared" si="1"/>
        <v/>
      </c>
      <c r="O40" s="220" t="str">
        <f t="shared" si="1"/>
        <v/>
      </c>
      <c r="P40" s="220" t="str">
        <f t="shared" si="1"/>
        <v/>
      </c>
      <c r="Q40" s="863"/>
      <c r="R40" s="864"/>
      <c r="S40" s="243"/>
    </row>
    <row r="41" spans="2:20" ht="27.95" customHeight="1" thickBot="1">
      <c r="B41" s="872" t="s">
        <v>305</v>
      </c>
      <c r="C41" s="873"/>
      <c r="D41" s="873"/>
      <c r="E41" s="873"/>
      <c r="F41" s="873"/>
      <c r="G41" s="874"/>
      <c r="H41" s="270">
        <f t="shared" ref="H41:P41" si="2">E38+F38+G38</f>
        <v>0</v>
      </c>
      <c r="I41" s="270">
        <f t="shared" si="2"/>
        <v>0</v>
      </c>
      <c r="J41" s="270">
        <f t="shared" si="2"/>
        <v>0</v>
      </c>
      <c r="K41" s="222">
        <f t="shared" si="2"/>
        <v>0</v>
      </c>
      <c r="L41" s="222">
        <f t="shared" si="2"/>
        <v>0</v>
      </c>
      <c r="M41" s="222">
        <f t="shared" si="2"/>
        <v>0</v>
      </c>
      <c r="N41" s="222">
        <f t="shared" si="2"/>
        <v>0</v>
      </c>
      <c r="O41" s="222">
        <f t="shared" si="2"/>
        <v>0</v>
      </c>
      <c r="P41" s="222">
        <f t="shared" si="2"/>
        <v>0</v>
      </c>
      <c r="Q41" s="863"/>
      <c r="R41" s="864"/>
      <c r="S41" s="243"/>
    </row>
    <row r="42" spans="2:20" ht="27.95" customHeight="1" thickBot="1">
      <c r="B42" s="840" t="s">
        <v>306</v>
      </c>
      <c r="C42" s="844"/>
      <c r="D42" s="844"/>
      <c r="E42" s="844"/>
      <c r="F42" s="844"/>
      <c r="G42" s="841"/>
      <c r="H42" s="222">
        <f t="shared" ref="H42:P42" si="3">SUM(E40:G40)*1.25</f>
        <v>0</v>
      </c>
      <c r="I42" s="222">
        <f t="shared" si="3"/>
        <v>0</v>
      </c>
      <c r="J42" s="222">
        <f t="shared" si="3"/>
        <v>0</v>
      </c>
      <c r="K42" s="222">
        <f t="shared" si="3"/>
        <v>0</v>
      </c>
      <c r="L42" s="222">
        <f t="shared" si="3"/>
        <v>0</v>
      </c>
      <c r="M42" s="222">
        <f t="shared" si="3"/>
        <v>0</v>
      </c>
      <c r="N42" s="222">
        <f t="shared" si="3"/>
        <v>0</v>
      </c>
      <c r="O42" s="222">
        <f t="shared" si="3"/>
        <v>0</v>
      </c>
      <c r="P42" s="222">
        <f t="shared" si="3"/>
        <v>0</v>
      </c>
      <c r="Q42" s="863"/>
      <c r="R42" s="864"/>
      <c r="S42" s="243"/>
    </row>
    <row r="43" spans="2:20" ht="27.95" customHeight="1" thickBot="1">
      <c r="B43" s="840" t="s">
        <v>294</v>
      </c>
      <c r="C43" s="844"/>
      <c r="D43" s="844"/>
      <c r="E43" s="844"/>
      <c r="F43" s="844"/>
      <c r="G43" s="841"/>
      <c r="H43" s="223" t="str">
        <f>IF(H42=0,"",IF(H41&gt;H42,"あり","なし"))</f>
        <v/>
      </c>
      <c r="I43" s="223" t="str">
        <f t="shared" ref="I43:P43" si="4">IF(I42=0,"",IF(I41&gt;I42,"あり","なし"))</f>
        <v/>
      </c>
      <c r="J43" s="223" t="str">
        <f t="shared" si="4"/>
        <v/>
      </c>
      <c r="K43" s="223" t="str">
        <f t="shared" si="4"/>
        <v/>
      </c>
      <c r="L43" s="223" t="str">
        <f t="shared" si="4"/>
        <v/>
      </c>
      <c r="M43" s="223" t="str">
        <f t="shared" si="4"/>
        <v/>
      </c>
      <c r="N43" s="223" t="str">
        <f t="shared" si="4"/>
        <v/>
      </c>
      <c r="O43" s="223" t="str">
        <f t="shared" si="4"/>
        <v/>
      </c>
      <c r="P43" s="223" t="str">
        <f t="shared" si="4"/>
        <v/>
      </c>
      <c r="Q43" s="865"/>
      <c r="R43" s="866"/>
      <c r="S43" s="243"/>
    </row>
    <row r="44" spans="2:20" ht="9.9499999999999993" customHeight="1">
      <c r="B44" s="250"/>
      <c r="C44" s="250"/>
      <c r="D44" s="250"/>
      <c r="E44" s="250"/>
      <c r="F44" s="250"/>
      <c r="G44" s="250"/>
      <c r="H44" s="254"/>
      <c r="I44" s="254"/>
      <c r="J44" s="254"/>
      <c r="K44" s="254"/>
      <c r="L44" s="254"/>
      <c r="M44" s="254"/>
      <c r="N44" s="254"/>
      <c r="O44" s="254"/>
      <c r="P44" s="254"/>
      <c r="Q44" s="254"/>
      <c r="R44" s="254"/>
      <c r="S44" s="243"/>
      <c r="T44" s="243"/>
    </row>
    <row r="45" spans="2:20" ht="15" customHeight="1">
      <c r="B45" s="250" t="s">
        <v>295</v>
      </c>
      <c r="C45" s="250"/>
      <c r="D45" s="250"/>
      <c r="E45" s="250"/>
      <c r="F45" s="250"/>
      <c r="G45" s="250"/>
      <c r="H45" s="243"/>
      <c r="I45" s="243"/>
      <c r="J45" s="243"/>
      <c r="K45" s="243"/>
      <c r="L45" s="243"/>
      <c r="M45" s="243"/>
      <c r="N45" s="243"/>
      <c r="O45" s="243"/>
      <c r="P45" s="243"/>
      <c r="Q45" s="243"/>
      <c r="R45" s="243"/>
      <c r="S45" s="243"/>
      <c r="T45" s="243"/>
    </row>
    <row r="46" spans="2:20" ht="18" customHeight="1">
      <c r="B46" s="331" t="s">
        <v>296</v>
      </c>
      <c r="C46" s="332" t="s">
        <v>420</v>
      </c>
      <c r="H46" s="243"/>
      <c r="I46" s="243"/>
      <c r="J46" s="243"/>
      <c r="K46" s="243"/>
      <c r="L46" s="243"/>
      <c r="M46" s="243"/>
      <c r="N46" s="243"/>
      <c r="O46" s="243"/>
      <c r="P46" s="243"/>
      <c r="Q46" s="243"/>
      <c r="R46" s="243"/>
      <c r="S46" s="243"/>
      <c r="T46" s="243"/>
    </row>
    <row r="47" spans="2:20" ht="18" customHeight="1">
      <c r="B47" s="331" t="s">
        <v>297</v>
      </c>
      <c r="C47" s="333" t="s">
        <v>298</v>
      </c>
      <c r="H47" s="243"/>
      <c r="I47" s="243"/>
      <c r="J47" s="243"/>
      <c r="K47" s="243"/>
      <c r="L47" s="243"/>
      <c r="M47" s="243"/>
      <c r="N47" s="243"/>
      <c r="O47" s="243"/>
      <c r="P47" s="243"/>
      <c r="Q47" s="243"/>
      <c r="R47" s="243"/>
      <c r="S47" s="243"/>
      <c r="T47" s="243"/>
    </row>
    <row r="48" spans="2:20" ht="18" customHeight="1">
      <c r="B48" s="331" t="s">
        <v>299</v>
      </c>
      <c r="C48" s="334" t="s">
        <v>307</v>
      </c>
      <c r="H48" s="243"/>
      <c r="I48" s="243"/>
      <c r="J48" s="243"/>
      <c r="K48" s="243"/>
      <c r="L48" s="243"/>
      <c r="M48" s="243"/>
      <c r="N48" s="243"/>
      <c r="O48" s="243"/>
      <c r="P48" s="243"/>
      <c r="Q48" s="243"/>
      <c r="R48" s="243"/>
      <c r="S48" s="243"/>
      <c r="T48" s="243"/>
    </row>
    <row r="49" spans="2:20" ht="18" customHeight="1">
      <c r="B49" s="331" t="s">
        <v>300</v>
      </c>
      <c r="C49" s="335" t="s">
        <v>308</v>
      </c>
      <c r="H49" s="243"/>
      <c r="I49" s="243"/>
      <c r="J49" s="243"/>
      <c r="K49" s="243"/>
      <c r="L49" s="243"/>
      <c r="M49" s="243"/>
      <c r="N49" s="243"/>
      <c r="O49" s="243"/>
      <c r="P49" s="243"/>
      <c r="Q49" s="243"/>
      <c r="R49" s="243"/>
      <c r="S49" s="243"/>
      <c r="T49" s="243"/>
    </row>
    <row r="50" spans="2:20" ht="18" customHeight="1">
      <c r="B50" s="251"/>
      <c r="C50" s="845"/>
      <c r="D50" s="845"/>
      <c r="E50" s="845"/>
      <c r="F50" s="845"/>
      <c r="G50" s="845"/>
      <c r="H50" s="845"/>
      <c r="I50" s="845"/>
      <c r="J50" s="845"/>
      <c r="K50" s="845"/>
      <c r="L50" s="845"/>
      <c r="M50" s="845"/>
      <c r="N50" s="845"/>
      <c r="O50" s="845"/>
      <c r="P50" s="845"/>
      <c r="Q50" s="845"/>
      <c r="R50" s="292"/>
      <c r="S50" s="243"/>
      <c r="T50" s="243"/>
    </row>
    <row r="51" spans="2:20" ht="15" customHeight="1">
      <c r="B51" s="251"/>
      <c r="H51" s="243"/>
      <c r="I51" s="243"/>
      <c r="J51" s="243"/>
      <c r="K51" s="243"/>
      <c r="L51" s="243"/>
      <c r="M51" s="243"/>
      <c r="N51" s="243"/>
      <c r="O51" s="243"/>
      <c r="P51" s="243"/>
      <c r="Q51" s="243"/>
      <c r="R51" s="243"/>
      <c r="S51" s="243"/>
    </row>
    <row r="52" spans="2:20" ht="15" customHeight="1">
      <c r="B52" s="251"/>
      <c r="H52" s="243"/>
      <c r="I52" s="243"/>
      <c r="J52" s="243"/>
      <c r="K52" s="243"/>
      <c r="L52" s="243"/>
      <c r="M52" s="243"/>
      <c r="N52" s="243"/>
      <c r="O52" s="243"/>
      <c r="P52" s="243"/>
      <c r="Q52" s="243"/>
      <c r="R52" s="243"/>
      <c r="S52" s="243"/>
    </row>
    <row r="53" spans="2:20" ht="15" customHeight="1">
      <c r="B53" s="251"/>
      <c r="C53" s="252"/>
      <c r="D53" s="253"/>
      <c r="E53" s="253"/>
      <c r="F53" s="253"/>
      <c r="G53" s="253"/>
      <c r="H53" s="253"/>
      <c r="I53" s="253"/>
      <c r="J53" s="253"/>
      <c r="K53" s="243"/>
      <c r="L53" s="243"/>
      <c r="M53" s="243"/>
      <c r="N53" s="243"/>
      <c r="O53" s="243"/>
      <c r="P53" s="243"/>
      <c r="Q53" s="243"/>
      <c r="R53" s="243"/>
      <c r="S53" s="243"/>
    </row>
    <row r="54" spans="2:20" ht="15" customHeight="1">
      <c r="B54" s="251"/>
      <c r="H54" s="243"/>
      <c r="I54" s="243"/>
      <c r="J54" s="243"/>
      <c r="K54" s="253"/>
      <c r="L54" s="253"/>
      <c r="M54" s="253"/>
      <c r="N54" s="253"/>
      <c r="O54" s="253"/>
      <c r="P54" s="253"/>
      <c r="Q54" s="243"/>
      <c r="R54" s="243"/>
      <c r="S54" s="243"/>
    </row>
    <row r="55" spans="2:20" ht="15" customHeight="1">
      <c r="B55" s="251"/>
    </row>
    <row r="56" spans="2:20">
      <c r="B56" s="251"/>
    </row>
  </sheetData>
  <sheetProtection selectLockedCells="1"/>
  <mergeCells count="19">
    <mergeCell ref="B42:G42"/>
    <mergeCell ref="B43:G43"/>
    <mergeCell ref="C50:Q50"/>
    <mergeCell ref="B5:D6"/>
    <mergeCell ref="E5:G5"/>
    <mergeCell ref="H5:P5"/>
    <mergeCell ref="Q5:R6"/>
    <mergeCell ref="Q7:R37"/>
    <mergeCell ref="B38:D38"/>
    <mergeCell ref="Q38:R43"/>
    <mergeCell ref="B39:D39"/>
    <mergeCell ref="B40:D40"/>
    <mergeCell ref="B41:G41"/>
    <mergeCell ref="B1:R1"/>
    <mergeCell ref="B3:D3"/>
    <mergeCell ref="G3:I3"/>
    <mergeCell ref="K3:L3"/>
    <mergeCell ref="M3:N3"/>
    <mergeCell ref="Q3:R3"/>
  </mergeCells>
  <phoneticPr fontId="2"/>
  <conditionalFormatting sqref="E7:P37">
    <cfRule type="cellIs" dxfId="1" priority="1" stopIfTrue="1" operator="greaterThan">
      <formula>$U$3</formula>
    </cfRule>
  </conditionalFormatting>
  <pageMargins left="0.7" right="0.7" top="0.75" bottom="0.75" header="0.3" footer="0.3"/>
  <pageSetup paperSize="9" scale="70"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view="pageBreakPreview" zoomScale="80" zoomScaleNormal="90" zoomScaleSheetLayoutView="80" workbookViewId="0">
      <selection activeCell="B4" sqref="B4"/>
    </sheetView>
  </sheetViews>
  <sheetFormatPr defaultRowHeight="13.5"/>
  <cols>
    <col min="1" max="1" width="1.625" style="243" customWidth="1"/>
    <col min="2" max="4" width="4.625" style="243" customWidth="1"/>
    <col min="5" max="7" width="7.625" style="243" customWidth="1"/>
    <col min="8" max="18" width="7.625" style="218" customWidth="1"/>
    <col min="19" max="19" width="1.625" style="218" customWidth="1"/>
    <col min="20" max="20" width="9" style="218"/>
    <col min="21" max="21" width="0" style="218" hidden="1" customWidth="1"/>
    <col min="22" max="16384" width="9" style="218"/>
  </cols>
  <sheetData>
    <row r="1" spans="2:31" ht="21" customHeight="1">
      <c r="B1" s="833" t="s">
        <v>419</v>
      </c>
      <c r="C1" s="833"/>
      <c r="D1" s="833"/>
      <c r="E1" s="833"/>
      <c r="F1" s="833"/>
      <c r="G1" s="833"/>
      <c r="H1" s="833"/>
      <c r="I1" s="833"/>
      <c r="J1" s="833"/>
      <c r="K1" s="833"/>
      <c r="L1" s="833"/>
      <c r="M1" s="833"/>
      <c r="N1" s="833"/>
      <c r="O1" s="833"/>
      <c r="P1" s="833"/>
      <c r="Q1" s="833"/>
      <c r="R1" s="833"/>
      <c r="S1" s="217"/>
      <c r="T1" s="217"/>
      <c r="U1" s="217"/>
      <c r="V1" s="217"/>
      <c r="W1" s="217"/>
      <c r="X1" s="217"/>
      <c r="Y1" s="217"/>
      <c r="Z1" s="217"/>
      <c r="AA1" s="217"/>
      <c r="AB1" s="217"/>
      <c r="AC1" s="217"/>
      <c r="AD1" s="217"/>
      <c r="AE1" s="217"/>
    </row>
    <row r="2" spans="2:31" ht="18" customHeight="1" thickBot="1">
      <c r="B2" s="330" t="s">
        <v>425</v>
      </c>
      <c r="C2" s="293"/>
      <c r="D2" s="293"/>
      <c r="E2" s="293"/>
      <c r="F2" s="293"/>
      <c r="G2" s="293"/>
      <c r="H2" s="293"/>
      <c r="I2" s="293"/>
      <c r="J2" s="293"/>
      <c r="K2" s="293"/>
      <c r="L2" s="293"/>
      <c r="M2" s="293"/>
      <c r="N2" s="293"/>
      <c r="O2" s="293"/>
      <c r="P2" s="293"/>
      <c r="Q2" s="293"/>
      <c r="R2" s="293"/>
      <c r="S2" s="217"/>
      <c r="T2" s="217"/>
      <c r="U2" s="217"/>
      <c r="V2" s="217"/>
      <c r="W2" s="217"/>
      <c r="X2" s="217"/>
      <c r="Y2" s="217"/>
      <c r="Z2" s="217"/>
      <c r="AA2" s="217"/>
      <c r="AB2" s="217"/>
      <c r="AC2" s="217"/>
      <c r="AD2" s="217"/>
      <c r="AE2" s="217"/>
    </row>
    <row r="3" spans="2:31" ht="24.95" customHeight="1" thickBot="1">
      <c r="B3" s="834">
        <v>7</v>
      </c>
      <c r="C3" s="834"/>
      <c r="D3" s="834"/>
      <c r="F3" s="255" t="s">
        <v>247</v>
      </c>
      <c r="G3" s="835">
        <f>【共通】!C5</f>
        <v>0</v>
      </c>
      <c r="H3" s="836"/>
      <c r="I3" s="837"/>
      <c r="J3" s="258"/>
      <c r="K3" s="838" t="s">
        <v>248</v>
      </c>
      <c r="L3" s="839"/>
      <c r="M3" s="840" t="s">
        <v>122</v>
      </c>
      <c r="N3" s="841"/>
      <c r="P3" s="256" t="s">
        <v>249</v>
      </c>
      <c r="Q3" s="842" t="str">
        <f>IFERROR(VLOOKUP(M3,【共通】!C11:F16,4,FALSE),"")</f>
        <v/>
      </c>
      <c r="R3" s="843"/>
      <c r="S3" s="243"/>
      <c r="U3" s="271" t="str">
        <f>IFERROR(ROUND(IF(Q3&gt;50,(Q3-50)*1.25+75,Q3*1.5),0),"")</f>
        <v/>
      </c>
    </row>
    <row r="4" spans="2:31" ht="5.25" customHeight="1" thickBot="1">
      <c r="B4" s="244"/>
      <c r="C4" s="244"/>
      <c r="D4" s="244"/>
      <c r="E4" s="244"/>
      <c r="F4" s="244"/>
      <c r="G4" s="244"/>
      <c r="H4" s="244"/>
      <c r="I4" s="244"/>
      <c r="J4" s="244"/>
      <c r="K4" s="244"/>
      <c r="L4" s="244"/>
      <c r="M4" s="244"/>
      <c r="N4" s="244"/>
      <c r="O4" s="244"/>
      <c r="P4" s="244"/>
      <c r="Q4" s="244"/>
      <c r="R4" s="244"/>
      <c r="S4" s="243"/>
    </row>
    <row r="5" spans="2:31" ht="18" customHeight="1" thickBot="1">
      <c r="B5" s="846" t="s">
        <v>250</v>
      </c>
      <c r="C5" s="847"/>
      <c r="D5" s="848"/>
      <c r="E5" s="852">
        <f>B3-1</f>
        <v>6</v>
      </c>
      <c r="F5" s="853"/>
      <c r="G5" s="854"/>
      <c r="H5" s="852">
        <f>B3</f>
        <v>7</v>
      </c>
      <c r="I5" s="853"/>
      <c r="J5" s="853"/>
      <c r="K5" s="853"/>
      <c r="L5" s="853"/>
      <c r="M5" s="853"/>
      <c r="N5" s="853"/>
      <c r="O5" s="853"/>
      <c r="P5" s="854"/>
      <c r="Q5" s="855" t="s">
        <v>129</v>
      </c>
      <c r="R5" s="856"/>
      <c r="S5" s="243"/>
    </row>
    <row r="6" spans="2:31" ht="18" customHeight="1" thickBot="1">
      <c r="B6" s="849"/>
      <c r="C6" s="850"/>
      <c r="D6" s="851"/>
      <c r="E6" s="259" t="s">
        <v>302</v>
      </c>
      <c r="F6" s="259" t="s">
        <v>303</v>
      </c>
      <c r="G6" s="259" t="s">
        <v>304</v>
      </c>
      <c r="H6" s="259" t="s">
        <v>251</v>
      </c>
      <c r="I6" s="259" t="s">
        <v>252</v>
      </c>
      <c r="J6" s="259" t="s">
        <v>253</v>
      </c>
      <c r="K6" s="259" t="s">
        <v>254</v>
      </c>
      <c r="L6" s="259" t="s">
        <v>255</v>
      </c>
      <c r="M6" s="259" t="s">
        <v>256</v>
      </c>
      <c r="N6" s="259" t="s">
        <v>257</v>
      </c>
      <c r="O6" s="259" t="s">
        <v>258</v>
      </c>
      <c r="P6" s="260" t="s">
        <v>259</v>
      </c>
      <c r="Q6" s="857"/>
      <c r="R6" s="858"/>
      <c r="S6" s="243"/>
    </row>
    <row r="7" spans="2:31" ht="24.95" customHeight="1">
      <c r="B7" s="245"/>
      <c r="C7" s="267" t="s">
        <v>260</v>
      </c>
      <c r="D7" s="246"/>
      <c r="E7" s="261"/>
      <c r="F7" s="261"/>
      <c r="G7" s="261"/>
      <c r="H7" s="237"/>
      <c r="I7" s="237"/>
      <c r="J7" s="237"/>
      <c r="K7" s="237"/>
      <c r="L7" s="237"/>
      <c r="M7" s="237"/>
      <c r="N7" s="237"/>
      <c r="O7" s="237"/>
      <c r="P7" s="237"/>
      <c r="Q7" s="859"/>
      <c r="R7" s="860"/>
      <c r="S7" s="243"/>
    </row>
    <row r="8" spans="2:31" ht="24.95" customHeight="1">
      <c r="B8" s="247"/>
      <c r="C8" s="268" t="s">
        <v>261</v>
      </c>
      <c r="D8" s="248"/>
      <c r="E8" s="261"/>
      <c r="F8" s="261"/>
      <c r="G8" s="261"/>
      <c r="H8" s="238"/>
      <c r="I8" s="238"/>
      <c r="J8" s="238"/>
      <c r="K8" s="238"/>
      <c r="L8" s="238"/>
      <c r="M8" s="238"/>
      <c r="N8" s="238"/>
      <c r="O8" s="238"/>
      <c r="P8" s="238"/>
      <c r="Q8" s="859"/>
      <c r="R8" s="860"/>
      <c r="S8" s="243"/>
    </row>
    <row r="9" spans="2:31" ht="24.95" customHeight="1">
      <c r="B9" s="247"/>
      <c r="C9" s="268" t="s">
        <v>262</v>
      </c>
      <c r="D9" s="248"/>
      <c r="E9" s="261"/>
      <c r="F9" s="261"/>
      <c r="G9" s="261"/>
      <c r="H9" s="238"/>
      <c r="I9" s="238"/>
      <c r="J9" s="238"/>
      <c r="K9" s="238"/>
      <c r="L9" s="238"/>
      <c r="M9" s="238"/>
      <c r="N9" s="238"/>
      <c r="O9" s="238"/>
      <c r="P9" s="238"/>
      <c r="Q9" s="859"/>
      <c r="R9" s="860"/>
      <c r="S9" s="243"/>
    </row>
    <row r="10" spans="2:31" ht="24.95" customHeight="1">
      <c r="B10" s="247"/>
      <c r="C10" s="268" t="s">
        <v>263</v>
      </c>
      <c r="D10" s="248"/>
      <c r="E10" s="261"/>
      <c r="F10" s="261"/>
      <c r="G10" s="261"/>
      <c r="H10" s="238"/>
      <c r="I10" s="238"/>
      <c r="J10" s="238"/>
      <c r="K10" s="238"/>
      <c r="L10" s="238"/>
      <c r="M10" s="238"/>
      <c r="N10" s="238"/>
      <c r="O10" s="238"/>
      <c r="P10" s="238"/>
      <c r="Q10" s="859"/>
      <c r="R10" s="860"/>
      <c r="S10" s="243"/>
    </row>
    <row r="11" spans="2:31" ht="24.95" customHeight="1">
      <c r="B11" s="247"/>
      <c r="C11" s="268" t="s">
        <v>264</v>
      </c>
      <c r="D11" s="248"/>
      <c r="E11" s="261"/>
      <c r="F11" s="261"/>
      <c r="G11" s="261"/>
      <c r="H11" s="238"/>
      <c r="I11" s="238"/>
      <c r="J11" s="238"/>
      <c r="K11" s="238"/>
      <c r="L11" s="238"/>
      <c r="M11" s="238"/>
      <c r="N11" s="238"/>
      <c r="O11" s="238"/>
      <c r="P11" s="238"/>
      <c r="Q11" s="859"/>
      <c r="R11" s="860"/>
      <c r="S11" s="243"/>
    </row>
    <row r="12" spans="2:31" ht="24.95" customHeight="1">
      <c r="B12" s="247"/>
      <c r="C12" s="268" t="s">
        <v>265</v>
      </c>
      <c r="D12" s="248"/>
      <c r="E12" s="261"/>
      <c r="F12" s="261"/>
      <c r="G12" s="261"/>
      <c r="H12" s="238"/>
      <c r="I12" s="238"/>
      <c r="J12" s="238"/>
      <c r="K12" s="238"/>
      <c r="L12" s="238"/>
      <c r="M12" s="238"/>
      <c r="N12" s="238"/>
      <c r="O12" s="238"/>
      <c r="P12" s="238"/>
      <c r="Q12" s="859"/>
      <c r="R12" s="860"/>
      <c r="S12" s="243"/>
    </row>
    <row r="13" spans="2:31" ht="24.95" customHeight="1">
      <c r="B13" s="247"/>
      <c r="C13" s="268" t="s">
        <v>266</v>
      </c>
      <c r="D13" s="248"/>
      <c r="E13" s="261"/>
      <c r="F13" s="261"/>
      <c r="G13" s="261"/>
      <c r="H13" s="238"/>
      <c r="I13" s="238"/>
      <c r="J13" s="238"/>
      <c r="K13" s="238"/>
      <c r="L13" s="238"/>
      <c r="M13" s="238"/>
      <c r="N13" s="238"/>
      <c r="O13" s="238"/>
      <c r="P13" s="238"/>
      <c r="Q13" s="859"/>
      <c r="R13" s="860"/>
      <c r="S13" s="243"/>
    </row>
    <row r="14" spans="2:31" ht="24.95" customHeight="1">
      <c r="B14" s="247"/>
      <c r="C14" s="268" t="s">
        <v>267</v>
      </c>
      <c r="D14" s="248"/>
      <c r="E14" s="261"/>
      <c r="F14" s="261"/>
      <c r="G14" s="261"/>
      <c r="H14" s="238"/>
      <c r="I14" s="238"/>
      <c r="J14" s="238"/>
      <c r="K14" s="238"/>
      <c r="L14" s="238"/>
      <c r="M14" s="238"/>
      <c r="N14" s="238"/>
      <c r="O14" s="238"/>
      <c r="P14" s="238"/>
      <c r="Q14" s="859"/>
      <c r="R14" s="860"/>
      <c r="S14" s="243"/>
    </row>
    <row r="15" spans="2:31" ht="24.95" customHeight="1">
      <c r="B15" s="247"/>
      <c r="C15" s="268" t="s">
        <v>268</v>
      </c>
      <c r="D15" s="248"/>
      <c r="E15" s="261"/>
      <c r="F15" s="261"/>
      <c r="G15" s="261"/>
      <c r="H15" s="238"/>
      <c r="I15" s="238"/>
      <c r="J15" s="238"/>
      <c r="K15" s="238"/>
      <c r="L15" s="238"/>
      <c r="M15" s="238"/>
      <c r="N15" s="238"/>
      <c r="O15" s="238"/>
      <c r="P15" s="238"/>
      <c r="Q15" s="859"/>
      <c r="R15" s="860"/>
      <c r="S15" s="243"/>
    </row>
    <row r="16" spans="2:31" ht="24.95" customHeight="1">
      <c r="B16" s="247"/>
      <c r="C16" s="268" t="s">
        <v>269</v>
      </c>
      <c r="D16" s="248"/>
      <c r="E16" s="261"/>
      <c r="F16" s="261"/>
      <c r="G16" s="261"/>
      <c r="H16" s="238"/>
      <c r="I16" s="238"/>
      <c r="J16" s="238"/>
      <c r="K16" s="238"/>
      <c r="L16" s="238"/>
      <c r="M16" s="238"/>
      <c r="N16" s="238"/>
      <c r="O16" s="238"/>
      <c r="P16" s="238"/>
      <c r="Q16" s="859"/>
      <c r="R16" s="860"/>
      <c r="S16" s="243"/>
    </row>
    <row r="17" spans="2:19" ht="24.95" customHeight="1">
      <c r="B17" s="247"/>
      <c r="C17" s="268" t="s">
        <v>270</v>
      </c>
      <c r="D17" s="248"/>
      <c r="E17" s="261"/>
      <c r="F17" s="261"/>
      <c r="G17" s="261"/>
      <c r="H17" s="238"/>
      <c r="I17" s="238"/>
      <c r="J17" s="238"/>
      <c r="K17" s="238"/>
      <c r="L17" s="238"/>
      <c r="M17" s="238"/>
      <c r="N17" s="238"/>
      <c r="O17" s="238"/>
      <c r="P17" s="238"/>
      <c r="Q17" s="859"/>
      <c r="R17" s="860"/>
      <c r="S17" s="243"/>
    </row>
    <row r="18" spans="2:19" ht="24.95" customHeight="1">
      <c r="B18" s="247"/>
      <c r="C18" s="268" t="s">
        <v>271</v>
      </c>
      <c r="D18" s="248"/>
      <c r="E18" s="261"/>
      <c r="F18" s="261"/>
      <c r="G18" s="261"/>
      <c r="H18" s="238"/>
      <c r="I18" s="238"/>
      <c r="J18" s="238"/>
      <c r="K18" s="238"/>
      <c r="L18" s="238"/>
      <c r="M18" s="238"/>
      <c r="N18" s="238"/>
      <c r="O18" s="238"/>
      <c r="P18" s="238"/>
      <c r="Q18" s="859"/>
      <c r="R18" s="860"/>
      <c r="S18" s="243"/>
    </row>
    <row r="19" spans="2:19" ht="24.95" customHeight="1">
      <c r="B19" s="247"/>
      <c r="C19" s="268" t="s">
        <v>272</v>
      </c>
      <c r="D19" s="248"/>
      <c r="E19" s="261"/>
      <c r="F19" s="261"/>
      <c r="G19" s="261"/>
      <c r="H19" s="238"/>
      <c r="I19" s="238"/>
      <c r="J19" s="238"/>
      <c r="K19" s="238"/>
      <c r="L19" s="238"/>
      <c r="M19" s="238"/>
      <c r="N19" s="238"/>
      <c r="O19" s="238"/>
      <c r="P19" s="238"/>
      <c r="Q19" s="859"/>
      <c r="R19" s="860"/>
      <c r="S19" s="243"/>
    </row>
    <row r="20" spans="2:19" ht="24.95" customHeight="1">
      <c r="B20" s="247"/>
      <c r="C20" s="268" t="s">
        <v>273</v>
      </c>
      <c r="D20" s="248"/>
      <c r="E20" s="261"/>
      <c r="F20" s="261"/>
      <c r="G20" s="261"/>
      <c r="H20" s="238"/>
      <c r="I20" s="238"/>
      <c r="J20" s="238"/>
      <c r="K20" s="238"/>
      <c r="L20" s="238"/>
      <c r="M20" s="238"/>
      <c r="N20" s="238"/>
      <c r="O20" s="238"/>
      <c r="P20" s="238"/>
      <c r="Q20" s="859"/>
      <c r="R20" s="860"/>
      <c r="S20" s="243"/>
    </row>
    <row r="21" spans="2:19" ht="24.95" customHeight="1">
      <c r="B21" s="247"/>
      <c r="C21" s="268" t="s">
        <v>274</v>
      </c>
      <c r="D21" s="248"/>
      <c r="E21" s="261"/>
      <c r="F21" s="261"/>
      <c r="G21" s="261"/>
      <c r="H21" s="238"/>
      <c r="I21" s="238"/>
      <c r="J21" s="238"/>
      <c r="K21" s="238"/>
      <c r="L21" s="238"/>
      <c r="M21" s="238"/>
      <c r="N21" s="238"/>
      <c r="O21" s="238"/>
      <c r="P21" s="238"/>
      <c r="Q21" s="859"/>
      <c r="R21" s="860"/>
      <c r="S21" s="243"/>
    </row>
    <row r="22" spans="2:19" ht="24.95" customHeight="1">
      <c r="B22" s="247"/>
      <c r="C22" s="268" t="s">
        <v>275</v>
      </c>
      <c r="D22" s="248"/>
      <c r="E22" s="261"/>
      <c r="F22" s="261"/>
      <c r="G22" s="261"/>
      <c r="H22" s="238"/>
      <c r="I22" s="238"/>
      <c r="J22" s="238"/>
      <c r="K22" s="238"/>
      <c r="L22" s="238"/>
      <c r="M22" s="238"/>
      <c r="N22" s="238"/>
      <c r="O22" s="238"/>
      <c r="P22" s="238"/>
      <c r="Q22" s="859"/>
      <c r="R22" s="860"/>
      <c r="S22" s="243"/>
    </row>
    <row r="23" spans="2:19" ht="24.95" customHeight="1">
      <c r="B23" s="247"/>
      <c r="C23" s="268" t="s">
        <v>276</v>
      </c>
      <c r="D23" s="248"/>
      <c r="E23" s="261"/>
      <c r="F23" s="261"/>
      <c r="G23" s="261"/>
      <c r="H23" s="238"/>
      <c r="I23" s="238"/>
      <c r="J23" s="238"/>
      <c r="K23" s="238"/>
      <c r="L23" s="238"/>
      <c r="M23" s="238"/>
      <c r="N23" s="238"/>
      <c r="O23" s="238"/>
      <c r="P23" s="238"/>
      <c r="Q23" s="859"/>
      <c r="R23" s="860"/>
      <c r="S23" s="243"/>
    </row>
    <row r="24" spans="2:19" ht="24.95" customHeight="1">
      <c r="B24" s="247"/>
      <c r="C24" s="268" t="s">
        <v>277</v>
      </c>
      <c r="D24" s="248"/>
      <c r="E24" s="261"/>
      <c r="F24" s="261"/>
      <c r="G24" s="261"/>
      <c r="H24" s="238"/>
      <c r="I24" s="238"/>
      <c r="J24" s="238"/>
      <c r="K24" s="238"/>
      <c r="L24" s="238"/>
      <c r="M24" s="238"/>
      <c r="N24" s="238"/>
      <c r="O24" s="238"/>
      <c r="P24" s="238"/>
      <c r="Q24" s="859"/>
      <c r="R24" s="860"/>
      <c r="S24" s="243"/>
    </row>
    <row r="25" spans="2:19" ht="24.95" customHeight="1">
      <c r="B25" s="247"/>
      <c r="C25" s="268" t="s">
        <v>278</v>
      </c>
      <c r="D25" s="248"/>
      <c r="E25" s="261"/>
      <c r="F25" s="261"/>
      <c r="G25" s="261"/>
      <c r="H25" s="238"/>
      <c r="I25" s="238"/>
      <c r="J25" s="238"/>
      <c r="K25" s="238"/>
      <c r="L25" s="238"/>
      <c r="M25" s="238"/>
      <c r="N25" s="238"/>
      <c r="O25" s="238"/>
      <c r="P25" s="238"/>
      <c r="Q25" s="859"/>
      <c r="R25" s="860"/>
      <c r="S25" s="243"/>
    </row>
    <row r="26" spans="2:19" ht="24.95" customHeight="1">
      <c r="B26" s="247"/>
      <c r="C26" s="268" t="s">
        <v>279</v>
      </c>
      <c r="D26" s="248"/>
      <c r="E26" s="261"/>
      <c r="F26" s="261"/>
      <c r="G26" s="261"/>
      <c r="H26" s="238"/>
      <c r="I26" s="238"/>
      <c r="J26" s="238"/>
      <c r="K26" s="238"/>
      <c r="L26" s="238"/>
      <c r="M26" s="238"/>
      <c r="N26" s="238"/>
      <c r="O26" s="238"/>
      <c r="P26" s="238"/>
      <c r="Q26" s="859"/>
      <c r="R26" s="860"/>
      <c r="S26" s="243"/>
    </row>
    <row r="27" spans="2:19" ht="24.95" customHeight="1">
      <c r="B27" s="247"/>
      <c r="C27" s="268" t="s">
        <v>280</v>
      </c>
      <c r="D27" s="248"/>
      <c r="E27" s="261"/>
      <c r="F27" s="261"/>
      <c r="G27" s="261"/>
      <c r="H27" s="238"/>
      <c r="I27" s="238"/>
      <c r="J27" s="238"/>
      <c r="K27" s="238"/>
      <c r="L27" s="238"/>
      <c r="M27" s="238"/>
      <c r="N27" s="238"/>
      <c r="O27" s="238"/>
      <c r="P27" s="238"/>
      <c r="Q27" s="859"/>
      <c r="R27" s="860"/>
      <c r="S27" s="243"/>
    </row>
    <row r="28" spans="2:19" ht="24.95" customHeight="1">
      <c r="B28" s="247"/>
      <c r="C28" s="268" t="s">
        <v>281</v>
      </c>
      <c r="D28" s="248"/>
      <c r="E28" s="261"/>
      <c r="F28" s="261"/>
      <c r="G28" s="261"/>
      <c r="H28" s="238"/>
      <c r="I28" s="238"/>
      <c r="J28" s="238"/>
      <c r="K28" s="238"/>
      <c r="L28" s="238"/>
      <c r="M28" s="238"/>
      <c r="N28" s="238"/>
      <c r="O28" s="238"/>
      <c r="P28" s="238"/>
      <c r="Q28" s="859"/>
      <c r="R28" s="860"/>
      <c r="S28" s="243"/>
    </row>
    <row r="29" spans="2:19" ht="24.95" customHeight="1">
      <c r="B29" s="247"/>
      <c r="C29" s="268" t="s">
        <v>282</v>
      </c>
      <c r="D29" s="248"/>
      <c r="E29" s="261"/>
      <c r="F29" s="261"/>
      <c r="G29" s="261"/>
      <c r="H29" s="238"/>
      <c r="I29" s="238"/>
      <c r="J29" s="238"/>
      <c r="K29" s="238"/>
      <c r="L29" s="238"/>
      <c r="M29" s="238"/>
      <c r="N29" s="238"/>
      <c r="O29" s="238"/>
      <c r="P29" s="238"/>
      <c r="Q29" s="859"/>
      <c r="R29" s="860"/>
      <c r="S29" s="243"/>
    </row>
    <row r="30" spans="2:19" ht="24.95" customHeight="1">
      <c r="B30" s="247"/>
      <c r="C30" s="268" t="s">
        <v>283</v>
      </c>
      <c r="D30" s="248"/>
      <c r="E30" s="261"/>
      <c r="F30" s="261"/>
      <c r="G30" s="261"/>
      <c r="H30" s="238"/>
      <c r="I30" s="238"/>
      <c r="J30" s="238"/>
      <c r="K30" s="238"/>
      <c r="L30" s="238"/>
      <c r="M30" s="238"/>
      <c r="N30" s="238"/>
      <c r="O30" s="238"/>
      <c r="P30" s="238"/>
      <c r="Q30" s="859"/>
      <c r="R30" s="860"/>
      <c r="S30" s="243"/>
    </row>
    <row r="31" spans="2:19" ht="24.95" customHeight="1">
      <c r="B31" s="247"/>
      <c r="C31" s="268" t="s">
        <v>284</v>
      </c>
      <c r="D31" s="248"/>
      <c r="E31" s="261"/>
      <c r="F31" s="261"/>
      <c r="G31" s="261"/>
      <c r="H31" s="238"/>
      <c r="I31" s="238"/>
      <c r="J31" s="238"/>
      <c r="K31" s="238"/>
      <c r="L31" s="238"/>
      <c r="M31" s="238"/>
      <c r="N31" s="238"/>
      <c r="O31" s="238"/>
      <c r="P31" s="238"/>
      <c r="Q31" s="859"/>
      <c r="R31" s="860"/>
      <c r="S31" s="243"/>
    </row>
    <row r="32" spans="2:19" ht="24.95" customHeight="1">
      <c r="B32" s="247"/>
      <c r="C32" s="268" t="s">
        <v>285</v>
      </c>
      <c r="D32" s="248"/>
      <c r="E32" s="261"/>
      <c r="F32" s="261"/>
      <c r="G32" s="261"/>
      <c r="H32" s="238"/>
      <c r="I32" s="238"/>
      <c r="J32" s="238"/>
      <c r="K32" s="238"/>
      <c r="L32" s="238"/>
      <c r="M32" s="238"/>
      <c r="N32" s="238"/>
      <c r="O32" s="238"/>
      <c r="P32" s="238"/>
      <c r="Q32" s="859"/>
      <c r="R32" s="860"/>
      <c r="S32" s="243"/>
    </row>
    <row r="33" spans="2:20" ht="24.95" customHeight="1">
      <c r="B33" s="247"/>
      <c r="C33" s="268" t="s">
        <v>286</v>
      </c>
      <c r="D33" s="248"/>
      <c r="E33" s="261"/>
      <c r="F33" s="261"/>
      <c r="G33" s="261"/>
      <c r="H33" s="238"/>
      <c r="I33" s="238"/>
      <c r="J33" s="238"/>
      <c r="K33" s="238"/>
      <c r="L33" s="238"/>
      <c r="M33" s="238"/>
      <c r="N33" s="238"/>
      <c r="O33" s="238"/>
      <c r="P33" s="238"/>
      <c r="Q33" s="859"/>
      <c r="R33" s="860"/>
      <c r="S33" s="243"/>
    </row>
    <row r="34" spans="2:20" ht="24.95" customHeight="1">
      <c r="B34" s="247"/>
      <c r="C34" s="268" t="s">
        <v>287</v>
      </c>
      <c r="D34" s="248"/>
      <c r="E34" s="261"/>
      <c r="F34" s="261"/>
      <c r="G34" s="261"/>
      <c r="H34" s="238"/>
      <c r="I34" s="238"/>
      <c r="J34" s="238"/>
      <c r="K34" s="238"/>
      <c r="L34" s="238"/>
      <c r="M34" s="238"/>
      <c r="N34" s="238"/>
      <c r="O34" s="238"/>
      <c r="P34" s="238"/>
      <c r="Q34" s="859"/>
      <c r="R34" s="860"/>
      <c r="S34" s="243"/>
    </row>
    <row r="35" spans="2:20" ht="24.95" customHeight="1">
      <c r="B35" s="247"/>
      <c r="C35" s="268" t="s">
        <v>288</v>
      </c>
      <c r="D35" s="248"/>
      <c r="E35" s="261"/>
      <c r="F35" s="261"/>
      <c r="G35" s="261"/>
      <c r="H35" s="238"/>
      <c r="I35" s="238"/>
      <c r="J35" s="238"/>
      <c r="K35" s="238"/>
      <c r="L35" s="238"/>
      <c r="M35" s="238"/>
      <c r="N35" s="238"/>
      <c r="O35" s="238"/>
      <c r="P35" s="238"/>
      <c r="Q35" s="859"/>
      <c r="R35" s="860"/>
      <c r="S35" s="243"/>
    </row>
    <row r="36" spans="2:20" ht="24.95" customHeight="1">
      <c r="B36" s="247"/>
      <c r="C36" s="268" t="s">
        <v>289</v>
      </c>
      <c r="D36" s="248"/>
      <c r="E36" s="261"/>
      <c r="F36" s="263"/>
      <c r="G36" s="261"/>
      <c r="H36" s="238"/>
      <c r="I36" s="238"/>
      <c r="J36" s="238"/>
      <c r="K36" s="238"/>
      <c r="L36" s="238"/>
      <c r="M36" s="238"/>
      <c r="N36" s="238"/>
      <c r="O36" s="238"/>
      <c r="P36" s="238"/>
      <c r="Q36" s="859"/>
      <c r="R36" s="860"/>
      <c r="S36" s="243"/>
    </row>
    <row r="37" spans="2:20" ht="24.95" customHeight="1" thickBot="1">
      <c r="B37" s="249"/>
      <c r="C37" s="269" t="s">
        <v>290</v>
      </c>
      <c r="D37" s="248"/>
      <c r="E37" s="261"/>
      <c r="F37" s="262"/>
      <c r="G37" s="261"/>
      <c r="H37" s="219"/>
      <c r="I37" s="238"/>
      <c r="J37" s="219"/>
      <c r="K37" s="238"/>
      <c r="L37" s="239"/>
      <c r="M37" s="219"/>
      <c r="N37" s="238"/>
      <c r="O37" s="219"/>
      <c r="P37" s="238"/>
      <c r="Q37" s="857"/>
      <c r="R37" s="858"/>
      <c r="S37" s="243"/>
    </row>
    <row r="38" spans="2:20" ht="27.95" customHeight="1" thickBot="1">
      <c r="B38" s="875" t="s">
        <v>418</v>
      </c>
      <c r="C38" s="844"/>
      <c r="D38" s="841"/>
      <c r="E38" s="264">
        <f>SUM(E7:E37)</f>
        <v>0</v>
      </c>
      <c r="F38" s="264">
        <f>SUM(F7:F37)</f>
        <v>0</v>
      </c>
      <c r="G38" s="264">
        <f>SUM(G7:G37)</f>
        <v>0</v>
      </c>
      <c r="H38" s="264">
        <f>SUM(H7:H37)</f>
        <v>0</v>
      </c>
      <c r="I38" s="264">
        <f>SUM(I7:I37)</f>
        <v>0</v>
      </c>
      <c r="J38" s="264">
        <f t="shared" ref="J38:P38" si="0">SUM(J7:J37)</f>
        <v>0</v>
      </c>
      <c r="K38" s="264">
        <f t="shared" si="0"/>
        <v>0</v>
      </c>
      <c r="L38" s="264">
        <f t="shared" si="0"/>
        <v>0</v>
      </c>
      <c r="M38" s="265">
        <f t="shared" si="0"/>
        <v>0</v>
      </c>
      <c r="N38" s="264">
        <f t="shared" si="0"/>
        <v>0</v>
      </c>
      <c r="O38" s="264">
        <f t="shared" si="0"/>
        <v>0</v>
      </c>
      <c r="P38" s="264">
        <f t="shared" si="0"/>
        <v>0</v>
      </c>
      <c r="Q38" s="876"/>
      <c r="R38" s="877"/>
      <c r="S38" s="243"/>
    </row>
    <row r="39" spans="2:20" ht="9.9499999999999993" customHeight="1">
      <c r="B39" s="250"/>
      <c r="C39" s="250"/>
      <c r="D39" s="250"/>
      <c r="E39" s="250"/>
      <c r="F39" s="250"/>
      <c r="G39" s="250"/>
      <c r="H39" s="254"/>
      <c r="I39" s="254"/>
      <c r="J39" s="254"/>
      <c r="K39" s="254"/>
      <c r="L39" s="254"/>
      <c r="M39" s="254"/>
      <c r="N39" s="254"/>
      <c r="O39" s="254"/>
      <c r="P39" s="254"/>
      <c r="Q39" s="254"/>
      <c r="R39" s="254"/>
      <c r="S39" s="243"/>
      <c r="T39" s="243"/>
    </row>
    <row r="40" spans="2:20" ht="18" customHeight="1">
      <c r="B40" s="251"/>
      <c r="C40" s="845"/>
      <c r="D40" s="845"/>
      <c r="E40" s="845"/>
      <c r="F40" s="845"/>
      <c r="G40" s="845"/>
      <c r="H40" s="845"/>
      <c r="I40" s="845"/>
      <c r="J40" s="845"/>
      <c r="K40" s="845"/>
      <c r="L40" s="845"/>
      <c r="M40" s="845"/>
      <c r="N40" s="845"/>
      <c r="O40" s="845"/>
      <c r="P40" s="845"/>
      <c r="Q40" s="845"/>
      <c r="R40" s="257"/>
      <c r="S40" s="243"/>
      <c r="T40" s="243"/>
    </row>
    <row r="41" spans="2:20" ht="15" customHeight="1">
      <c r="B41" s="251"/>
      <c r="H41" s="243"/>
      <c r="I41" s="243"/>
      <c r="J41" s="243"/>
      <c r="K41" s="243"/>
      <c r="L41" s="243"/>
      <c r="M41" s="243"/>
      <c r="N41" s="243"/>
      <c r="O41" s="243"/>
      <c r="P41" s="243"/>
      <c r="Q41" s="243"/>
      <c r="R41" s="243"/>
      <c r="S41" s="243"/>
    </row>
    <row r="42" spans="2:20" ht="15" customHeight="1">
      <c r="B42" s="251"/>
      <c r="H42" s="243"/>
      <c r="I42" s="243"/>
      <c r="J42" s="243"/>
      <c r="K42" s="243"/>
      <c r="L42" s="243"/>
      <c r="M42" s="243"/>
      <c r="N42" s="243"/>
      <c r="O42" s="243"/>
      <c r="P42" s="243"/>
      <c r="Q42" s="243"/>
      <c r="R42" s="243"/>
      <c r="S42" s="243"/>
    </row>
    <row r="43" spans="2:20" ht="15" customHeight="1">
      <c r="B43" s="251"/>
      <c r="C43" s="252"/>
      <c r="D43" s="253"/>
      <c r="E43" s="253"/>
      <c r="F43" s="253"/>
      <c r="G43" s="253"/>
      <c r="H43" s="253"/>
      <c r="I43" s="253"/>
      <c r="J43" s="253"/>
      <c r="K43" s="243"/>
      <c r="L43" s="243"/>
      <c r="M43" s="243"/>
      <c r="N43" s="243"/>
      <c r="O43" s="243"/>
      <c r="P43" s="243"/>
      <c r="Q43" s="243"/>
      <c r="R43" s="243"/>
      <c r="S43" s="243"/>
    </row>
    <row r="44" spans="2:20" ht="15" customHeight="1">
      <c r="B44" s="251"/>
      <c r="H44" s="243"/>
      <c r="I44" s="243"/>
      <c r="J44" s="243"/>
      <c r="K44" s="253"/>
      <c r="L44" s="253"/>
      <c r="M44" s="253"/>
      <c r="N44" s="253"/>
      <c r="O44" s="253"/>
      <c r="P44" s="253"/>
      <c r="Q44" s="243"/>
      <c r="R44" s="243"/>
      <c r="S44" s="243"/>
    </row>
    <row r="45" spans="2:20" ht="15" customHeight="1">
      <c r="B45" s="251"/>
    </row>
    <row r="46" spans="2:20">
      <c r="B46" s="251"/>
    </row>
  </sheetData>
  <sheetProtection selectLockedCells="1"/>
  <mergeCells count="14">
    <mergeCell ref="B38:D38"/>
    <mergeCell ref="G3:I3"/>
    <mergeCell ref="C40:Q40"/>
    <mergeCell ref="Q38:R38"/>
    <mergeCell ref="Q7:R37"/>
    <mergeCell ref="Q3:R3"/>
    <mergeCell ref="B1:R1"/>
    <mergeCell ref="H5:P5"/>
    <mergeCell ref="E5:G5"/>
    <mergeCell ref="Q5:R6"/>
    <mergeCell ref="B5:D6"/>
    <mergeCell ref="K3:L3"/>
    <mergeCell ref="M3:N3"/>
    <mergeCell ref="B3:D3"/>
  </mergeCells>
  <phoneticPr fontId="2"/>
  <conditionalFormatting sqref="E7:P37">
    <cfRule type="cellIs" dxfId="0" priority="1" stopIfTrue="1" operator="greaterThan">
      <formula>$U$3</formula>
    </cfRule>
  </conditionalFormatting>
  <pageMargins left="0.7" right="0.7" top="0.75" bottom="0.75" header="0.3" footer="0.3"/>
  <pageSetup paperSize="9" scale="72"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83"/>
  <sheetViews>
    <sheetView showZeros="0" view="pageBreakPreview" zoomScale="90" zoomScaleNormal="90" zoomScaleSheetLayoutView="90" workbookViewId="0">
      <selection activeCell="F6" sqref="F6"/>
    </sheetView>
  </sheetViews>
  <sheetFormatPr defaultRowHeight="21" customHeight="1"/>
  <cols>
    <col min="1" max="4" width="3.25" style="316" customWidth="1"/>
    <col min="5" max="12" width="3.25" style="297" customWidth="1"/>
    <col min="13" max="48" width="3.375" style="297" customWidth="1"/>
    <col min="49" max="51" width="3.25" style="297" customWidth="1"/>
    <col min="52" max="52" width="3.625" style="297" customWidth="1"/>
    <col min="53" max="72" width="2.625" style="297" customWidth="1"/>
    <col min="73" max="256" width="9" style="297"/>
    <col min="257" max="268" width="3.25" style="297" customWidth="1"/>
    <col min="269" max="304" width="3.375" style="297" customWidth="1"/>
    <col min="305" max="307" width="3.25" style="297" customWidth="1"/>
    <col min="308" max="308" width="3.625" style="297" customWidth="1"/>
    <col min="309" max="328" width="2.625" style="297" customWidth="1"/>
    <col min="329" max="512" width="9" style="297"/>
    <col min="513" max="524" width="3.25" style="297" customWidth="1"/>
    <col min="525" max="560" width="3.375" style="297" customWidth="1"/>
    <col min="561" max="563" width="3.25" style="297" customWidth="1"/>
    <col min="564" max="564" width="3.625" style="297" customWidth="1"/>
    <col min="565" max="584" width="2.625" style="297" customWidth="1"/>
    <col min="585" max="768" width="9" style="297"/>
    <col min="769" max="780" width="3.25" style="297" customWidth="1"/>
    <col min="781" max="816" width="3.375" style="297" customWidth="1"/>
    <col min="817" max="819" width="3.25" style="297" customWidth="1"/>
    <col min="820" max="820" width="3.625" style="297" customWidth="1"/>
    <col min="821" max="840" width="2.625" style="297" customWidth="1"/>
    <col min="841" max="1024" width="9" style="297"/>
    <col min="1025" max="1036" width="3.25" style="297" customWidth="1"/>
    <col min="1037" max="1072" width="3.375" style="297" customWidth="1"/>
    <col min="1073" max="1075" width="3.25" style="297" customWidth="1"/>
    <col min="1076" max="1076" width="3.625" style="297" customWidth="1"/>
    <col min="1077" max="1096" width="2.625" style="297" customWidth="1"/>
    <col min="1097" max="1280" width="9" style="297"/>
    <col min="1281" max="1292" width="3.25" style="297" customWidth="1"/>
    <col min="1293" max="1328" width="3.375" style="297" customWidth="1"/>
    <col min="1329" max="1331" width="3.25" style="297" customWidth="1"/>
    <col min="1332" max="1332" width="3.625" style="297" customWidth="1"/>
    <col min="1333" max="1352" width="2.625" style="297" customWidth="1"/>
    <col min="1353" max="1536" width="9" style="297"/>
    <col min="1537" max="1548" width="3.25" style="297" customWidth="1"/>
    <col min="1549" max="1584" width="3.375" style="297" customWidth="1"/>
    <col min="1585" max="1587" width="3.25" style="297" customWidth="1"/>
    <col min="1588" max="1588" width="3.625" style="297" customWidth="1"/>
    <col min="1589" max="1608" width="2.625" style="297" customWidth="1"/>
    <col min="1609" max="1792" width="9" style="297"/>
    <col min="1793" max="1804" width="3.25" style="297" customWidth="1"/>
    <col min="1805" max="1840" width="3.375" style="297" customWidth="1"/>
    <col min="1841" max="1843" width="3.25" style="297" customWidth="1"/>
    <col min="1844" max="1844" width="3.625" style="297" customWidth="1"/>
    <col min="1845" max="1864" width="2.625" style="297" customWidth="1"/>
    <col min="1865" max="2048" width="9" style="297"/>
    <col min="2049" max="2060" width="3.25" style="297" customWidth="1"/>
    <col min="2061" max="2096" width="3.375" style="297" customWidth="1"/>
    <col min="2097" max="2099" width="3.25" style="297" customWidth="1"/>
    <col min="2100" max="2100" width="3.625" style="297" customWidth="1"/>
    <col min="2101" max="2120" width="2.625" style="297" customWidth="1"/>
    <col min="2121" max="2304" width="9" style="297"/>
    <col min="2305" max="2316" width="3.25" style="297" customWidth="1"/>
    <col min="2317" max="2352" width="3.375" style="297" customWidth="1"/>
    <col min="2353" max="2355" width="3.25" style="297" customWidth="1"/>
    <col min="2356" max="2356" width="3.625" style="297" customWidth="1"/>
    <col min="2357" max="2376" width="2.625" style="297" customWidth="1"/>
    <col min="2377" max="2560" width="9" style="297"/>
    <col min="2561" max="2572" width="3.25" style="297" customWidth="1"/>
    <col min="2573" max="2608" width="3.375" style="297" customWidth="1"/>
    <col min="2609" max="2611" width="3.25" style="297" customWidth="1"/>
    <col min="2612" max="2612" width="3.625" style="297" customWidth="1"/>
    <col min="2613" max="2632" width="2.625" style="297" customWidth="1"/>
    <col min="2633" max="2816" width="9" style="297"/>
    <col min="2817" max="2828" width="3.25" style="297" customWidth="1"/>
    <col min="2829" max="2864" width="3.375" style="297" customWidth="1"/>
    <col min="2865" max="2867" width="3.25" style="297" customWidth="1"/>
    <col min="2868" max="2868" width="3.625" style="297" customWidth="1"/>
    <col min="2869" max="2888" width="2.625" style="297" customWidth="1"/>
    <col min="2889" max="3072" width="9" style="297"/>
    <col min="3073" max="3084" width="3.25" style="297" customWidth="1"/>
    <col min="3085" max="3120" width="3.375" style="297" customWidth="1"/>
    <col min="3121" max="3123" width="3.25" style="297" customWidth="1"/>
    <col min="3124" max="3124" width="3.625" style="297" customWidth="1"/>
    <col min="3125" max="3144" width="2.625" style="297" customWidth="1"/>
    <col min="3145" max="3328" width="9" style="297"/>
    <col min="3329" max="3340" width="3.25" style="297" customWidth="1"/>
    <col min="3341" max="3376" width="3.375" style="297" customWidth="1"/>
    <col min="3377" max="3379" width="3.25" style="297" customWidth="1"/>
    <col min="3380" max="3380" width="3.625" style="297" customWidth="1"/>
    <col min="3381" max="3400" width="2.625" style="297" customWidth="1"/>
    <col min="3401" max="3584" width="9" style="297"/>
    <col min="3585" max="3596" width="3.25" style="297" customWidth="1"/>
    <col min="3597" max="3632" width="3.375" style="297" customWidth="1"/>
    <col min="3633" max="3635" width="3.25" style="297" customWidth="1"/>
    <col min="3636" max="3636" width="3.625" style="297" customWidth="1"/>
    <col min="3637" max="3656" width="2.625" style="297" customWidth="1"/>
    <col min="3657" max="3840" width="9" style="297"/>
    <col min="3841" max="3852" width="3.25" style="297" customWidth="1"/>
    <col min="3853" max="3888" width="3.375" style="297" customWidth="1"/>
    <col min="3889" max="3891" width="3.25" style="297" customWidth="1"/>
    <col min="3892" max="3892" width="3.625" style="297" customWidth="1"/>
    <col min="3893" max="3912" width="2.625" style="297" customWidth="1"/>
    <col min="3913" max="4096" width="9" style="297"/>
    <col min="4097" max="4108" width="3.25" style="297" customWidth="1"/>
    <col min="4109" max="4144" width="3.375" style="297" customWidth="1"/>
    <col min="4145" max="4147" width="3.25" style="297" customWidth="1"/>
    <col min="4148" max="4148" width="3.625" style="297" customWidth="1"/>
    <col min="4149" max="4168" width="2.625" style="297" customWidth="1"/>
    <col min="4169" max="4352" width="9" style="297"/>
    <col min="4353" max="4364" width="3.25" style="297" customWidth="1"/>
    <col min="4365" max="4400" width="3.375" style="297" customWidth="1"/>
    <col min="4401" max="4403" width="3.25" style="297" customWidth="1"/>
    <col min="4404" max="4404" width="3.625" style="297" customWidth="1"/>
    <col min="4405" max="4424" width="2.625" style="297" customWidth="1"/>
    <col min="4425" max="4608" width="9" style="297"/>
    <col min="4609" max="4620" width="3.25" style="297" customWidth="1"/>
    <col min="4621" max="4656" width="3.375" style="297" customWidth="1"/>
    <col min="4657" max="4659" width="3.25" style="297" customWidth="1"/>
    <col min="4660" max="4660" width="3.625" style="297" customWidth="1"/>
    <col min="4661" max="4680" width="2.625" style="297" customWidth="1"/>
    <col min="4681" max="4864" width="9" style="297"/>
    <col min="4865" max="4876" width="3.25" style="297" customWidth="1"/>
    <col min="4877" max="4912" width="3.375" style="297" customWidth="1"/>
    <col min="4913" max="4915" width="3.25" style="297" customWidth="1"/>
    <col min="4916" max="4916" width="3.625" style="297" customWidth="1"/>
    <col min="4917" max="4936" width="2.625" style="297" customWidth="1"/>
    <col min="4937" max="5120" width="9" style="297"/>
    <col min="5121" max="5132" width="3.25" style="297" customWidth="1"/>
    <col min="5133" max="5168" width="3.375" style="297" customWidth="1"/>
    <col min="5169" max="5171" width="3.25" style="297" customWidth="1"/>
    <col min="5172" max="5172" width="3.625" style="297" customWidth="1"/>
    <col min="5173" max="5192" width="2.625" style="297" customWidth="1"/>
    <col min="5193" max="5376" width="9" style="297"/>
    <col min="5377" max="5388" width="3.25" style="297" customWidth="1"/>
    <col min="5389" max="5424" width="3.375" style="297" customWidth="1"/>
    <col min="5425" max="5427" width="3.25" style="297" customWidth="1"/>
    <col min="5428" max="5428" width="3.625" style="297" customWidth="1"/>
    <col min="5429" max="5448" width="2.625" style="297" customWidth="1"/>
    <col min="5449" max="5632" width="9" style="297"/>
    <col min="5633" max="5644" width="3.25" style="297" customWidth="1"/>
    <col min="5645" max="5680" width="3.375" style="297" customWidth="1"/>
    <col min="5681" max="5683" width="3.25" style="297" customWidth="1"/>
    <col min="5684" max="5684" width="3.625" style="297" customWidth="1"/>
    <col min="5685" max="5704" width="2.625" style="297" customWidth="1"/>
    <col min="5705" max="5888" width="9" style="297"/>
    <col min="5889" max="5900" width="3.25" style="297" customWidth="1"/>
    <col min="5901" max="5936" width="3.375" style="297" customWidth="1"/>
    <col min="5937" max="5939" width="3.25" style="297" customWidth="1"/>
    <col min="5940" max="5940" width="3.625" style="297" customWidth="1"/>
    <col min="5941" max="5960" width="2.625" style="297" customWidth="1"/>
    <col min="5961" max="6144" width="9" style="297"/>
    <col min="6145" max="6156" width="3.25" style="297" customWidth="1"/>
    <col min="6157" max="6192" width="3.375" style="297" customWidth="1"/>
    <col min="6193" max="6195" width="3.25" style="297" customWidth="1"/>
    <col min="6196" max="6196" width="3.625" style="297" customWidth="1"/>
    <col min="6197" max="6216" width="2.625" style="297" customWidth="1"/>
    <col min="6217" max="6400" width="9" style="297"/>
    <col min="6401" max="6412" width="3.25" style="297" customWidth="1"/>
    <col min="6413" max="6448" width="3.375" style="297" customWidth="1"/>
    <col min="6449" max="6451" width="3.25" style="297" customWidth="1"/>
    <col min="6452" max="6452" width="3.625" style="297" customWidth="1"/>
    <col min="6453" max="6472" width="2.625" style="297" customWidth="1"/>
    <col min="6473" max="6656" width="9" style="297"/>
    <col min="6657" max="6668" width="3.25" style="297" customWidth="1"/>
    <col min="6669" max="6704" width="3.375" style="297" customWidth="1"/>
    <col min="6705" max="6707" width="3.25" style="297" customWidth="1"/>
    <col min="6708" max="6708" width="3.625" style="297" customWidth="1"/>
    <col min="6709" max="6728" width="2.625" style="297" customWidth="1"/>
    <col min="6729" max="6912" width="9" style="297"/>
    <col min="6913" max="6924" width="3.25" style="297" customWidth="1"/>
    <col min="6925" max="6960" width="3.375" style="297" customWidth="1"/>
    <col min="6961" max="6963" width="3.25" style="297" customWidth="1"/>
    <col min="6964" max="6964" width="3.625" style="297" customWidth="1"/>
    <col min="6965" max="6984" width="2.625" style="297" customWidth="1"/>
    <col min="6985" max="7168" width="9" style="297"/>
    <col min="7169" max="7180" width="3.25" style="297" customWidth="1"/>
    <col min="7181" max="7216" width="3.375" style="297" customWidth="1"/>
    <col min="7217" max="7219" width="3.25" style="297" customWidth="1"/>
    <col min="7220" max="7220" width="3.625" style="297" customWidth="1"/>
    <col min="7221" max="7240" width="2.625" style="297" customWidth="1"/>
    <col min="7241" max="7424" width="9" style="297"/>
    <col min="7425" max="7436" width="3.25" style="297" customWidth="1"/>
    <col min="7437" max="7472" width="3.375" style="297" customWidth="1"/>
    <col min="7473" max="7475" width="3.25" style="297" customWidth="1"/>
    <col min="7476" max="7476" width="3.625" style="297" customWidth="1"/>
    <col min="7477" max="7496" width="2.625" style="297" customWidth="1"/>
    <col min="7497" max="7680" width="9" style="297"/>
    <col min="7681" max="7692" width="3.25" style="297" customWidth="1"/>
    <col min="7693" max="7728" width="3.375" style="297" customWidth="1"/>
    <col min="7729" max="7731" width="3.25" style="297" customWidth="1"/>
    <col min="7732" max="7732" width="3.625" style="297" customWidth="1"/>
    <col min="7733" max="7752" width="2.625" style="297" customWidth="1"/>
    <col min="7753" max="7936" width="9" style="297"/>
    <col min="7937" max="7948" width="3.25" style="297" customWidth="1"/>
    <col min="7949" max="7984" width="3.375" style="297" customWidth="1"/>
    <col min="7985" max="7987" width="3.25" style="297" customWidth="1"/>
    <col min="7988" max="7988" width="3.625" style="297" customWidth="1"/>
    <col min="7989" max="8008" width="2.625" style="297" customWidth="1"/>
    <col min="8009" max="8192" width="9" style="297"/>
    <col min="8193" max="8204" width="3.25" style="297" customWidth="1"/>
    <col min="8205" max="8240" width="3.375" style="297" customWidth="1"/>
    <col min="8241" max="8243" width="3.25" style="297" customWidth="1"/>
    <col min="8244" max="8244" width="3.625" style="297" customWidth="1"/>
    <col min="8245" max="8264" width="2.625" style="297" customWidth="1"/>
    <col min="8265" max="8448" width="9" style="297"/>
    <col min="8449" max="8460" width="3.25" style="297" customWidth="1"/>
    <col min="8461" max="8496" width="3.375" style="297" customWidth="1"/>
    <col min="8497" max="8499" width="3.25" style="297" customWidth="1"/>
    <col min="8500" max="8500" width="3.625" style="297" customWidth="1"/>
    <col min="8501" max="8520" width="2.625" style="297" customWidth="1"/>
    <col min="8521" max="8704" width="9" style="297"/>
    <col min="8705" max="8716" width="3.25" style="297" customWidth="1"/>
    <col min="8717" max="8752" width="3.375" style="297" customWidth="1"/>
    <col min="8753" max="8755" width="3.25" style="297" customWidth="1"/>
    <col min="8756" max="8756" width="3.625" style="297" customWidth="1"/>
    <col min="8757" max="8776" width="2.625" style="297" customWidth="1"/>
    <col min="8777" max="8960" width="9" style="297"/>
    <col min="8961" max="8972" width="3.25" style="297" customWidth="1"/>
    <col min="8973" max="9008" width="3.375" style="297" customWidth="1"/>
    <col min="9009" max="9011" width="3.25" style="297" customWidth="1"/>
    <col min="9012" max="9012" width="3.625" style="297" customWidth="1"/>
    <col min="9013" max="9032" width="2.625" style="297" customWidth="1"/>
    <col min="9033" max="9216" width="9" style="297"/>
    <col min="9217" max="9228" width="3.25" style="297" customWidth="1"/>
    <col min="9229" max="9264" width="3.375" style="297" customWidth="1"/>
    <col min="9265" max="9267" width="3.25" style="297" customWidth="1"/>
    <col min="9268" max="9268" width="3.625" style="297" customWidth="1"/>
    <col min="9269" max="9288" width="2.625" style="297" customWidth="1"/>
    <col min="9289" max="9472" width="9" style="297"/>
    <col min="9473" max="9484" width="3.25" style="297" customWidth="1"/>
    <col min="9485" max="9520" width="3.375" style="297" customWidth="1"/>
    <col min="9521" max="9523" width="3.25" style="297" customWidth="1"/>
    <col min="9524" max="9524" width="3.625" style="297" customWidth="1"/>
    <col min="9525" max="9544" width="2.625" style="297" customWidth="1"/>
    <col min="9545" max="9728" width="9" style="297"/>
    <col min="9729" max="9740" width="3.25" style="297" customWidth="1"/>
    <col min="9741" max="9776" width="3.375" style="297" customWidth="1"/>
    <col min="9777" max="9779" width="3.25" style="297" customWidth="1"/>
    <col min="9780" max="9780" width="3.625" style="297" customWidth="1"/>
    <col min="9781" max="9800" width="2.625" style="297" customWidth="1"/>
    <col min="9801" max="9984" width="9" style="297"/>
    <col min="9985" max="9996" width="3.25" style="297" customWidth="1"/>
    <col min="9997" max="10032" width="3.375" style="297" customWidth="1"/>
    <col min="10033" max="10035" width="3.25" style="297" customWidth="1"/>
    <col min="10036" max="10036" width="3.625" style="297" customWidth="1"/>
    <col min="10037" max="10056" width="2.625" style="297" customWidth="1"/>
    <col min="10057" max="10240" width="9" style="297"/>
    <col min="10241" max="10252" width="3.25" style="297" customWidth="1"/>
    <col min="10253" max="10288" width="3.375" style="297" customWidth="1"/>
    <col min="10289" max="10291" width="3.25" style="297" customWidth="1"/>
    <col min="10292" max="10292" width="3.625" style="297" customWidth="1"/>
    <col min="10293" max="10312" width="2.625" style="297" customWidth="1"/>
    <col min="10313" max="10496" width="9" style="297"/>
    <col min="10497" max="10508" width="3.25" style="297" customWidth="1"/>
    <col min="10509" max="10544" width="3.375" style="297" customWidth="1"/>
    <col min="10545" max="10547" width="3.25" style="297" customWidth="1"/>
    <col min="10548" max="10548" width="3.625" style="297" customWidth="1"/>
    <col min="10549" max="10568" width="2.625" style="297" customWidth="1"/>
    <col min="10569" max="10752" width="9" style="297"/>
    <col min="10753" max="10764" width="3.25" style="297" customWidth="1"/>
    <col min="10765" max="10800" width="3.375" style="297" customWidth="1"/>
    <col min="10801" max="10803" width="3.25" style="297" customWidth="1"/>
    <col min="10804" max="10804" width="3.625" style="297" customWidth="1"/>
    <col min="10805" max="10824" width="2.625" style="297" customWidth="1"/>
    <col min="10825" max="11008" width="9" style="297"/>
    <col min="11009" max="11020" width="3.25" style="297" customWidth="1"/>
    <col min="11021" max="11056" width="3.375" style="297" customWidth="1"/>
    <col min="11057" max="11059" width="3.25" style="297" customWidth="1"/>
    <col min="11060" max="11060" width="3.625" style="297" customWidth="1"/>
    <col min="11061" max="11080" width="2.625" style="297" customWidth="1"/>
    <col min="11081" max="11264" width="9" style="297"/>
    <col min="11265" max="11276" width="3.25" style="297" customWidth="1"/>
    <col min="11277" max="11312" width="3.375" style="297" customWidth="1"/>
    <col min="11313" max="11315" width="3.25" style="297" customWidth="1"/>
    <col min="11316" max="11316" width="3.625" style="297" customWidth="1"/>
    <col min="11317" max="11336" width="2.625" style="297" customWidth="1"/>
    <col min="11337" max="11520" width="9" style="297"/>
    <col min="11521" max="11532" width="3.25" style="297" customWidth="1"/>
    <col min="11533" max="11568" width="3.375" style="297" customWidth="1"/>
    <col min="11569" max="11571" width="3.25" style="297" customWidth="1"/>
    <col min="11572" max="11572" width="3.625" style="297" customWidth="1"/>
    <col min="11573" max="11592" width="2.625" style="297" customWidth="1"/>
    <col min="11593" max="11776" width="9" style="297"/>
    <col min="11777" max="11788" width="3.25" style="297" customWidth="1"/>
    <col min="11789" max="11824" width="3.375" style="297" customWidth="1"/>
    <col min="11825" max="11827" width="3.25" style="297" customWidth="1"/>
    <col min="11828" max="11828" width="3.625" style="297" customWidth="1"/>
    <col min="11829" max="11848" width="2.625" style="297" customWidth="1"/>
    <col min="11849" max="12032" width="9" style="297"/>
    <col min="12033" max="12044" width="3.25" style="297" customWidth="1"/>
    <col min="12045" max="12080" width="3.375" style="297" customWidth="1"/>
    <col min="12081" max="12083" width="3.25" style="297" customWidth="1"/>
    <col min="12084" max="12084" width="3.625" style="297" customWidth="1"/>
    <col min="12085" max="12104" width="2.625" style="297" customWidth="1"/>
    <col min="12105" max="12288" width="9" style="297"/>
    <col min="12289" max="12300" width="3.25" style="297" customWidth="1"/>
    <col min="12301" max="12336" width="3.375" style="297" customWidth="1"/>
    <col min="12337" max="12339" width="3.25" style="297" customWidth="1"/>
    <col min="12340" max="12340" width="3.625" style="297" customWidth="1"/>
    <col min="12341" max="12360" width="2.625" style="297" customWidth="1"/>
    <col min="12361" max="12544" width="9" style="297"/>
    <col min="12545" max="12556" width="3.25" style="297" customWidth="1"/>
    <col min="12557" max="12592" width="3.375" style="297" customWidth="1"/>
    <col min="12593" max="12595" width="3.25" style="297" customWidth="1"/>
    <col min="12596" max="12596" width="3.625" style="297" customWidth="1"/>
    <col min="12597" max="12616" width="2.625" style="297" customWidth="1"/>
    <col min="12617" max="12800" width="9" style="297"/>
    <col min="12801" max="12812" width="3.25" style="297" customWidth="1"/>
    <col min="12813" max="12848" width="3.375" style="297" customWidth="1"/>
    <col min="12849" max="12851" width="3.25" style="297" customWidth="1"/>
    <col min="12852" max="12852" width="3.625" style="297" customWidth="1"/>
    <col min="12853" max="12872" width="2.625" style="297" customWidth="1"/>
    <col min="12873" max="13056" width="9" style="297"/>
    <col min="13057" max="13068" width="3.25" style="297" customWidth="1"/>
    <col min="13069" max="13104" width="3.375" style="297" customWidth="1"/>
    <col min="13105" max="13107" width="3.25" style="297" customWidth="1"/>
    <col min="13108" max="13108" width="3.625" style="297" customWidth="1"/>
    <col min="13109" max="13128" width="2.625" style="297" customWidth="1"/>
    <col min="13129" max="13312" width="9" style="297"/>
    <col min="13313" max="13324" width="3.25" style="297" customWidth="1"/>
    <col min="13325" max="13360" width="3.375" style="297" customWidth="1"/>
    <col min="13361" max="13363" width="3.25" style="297" customWidth="1"/>
    <col min="13364" max="13364" width="3.625" style="297" customWidth="1"/>
    <col min="13365" max="13384" width="2.625" style="297" customWidth="1"/>
    <col min="13385" max="13568" width="9" style="297"/>
    <col min="13569" max="13580" width="3.25" style="297" customWidth="1"/>
    <col min="13581" max="13616" width="3.375" style="297" customWidth="1"/>
    <col min="13617" max="13619" width="3.25" style="297" customWidth="1"/>
    <col min="13620" max="13620" width="3.625" style="297" customWidth="1"/>
    <col min="13621" max="13640" width="2.625" style="297" customWidth="1"/>
    <col min="13641" max="13824" width="9" style="297"/>
    <col min="13825" max="13836" width="3.25" style="297" customWidth="1"/>
    <col min="13837" max="13872" width="3.375" style="297" customWidth="1"/>
    <col min="13873" max="13875" width="3.25" style="297" customWidth="1"/>
    <col min="13876" max="13876" width="3.625" style="297" customWidth="1"/>
    <col min="13877" max="13896" width="2.625" style="297" customWidth="1"/>
    <col min="13897" max="14080" width="9" style="297"/>
    <col min="14081" max="14092" width="3.25" style="297" customWidth="1"/>
    <col min="14093" max="14128" width="3.375" style="297" customWidth="1"/>
    <col min="14129" max="14131" width="3.25" style="297" customWidth="1"/>
    <col min="14132" max="14132" width="3.625" style="297" customWidth="1"/>
    <col min="14133" max="14152" width="2.625" style="297" customWidth="1"/>
    <col min="14153" max="14336" width="9" style="297"/>
    <col min="14337" max="14348" width="3.25" style="297" customWidth="1"/>
    <col min="14349" max="14384" width="3.375" style="297" customWidth="1"/>
    <col min="14385" max="14387" width="3.25" style="297" customWidth="1"/>
    <col min="14388" max="14388" width="3.625" style="297" customWidth="1"/>
    <col min="14389" max="14408" width="2.625" style="297" customWidth="1"/>
    <col min="14409" max="14592" width="9" style="297"/>
    <col min="14593" max="14604" width="3.25" style="297" customWidth="1"/>
    <col min="14605" max="14640" width="3.375" style="297" customWidth="1"/>
    <col min="14641" max="14643" width="3.25" style="297" customWidth="1"/>
    <col min="14644" max="14644" width="3.625" style="297" customWidth="1"/>
    <col min="14645" max="14664" width="2.625" style="297" customWidth="1"/>
    <col min="14665" max="14848" width="9" style="297"/>
    <col min="14849" max="14860" width="3.25" style="297" customWidth="1"/>
    <col min="14861" max="14896" width="3.375" style="297" customWidth="1"/>
    <col min="14897" max="14899" width="3.25" style="297" customWidth="1"/>
    <col min="14900" max="14900" width="3.625" style="297" customWidth="1"/>
    <col min="14901" max="14920" width="2.625" style="297" customWidth="1"/>
    <col min="14921" max="15104" width="9" style="297"/>
    <col min="15105" max="15116" width="3.25" style="297" customWidth="1"/>
    <col min="15117" max="15152" width="3.375" style="297" customWidth="1"/>
    <col min="15153" max="15155" width="3.25" style="297" customWidth="1"/>
    <col min="15156" max="15156" width="3.625" style="297" customWidth="1"/>
    <col min="15157" max="15176" width="2.625" style="297" customWidth="1"/>
    <col min="15177" max="15360" width="9" style="297"/>
    <col min="15361" max="15372" width="3.25" style="297" customWidth="1"/>
    <col min="15373" max="15408" width="3.375" style="297" customWidth="1"/>
    <col min="15409" max="15411" width="3.25" style="297" customWidth="1"/>
    <col min="15412" max="15412" width="3.625" style="297" customWidth="1"/>
    <col min="15413" max="15432" width="2.625" style="297" customWidth="1"/>
    <col min="15433" max="15616" width="9" style="297"/>
    <col min="15617" max="15628" width="3.25" style="297" customWidth="1"/>
    <col min="15629" max="15664" width="3.375" style="297" customWidth="1"/>
    <col min="15665" max="15667" width="3.25" style="297" customWidth="1"/>
    <col min="15668" max="15668" width="3.625" style="297" customWidth="1"/>
    <col min="15669" max="15688" width="2.625" style="297" customWidth="1"/>
    <col min="15689" max="15872" width="9" style="297"/>
    <col min="15873" max="15884" width="3.25" style="297" customWidth="1"/>
    <col min="15885" max="15920" width="3.375" style="297" customWidth="1"/>
    <col min="15921" max="15923" width="3.25" style="297" customWidth="1"/>
    <col min="15924" max="15924" width="3.625" style="297" customWidth="1"/>
    <col min="15925" max="15944" width="2.625" style="297" customWidth="1"/>
    <col min="15945" max="16128" width="9" style="297"/>
    <col min="16129" max="16140" width="3.25" style="297" customWidth="1"/>
    <col min="16141" max="16176" width="3.375" style="297" customWidth="1"/>
    <col min="16177" max="16179" width="3.25" style="297" customWidth="1"/>
    <col min="16180" max="16180" width="3.625" style="297" customWidth="1"/>
    <col min="16181" max="16200" width="2.625" style="297" customWidth="1"/>
    <col min="16201" max="16384" width="9" style="297"/>
  </cols>
  <sheetData>
    <row r="1" spans="1:64" s="218" customFormat="1" ht="21" customHeight="1">
      <c r="A1" s="243"/>
      <c r="B1" s="833" t="s">
        <v>419</v>
      </c>
      <c r="C1" s="833"/>
      <c r="D1" s="833"/>
      <c r="E1" s="833"/>
      <c r="F1" s="833"/>
      <c r="G1" s="833"/>
      <c r="H1" s="833"/>
      <c r="I1" s="833"/>
      <c r="J1" s="833"/>
      <c r="K1" s="833"/>
      <c r="L1" s="833"/>
      <c r="M1" s="833"/>
      <c r="N1" s="833"/>
      <c r="O1" s="833"/>
      <c r="P1" s="833"/>
      <c r="Q1" s="833"/>
      <c r="R1" s="833"/>
      <c r="S1" s="217"/>
      <c r="T1" s="217"/>
      <c r="U1" s="217"/>
      <c r="V1" s="217"/>
      <c r="W1" s="217"/>
      <c r="X1" s="217"/>
      <c r="Y1" s="217"/>
      <c r="Z1" s="217"/>
      <c r="AA1" s="217"/>
      <c r="AB1" s="217"/>
      <c r="AC1" s="217"/>
      <c r="AD1" s="217"/>
      <c r="AE1" s="217"/>
    </row>
    <row r="2" spans="1:64" ht="15.75" customHeight="1">
      <c r="A2" s="878" t="s">
        <v>426</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296"/>
      <c r="BC2" s="296"/>
      <c r="BD2" s="296"/>
      <c r="BE2" s="296"/>
    </row>
    <row r="3" spans="1:64" s="9" customFormat="1" ht="60" customHeight="1" thickBot="1">
      <c r="A3" s="879" t="s">
        <v>337</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c r="AY3" s="880"/>
      <c r="AZ3" s="880"/>
    </row>
    <row r="4" spans="1:64" s="9" customFormat="1" ht="21" customHeight="1" thickBot="1">
      <c r="A4" s="881" t="s">
        <v>6</v>
      </c>
      <c r="B4" s="882"/>
      <c r="C4" s="882"/>
      <c r="D4" s="882"/>
      <c r="E4" s="882"/>
      <c r="F4" s="882"/>
      <c r="G4" s="882"/>
      <c r="H4" s="882"/>
      <c r="I4" s="882"/>
      <c r="J4" s="882"/>
      <c r="K4" s="882"/>
      <c r="L4" s="883"/>
      <c r="M4" s="884"/>
      <c r="N4" s="885"/>
      <c r="O4" s="885"/>
      <c r="P4" s="885"/>
      <c r="Q4" s="885"/>
      <c r="R4" s="885"/>
      <c r="S4" s="885"/>
      <c r="T4" s="885"/>
      <c r="U4" s="885"/>
      <c r="V4" s="885"/>
      <c r="W4" s="885"/>
      <c r="X4" s="885"/>
      <c r="Y4" s="885"/>
      <c r="Z4" s="885"/>
      <c r="AA4" s="885"/>
      <c r="AB4" s="886"/>
      <c r="AC4" s="887" t="s">
        <v>338</v>
      </c>
      <c r="AD4" s="888"/>
      <c r="AE4" s="888"/>
      <c r="AF4" s="888"/>
      <c r="AG4" s="888"/>
      <c r="AH4" s="888"/>
      <c r="AI4" s="888"/>
      <c r="AJ4" s="888"/>
      <c r="AK4" s="889"/>
      <c r="AL4" s="890"/>
      <c r="AM4" s="890"/>
      <c r="AN4" s="890"/>
      <c r="AO4" s="890"/>
      <c r="AP4" s="890"/>
      <c r="AQ4" s="890"/>
      <c r="AR4" s="890"/>
      <c r="AS4" s="890"/>
      <c r="AT4" s="890"/>
      <c r="AU4" s="890"/>
      <c r="AV4" s="890"/>
      <c r="AW4" s="890"/>
      <c r="AX4" s="890"/>
      <c r="AY4" s="890"/>
      <c r="AZ4" s="891"/>
    </row>
    <row r="5" spans="1:64" s="299" customFormat="1" ht="21" customHeight="1" thickBot="1">
      <c r="A5" s="895" t="s">
        <v>399</v>
      </c>
      <c r="B5" s="896"/>
      <c r="C5" s="896"/>
      <c r="D5" s="896"/>
      <c r="E5" s="896"/>
      <c r="F5" s="897">
        <v>6</v>
      </c>
      <c r="G5" s="897"/>
      <c r="H5" s="898" t="s">
        <v>339</v>
      </c>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c r="AO5" s="898"/>
      <c r="AP5" s="898"/>
      <c r="AQ5" s="898"/>
      <c r="AR5" s="898"/>
      <c r="AS5" s="898"/>
      <c r="AT5" s="898"/>
      <c r="AU5" s="898"/>
      <c r="AV5" s="898"/>
      <c r="AW5" s="898"/>
      <c r="AX5" s="898"/>
      <c r="AY5" s="898"/>
      <c r="AZ5" s="899"/>
      <c r="BA5" s="298"/>
      <c r="BB5" s="298"/>
      <c r="BC5" s="298"/>
      <c r="BD5" s="298"/>
      <c r="BE5" s="298"/>
    </row>
    <row r="6" spans="1:64" s="299" customFormat="1" ht="21" customHeight="1">
      <c r="A6" s="422"/>
      <c r="B6" s="423"/>
      <c r="C6" s="423"/>
      <c r="D6" s="423"/>
      <c r="E6" s="423"/>
      <c r="F6" s="423"/>
      <c r="G6" s="423"/>
      <c r="H6" s="423"/>
      <c r="I6" s="423"/>
      <c r="J6" s="423"/>
      <c r="K6" s="423"/>
      <c r="L6" s="300"/>
      <c r="M6" s="900" t="s">
        <v>340</v>
      </c>
      <c r="N6" s="900"/>
      <c r="O6" s="900"/>
      <c r="P6" s="900" t="s">
        <v>341</v>
      </c>
      <c r="Q6" s="900"/>
      <c r="R6" s="900"/>
      <c r="S6" s="900" t="s">
        <v>342</v>
      </c>
      <c r="T6" s="900"/>
      <c r="U6" s="900"/>
      <c r="V6" s="900" t="s">
        <v>343</v>
      </c>
      <c r="W6" s="900"/>
      <c r="X6" s="900"/>
      <c r="Y6" s="900" t="s">
        <v>344</v>
      </c>
      <c r="Z6" s="900"/>
      <c r="AA6" s="900"/>
      <c r="AB6" s="900" t="s">
        <v>345</v>
      </c>
      <c r="AC6" s="900"/>
      <c r="AD6" s="900"/>
      <c r="AE6" s="900" t="s">
        <v>346</v>
      </c>
      <c r="AF6" s="900"/>
      <c r="AG6" s="900"/>
      <c r="AH6" s="900" t="s">
        <v>347</v>
      </c>
      <c r="AI6" s="900"/>
      <c r="AJ6" s="900"/>
      <c r="AK6" s="900" t="s">
        <v>348</v>
      </c>
      <c r="AL6" s="900"/>
      <c r="AM6" s="900"/>
      <c r="AN6" s="900" t="s">
        <v>349</v>
      </c>
      <c r="AO6" s="900"/>
      <c r="AP6" s="900"/>
      <c r="AQ6" s="900" t="s">
        <v>350</v>
      </c>
      <c r="AR6" s="900"/>
      <c r="AS6" s="900"/>
      <c r="AT6" s="900" t="s">
        <v>351</v>
      </c>
      <c r="AU6" s="900"/>
      <c r="AV6" s="903"/>
      <c r="AW6" s="892" t="s">
        <v>352</v>
      </c>
      <c r="AX6" s="893"/>
      <c r="AY6" s="893"/>
      <c r="AZ6" s="894"/>
      <c r="BA6" s="298"/>
      <c r="BB6" s="298"/>
      <c r="BC6" s="298"/>
      <c r="BD6" s="298"/>
      <c r="BE6" s="298"/>
    </row>
    <row r="7" spans="1:64" s="299" customFormat="1" ht="21" customHeight="1">
      <c r="A7" s="909" t="s">
        <v>353</v>
      </c>
      <c r="B7" s="910"/>
      <c r="C7" s="910"/>
      <c r="D7" s="910"/>
      <c r="E7" s="910"/>
      <c r="F7" s="910"/>
      <c r="G7" s="910"/>
      <c r="H7" s="910"/>
      <c r="I7" s="910"/>
      <c r="J7" s="910"/>
      <c r="K7" s="910"/>
      <c r="L7" s="911"/>
      <c r="M7" s="901"/>
      <c r="N7" s="902"/>
      <c r="O7" s="300" t="s">
        <v>105</v>
      </c>
      <c r="P7" s="901"/>
      <c r="Q7" s="902"/>
      <c r="R7" s="300" t="s">
        <v>105</v>
      </c>
      <c r="S7" s="901"/>
      <c r="T7" s="902"/>
      <c r="U7" s="300" t="s">
        <v>105</v>
      </c>
      <c r="V7" s="901"/>
      <c r="W7" s="902"/>
      <c r="X7" s="300" t="s">
        <v>105</v>
      </c>
      <c r="Y7" s="901"/>
      <c r="Z7" s="902"/>
      <c r="AA7" s="300" t="s">
        <v>105</v>
      </c>
      <c r="AB7" s="901"/>
      <c r="AC7" s="902"/>
      <c r="AD7" s="300" t="s">
        <v>105</v>
      </c>
      <c r="AE7" s="901"/>
      <c r="AF7" s="902"/>
      <c r="AG7" s="300" t="s">
        <v>105</v>
      </c>
      <c r="AH7" s="901"/>
      <c r="AI7" s="902"/>
      <c r="AJ7" s="300" t="s">
        <v>105</v>
      </c>
      <c r="AK7" s="901"/>
      <c r="AL7" s="902"/>
      <c r="AM7" s="300" t="s">
        <v>105</v>
      </c>
      <c r="AN7" s="901"/>
      <c r="AO7" s="902"/>
      <c r="AP7" s="300" t="s">
        <v>105</v>
      </c>
      <c r="AQ7" s="901"/>
      <c r="AR7" s="902"/>
      <c r="AS7" s="300" t="s">
        <v>105</v>
      </c>
      <c r="AT7" s="901"/>
      <c r="AU7" s="902"/>
      <c r="AV7" s="423" t="s">
        <v>105</v>
      </c>
      <c r="AW7" s="904">
        <f t="shared" ref="AW7:AW13" si="0">M7+P7+S7+V7+Y7+AB7+AE7+AH7+AK7+AN7+AQ7+AT7</f>
        <v>0</v>
      </c>
      <c r="AX7" s="905"/>
      <c r="AY7" s="905"/>
      <c r="AZ7" s="301" t="s">
        <v>105</v>
      </c>
      <c r="BA7" s="298"/>
      <c r="BB7" s="298"/>
      <c r="BC7" s="298"/>
      <c r="BD7" s="298"/>
      <c r="BE7" s="298"/>
    </row>
    <row r="8" spans="1:64" s="299" customFormat="1" ht="21" customHeight="1">
      <c r="A8" s="906" t="s">
        <v>354</v>
      </c>
      <c r="B8" s="907"/>
      <c r="C8" s="907"/>
      <c r="D8" s="907"/>
      <c r="E8" s="907"/>
      <c r="F8" s="907"/>
      <c r="G8" s="907"/>
      <c r="H8" s="907"/>
      <c r="I8" s="907"/>
      <c r="J8" s="907"/>
      <c r="K8" s="907"/>
      <c r="L8" s="908"/>
      <c r="M8" s="901"/>
      <c r="N8" s="902"/>
      <c r="O8" s="300" t="s">
        <v>105</v>
      </c>
      <c r="P8" s="901"/>
      <c r="Q8" s="902"/>
      <c r="R8" s="300" t="s">
        <v>105</v>
      </c>
      <c r="S8" s="901"/>
      <c r="T8" s="902"/>
      <c r="U8" s="300" t="s">
        <v>105</v>
      </c>
      <c r="V8" s="901"/>
      <c r="W8" s="902"/>
      <c r="X8" s="300" t="s">
        <v>105</v>
      </c>
      <c r="Y8" s="901"/>
      <c r="Z8" s="902"/>
      <c r="AA8" s="300" t="s">
        <v>105</v>
      </c>
      <c r="AB8" s="901"/>
      <c r="AC8" s="902"/>
      <c r="AD8" s="300" t="s">
        <v>105</v>
      </c>
      <c r="AE8" s="901"/>
      <c r="AF8" s="902"/>
      <c r="AG8" s="300" t="s">
        <v>105</v>
      </c>
      <c r="AH8" s="901"/>
      <c r="AI8" s="902"/>
      <c r="AJ8" s="300" t="s">
        <v>105</v>
      </c>
      <c r="AK8" s="901"/>
      <c r="AL8" s="902"/>
      <c r="AM8" s="300" t="s">
        <v>105</v>
      </c>
      <c r="AN8" s="901"/>
      <c r="AO8" s="902"/>
      <c r="AP8" s="300" t="s">
        <v>105</v>
      </c>
      <c r="AQ8" s="901"/>
      <c r="AR8" s="902"/>
      <c r="AS8" s="300" t="s">
        <v>105</v>
      </c>
      <c r="AT8" s="901"/>
      <c r="AU8" s="902"/>
      <c r="AV8" s="423" t="s">
        <v>105</v>
      </c>
      <c r="AW8" s="904">
        <f t="shared" si="0"/>
        <v>0</v>
      </c>
      <c r="AX8" s="905"/>
      <c r="AY8" s="905"/>
      <c r="AZ8" s="301" t="s">
        <v>105</v>
      </c>
      <c r="BA8" s="298"/>
      <c r="BB8" s="298"/>
      <c r="BC8" s="298"/>
      <c r="BD8" s="298"/>
      <c r="BE8" s="298"/>
    </row>
    <row r="9" spans="1:64" s="299" customFormat="1" ht="21" customHeight="1" thickBot="1">
      <c r="A9" s="923" t="s">
        <v>355</v>
      </c>
      <c r="B9" s="924"/>
      <c r="C9" s="924"/>
      <c r="D9" s="924"/>
      <c r="E9" s="924"/>
      <c r="F9" s="924"/>
      <c r="G9" s="924"/>
      <c r="H9" s="924"/>
      <c r="I9" s="924"/>
      <c r="J9" s="924"/>
      <c r="K9" s="924"/>
      <c r="L9" s="925"/>
      <c r="M9" s="914"/>
      <c r="N9" s="915"/>
      <c r="O9" s="302" t="s">
        <v>356</v>
      </c>
      <c r="P9" s="914"/>
      <c r="Q9" s="915"/>
      <c r="R9" s="302" t="s">
        <v>356</v>
      </c>
      <c r="S9" s="914"/>
      <c r="T9" s="915"/>
      <c r="U9" s="302" t="s">
        <v>356</v>
      </c>
      <c r="V9" s="914"/>
      <c r="W9" s="915"/>
      <c r="X9" s="302" t="s">
        <v>356</v>
      </c>
      <c r="Y9" s="914"/>
      <c r="Z9" s="915"/>
      <c r="AA9" s="302" t="s">
        <v>356</v>
      </c>
      <c r="AB9" s="914"/>
      <c r="AC9" s="915"/>
      <c r="AD9" s="302" t="s">
        <v>356</v>
      </c>
      <c r="AE9" s="914"/>
      <c r="AF9" s="915"/>
      <c r="AG9" s="302" t="s">
        <v>356</v>
      </c>
      <c r="AH9" s="914"/>
      <c r="AI9" s="915"/>
      <c r="AJ9" s="302" t="s">
        <v>356</v>
      </c>
      <c r="AK9" s="914"/>
      <c r="AL9" s="915"/>
      <c r="AM9" s="302" t="s">
        <v>356</v>
      </c>
      <c r="AN9" s="914"/>
      <c r="AO9" s="915"/>
      <c r="AP9" s="302" t="s">
        <v>356</v>
      </c>
      <c r="AQ9" s="914"/>
      <c r="AR9" s="915"/>
      <c r="AS9" s="302" t="s">
        <v>356</v>
      </c>
      <c r="AT9" s="914"/>
      <c r="AU9" s="915"/>
      <c r="AV9" s="303" t="s">
        <v>356</v>
      </c>
      <c r="AW9" s="916">
        <f t="shared" si="0"/>
        <v>0</v>
      </c>
      <c r="AX9" s="917"/>
      <c r="AY9" s="917"/>
      <c r="AZ9" s="304" t="s">
        <v>356</v>
      </c>
      <c r="BA9" s="298"/>
      <c r="BB9" s="298"/>
      <c r="BC9" s="298"/>
      <c r="BD9" s="298"/>
      <c r="BE9" s="298"/>
    </row>
    <row r="10" spans="1:64" s="299" customFormat="1" ht="21" customHeight="1">
      <c r="A10" s="918" t="s">
        <v>357</v>
      </c>
      <c r="B10" s="919"/>
      <c r="C10" s="919"/>
      <c r="D10" s="919"/>
      <c r="E10" s="919"/>
      <c r="F10" s="919"/>
      <c r="G10" s="919"/>
      <c r="H10" s="919"/>
      <c r="I10" s="919"/>
      <c r="J10" s="919"/>
      <c r="K10" s="919"/>
      <c r="L10" s="920"/>
      <c r="M10" s="921"/>
      <c r="N10" s="922"/>
      <c r="O10" s="305" t="s">
        <v>356</v>
      </c>
      <c r="P10" s="921"/>
      <c r="Q10" s="922"/>
      <c r="R10" s="305" t="s">
        <v>356</v>
      </c>
      <c r="S10" s="921"/>
      <c r="T10" s="922"/>
      <c r="U10" s="305" t="s">
        <v>356</v>
      </c>
      <c r="V10" s="921"/>
      <c r="W10" s="922"/>
      <c r="X10" s="305" t="s">
        <v>356</v>
      </c>
      <c r="Y10" s="921"/>
      <c r="Z10" s="922"/>
      <c r="AA10" s="305" t="s">
        <v>356</v>
      </c>
      <c r="AB10" s="921"/>
      <c r="AC10" s="922"/>
      <c r="AD10" s="305" t="s">
        <v>356</v>
      </c>
      <c r="AE10" s="921"/>
      <c r="AF10" s="922"/>
      <c r="AG10" s="305" t="s">
        <v>356</v>
      </c>
      <c r="AH10" s="921"/>
      <c r="AI10" s="922"/>
      <c r="AJ10" s="305" t="s">
        <v>356</v>
      </c>
      <c r="AK10" s="921"/>
      <c r="AL10" s="922"/>
      <c r="AM10" s="305" t="s">
        <v>356</v>
      </c>
      <c r="AN10" s="921"/>
      <c r="AO10" s="922"/>
      <c r="AP10" s="305" t="s">
        <v>356</v>
      </c>
      <c r="AQ10" s="921"/>
      <c r="AR10" s="922"/>
      <c r="AS10" s="305" t="s">
        <v>356</v>
      </c>
      <c r="AT10" s="921"/>
      <c r="AU10" s="922"/>
      <c r="AV10" s="306" t="s">
        <v>356</v>
      </c>
      <c r="AW10" s="912">
        <f t="shared" si="0"/>
        <v>0</v>
      </c>
      <c r="AX10" s="913"/>
      <c r="AY10" s="913"/>
      <c r="AZ10" s="307" t="s">
        <v>356</v>
      </c>
      <c r="BA10" s="298"/>
      <c r="BB10" s="298"/>
      <c r="BC10" s="298"/>
      <c r="BD10" s="298"/>
      <c r="BE10" s="298"/>
    </row>
    <row r="11" spans="1:64" s="299" customFormat="1" ht="21" customHeight="1" thickBot="1">
      <c r="A11" s="923" t="s">
        <v>358</v>
      </c>
      <c r="B11" s="924"/>
      <c r="C11" s="924"/>
      <c r="D11" s="924"/>
      <c r="E11" s="924"/>
      <c r="F11" s="924"/>
      <c r="G11" s="924"/>
      <c r="H11" s="924"/>
      <c r="I11" s="924"/>
      <c r="J11" s="924"/>
      <c r="K11" s="924"/>
      <c r="L11" s="925"/>
      <c r="M11" s="926">
        <f>M9-M10</f>
        <v>0</v>
      </c>
      <c r="N11" s="917"/>
      <c r="O11" s="302" t="s">
        <v>356</v>
      </c>
      <c r="P11" s="926">
        <f>P9-P10</f>
        <v>0</v>
      </c>
      <c r="Q11" s="917"/>
      <c r="R11" s="302" t="s">
        <v>356</v>
      </c>
      <c r="S11" s="926">
        <f>S9-S10</f>
        <v>0</v>
      </c>
      <c r="T11" s="917"/>
      <c r="U11" s="302" t="s">
        <v>356</v>
      </c>
      <c r="V11" s="926">
        <f>V9-V10</f>
        <v>0</v>
      </c>
      <c r="W11" s="917"/>
      <c r="X11" s="302" t="s">
        <v>356</v>
      </c>
      <c r="Y11" s="926">
        <f>Y9-Y10</f>
        <v>0</v>
      </c>
      <c r="Z11" s="917"/>
      <c r="AA11" s="302" t="s">
        <v>356</v>
      </c>
      <c r="AB11" s="926">
        <f>AB9-AB10</f>
        <v>0</v>
      </c>
      <c r="AC11" s="917"/>
      <c r="AD11" s="302" t="s">
        <v>356</v>
      </c>
      <c r="AE11" s="926">
        <f>AE9-AE10</f>
        <v>0</v>
      </c>
      <c r="AF11" s="917"/>
      <c r="AG11" s="302" t="s">
        <v>356</v>
      </c>
      <c r="AH11" s="926">
        <f>AH9-AH10</f>
        <v>0</v>
      </c>
      <c r="AI11" s="917"/>
      <c r="AJ11" s="302" t="s">
        <v>356</v>
      </c>
      <c r="AK11" s="926">
        <f>AK9-AK10</f>
        <v>0</v>
      </c>
      <c r="AL11" s="917"/>
      <c r="AM11" s="302" t="s">
        <v>356</v>
      </c>
      <c r="AN11" s="926">
        <f>AN9-AN10</f>
        <v>0</v>
      </c>
      <c r="AO11" s="917"/>
      <c r="AP11" s="302" t="s">
        <v>356</v>
      </c>
      <c r="AQ11" s="926">
        <f>AQ9-AQ10</f>
        <v>0</v>
      </c>
      <c r="AR11" s="917"/>
      <c r="AS11" s="302" t="s">
        <v>356</v>
      </c>
      <c r="AT11" s="926">
        <f>AT9-AT10</f>
        <v>0</v>
      </c>
      <c r="AU11" s="917"/>
      <c r="AV11" s="303" t="s">
        <v>356</v>
      </c>
      <c r="AW11" s="916">
        <f t="shared" si="0"/>
        <v>0</v>
      </c>
      <c r="AX11" s="917"/>
      <c r="AY11" s="917"/>
      <c r="AZ11" s="304" t="s">
        <v>356</v>
      </c>
      <c r="BA11" s="298"/>
      <c r="BB11" s="298"/>
      <c r="BC11" s="298"/>
      <c r="BD11" s="298"/>
      <c r="BE11" s="298"/>
    </row>
    <row r="12" spans="1:64" s="299" customFormat="1" ht="32.25" customHeight="1" thickBot="1">
      <c r="A12" s="929" t="s">
        <v>359</v>
      </c>
      <c r="B12" s="930"/>
      <c r="C12" s="930"/>
      <c r="D12" s="930"/>
      <c r="E12" s="930"/>
      <c r="F12" s="930"/>
      <c r="G12" s="930"/>
      <c r="H12" s="930"/>
      <c r="I12" s="930"/>
      <c r="J12" s="930"/>
      <c r="K12" s="930"/>
      <c r="L12" s="931"/>
      <c r="M12" s="927"/>
      <c r="N12" s="928"/>
      <c r="O12" s="308" t="s">
        <v>356</v>
      </c>
      <c r="P12" s="927"/>
      <c r="Q12" s="928"/>
      <c r="R12" s="308" t="s">
        <v>356</v>
      </c>
      <c r="S12" s="927"/>
      <c r="T12" s="928"/>
      <c r="U12" s="308" t="s">
        <v>356</v>
      </c>
      <c r="V12" s="927"/>
      <c r="W12" s="928"/>
      <c r="X12" s="308" t="s">
        <v>356</v>
      </c>
      <c r="Y12" s="927"/>
      <c r="Z12" s="928"/>
      <c r="AA12" s="308" t="s">
        <v>356</v>
      </c>
      <c r="AB12" s="927"/>
      <c r="AC12" s="928"/>
      <c r="AD12" s="308" t="s">
        <v>356</v>
      </c>
      <c r="AE12" s="927"/>
      <c r="AF12" s="928"/>
      <c r="AG12" s="308" t="s">
        <v>356</v>
      </c>
      <c r="AH12" s="927"/>
      <c r="AI12" s="928"/>
      <c r="AJ12" s="308" t="s">
        <v>356</v>
      </c>
      <c r="AK12" s="927"/>
      <c r="AL12" s="928"/>
      <c r="AM12" s="308" t="s">
        <v>356</v>
      </c>
      <c r="AN12" s="927"/>
      <c r="AO12" s="928"/>
      <c r="AP12" s="308" t="s">
        <v>356</v>
      </c>
      <c r="AQ12" s="927"/>
      <c r="AR12" s="928"/>
      <c r="AS12" s="308" t="s">
        <v>356</v>
      </c>
      <c r="AT12" s="927"/>
      <c r="AU12" s="928"/>
      <c r="AV12" s="309" t="s">
        <v>356</v>
      </c>
      <c r="AW12" s="881">
        <f t="shared" si="0"/>
        <v>0</v>
      </c>
      <c r="AX12" s="882"/>
      <c r="AY12" s="882"/>
      <c r="AZ12" s="310" t="s">
        <v>356</v>
      </c>
      <c r="BA12" s="298"/>
      <c r="BB12" s="298"/>
      <c r="BC12" s="298"/>
      <c r="BD12" s="298"/>
      <c r="BE12" s="298"/>
    </row>
    <row r="13" spans="1:64" s="299" customFormat="1" ht="32.25" customHeight="1" thickBot="1">
      <c r="A13" s="934" t="s">
        <v>360</v>
      </c>
      <c r="B13" s="935"/>
      <c r="C13" s="935"/>
      <c r="D13" s="935"/>
      <c r="E13" s="935"/>
      <c r="F13" s="935"/>
      <c r="G13" s="935"/>
      <c r="H13" s="935"/>
      <c r="I13" s="935"/>
      <c r="J13" s="935"/>
      <c r="K13" s="935"/>
      <c r="L13" s="935"/>
      <c r="M13" s="927"/>
      <c r="N13" s="928"/>
      <c r="O13" s="308" t="s">
        <v>356</v>
      </c>
      <c r="P13" s="927"/>
      <c r="Q13" s="928"/>
      <c r="R13" s="308" t="s">
        <v>356</v>
      </c>
      <c r="S13" s="927"/>
      <c r="T13" s="928"/>
      <c r="U13" s="308" t="s">
        <v>356</v>
      </c>
      <c r="V13" s="927"/>
      <c r="W13" s="928"/>
      <c r="X13" s="308" t="s">
        <v>356</v>
      </c>
      <c r="Y13" s="927"/>
      <c r="Z13" s="928"/>
      <c r="AA13" s="308" t="s">
        <v>356</v>
      </c>
      <c r="AB13" s="927"/>
      <c r="AC13" s="928"/>
      <c r="AD13" s="308" t="s">
        <v>356</v>
      </c>
      <c r="AE13" s="927"/>
      <c r="AF13" s="928"/>
      <c r="AG13" s="308" t="s">
        <v>356</v>
      </c>
      <c r="AH13" s="927"/>
      <c r="AI13" s="928"/>
      <c r="AJ13" s="308" t="s">
        <v>356</v>
      </c>
      <c r="AK13" s="927"/>
      <c r="AL13" s="928"/>
      <c r="AM13" s="308" t="s">
        <v>356</v>
      </c>
      <c r="AN13" s="927"/>
      <c r="AO13" s="928"/>
      <c r="AP13" s="308" t="s">
        <v>356</v>
      </c>
      <c r="AQ13" s="927"/>
      <c r="AR13" s="928"/>
      <c r="AS13" s="308" t="s">
        <v>356</v>
      </c>
      <c r="AT13" s="927"/>
      <c r="AU13" s="928"/>
      <c r="AV13" s="309" t="s">
        <v>356</v>
      </c>
      <c r="AW13" s="881">
        <f t="shared" si="0"/>
        <v>0</v>
      </c>
      <c r="AX13" s="882"/>
      <c r="AY13" s="882"/>
      <c r="AZ13" s="310" t="s">
        <v>356</v>
      </c>
      <c r="BA13" s="298"/>
      <c r="BB13" s="298"/>
      <c r="BC13" s="298"/>
      <c r="BD13" s="298"/>
      <c r="BE13" s="298"/>
    </row>
    <row r="14" spans="1:64" s="299" customFormat="1" ht="21" customHeight="1">
      <c r="A14" s="420" t="s">
        <v>361</v>
      </c>
      <c r="B14" s="298"/>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row>
    <row r="15" spans="1:64" s="299" customFormat="1" ht="27" customHeight="1">
      <c r="A15" s="311" t="s">
        <v>362</v>
      </c>
      <c r="B15" s="423"/>
      <c r="C15" s="423"/>
      <c r="D15" s="423"/>
      <c r="E15" s="423"/>
      <c r="F15" s="423"/>
      <c r="G15" s="423"/>
      <c r="H15" s="423"/>
      <c r="I15" s="300"/>
      <c r="J15" s="312" t="s">
        <v>363</v>
      </c>
      <c r="K15" s="932">
        <f>AW7</f>
        <v>0</v>
      </c>
      <c r="L15" s="932"/>
      <c r="M15" s="932"/>
      <c r="N15" s="932"/>
      <c r="O15" s="421" t="s">
        <v>364</v>
      </c>
      <c r="P15" s="300" t="s">
        <v>105</v>
      </c>
      <c r="Q15" s="420" t="s">
        <v>365</v>
      </c>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row>
    <row r="16" spans="1:64" s="299" customFormat="1" ht="27" customHeight="1">
      <c r="A16" s="933" t="s">
        <v>366</v>
      </c>
      <c r="B16" s="907"/>
      <c r="C16" s="907"/>
      <c r="D16" s="907"/>
      <c r="E16" s="907"/>
      <c r="F16" s="907"/>
      <c r="G16" s="907"/>
      <c r="H16" s="907"/>
      <c r="I16" s="908"/>
      <c r="J16" s="312" t="s">
        <v>363</v>
      </c>
      <c r="K16" s="932">
        <f>AW8</f>
        <v>0</v>
      </c>
      <c r="L16" s="932"/>
      <c r="M16" s="932"/>
      <c r="N16" s="932"/>
      <c r="O16" s="421" t="s">
        <v>364</v>
      </c>
      <c r="P16" s="300" t="s">
        <v>105</v>
      </c>
      <c r="Q16" s="420" t="s">
        <v>367</v>
      </c>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row>
    <row r="17" spans="1:61" s="299" customFormat="1" ht="27" customHeight="1">
      <c r="A17" s="311" t="s">
        <v>368</v>
      </c>
      <c r="B17" s="423"/>
      <c r="C17" s="423"/>
      <c r="D17" s="423"/>
      <c r="E17" s="423"/>
      <c r="F17" s="423"/>
      <c r="G17" s="423"/>
      <c r="H17" s="423"/>
      <c r="I17" s="300"/>
      <c r="J17" s="312" t="s">
        <v>363</v>
      </c>
      <c r="K17" s="932">
        <f>AW9</f>
        <v>0</v>
      </c>
      <c r="L17" s="932"/>
      <c r="M17" s="932"/>
      <c r="N17" s="932"/>
      <c r="O17" s="421" t="s">
        <v>364</v>
      </c>
      <c r="P17" s="300" t="s">
        <v>5</v>
      </c>
      <c r="Q17" s="425" t="s">
        <v>369</v>
      </c>
      <c r="R17" s="298"/>
      <c r="S17" s="298"/>
      <c r="T17" s="298"/>
      <c r="U17" s="298"/>
      <c r="V17" s="298"/>
      <c r="W17" s="298"/>
      <c r="X17" s="298"/>
      <c r="Y17" s="298"/>
      <c r="Z17" s="298"/>
      <c r="AA17" s="298"/>
      <c r="AB17" s="298"/>
      <c r="AC17" s="298"/>
      <c r="AD17" s="298"/>
      <c r="AE17" s="298"/>
      <c r="AF17" s="298"/>
      <c r="AG17" s="298"/>
      <c r="AH17" s="298"/>
      <c r="AI17" s="298"/>
      <c r="AJ17" s="425"/>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row>
    <row r="18" spans="1:61" s="299" customFormat="1" ht="27" customHeight="1">
      <c r="A18" s="936" t="s">
        <v>370</v>
      </c>
      <c r="B18" s="937"/>
      <c r="C18" s="937"/>
      <c r="D18" s="937"/>
      <c r="E18" s="937"/>
      <c r="F18" s="937"/>
      <c r="G18" s="937"/>
      <c r="H18" s="937"/>
      <c r="I18" s="938"/>
      <c r="J18" s="312" t="s">
        <v>363</v>
      </c>
      <c r="K18" s="939" t="e">
        <f>ROUNDUP(K17/K15,1)</f>
        <v>#DIV/0!</v>
      </c>
      <c r="L18" s="939"/>
      <c r="M18" s="939"/>
      <c r="N18" s="939"/>
      <c r="O18" s="421" t="s">
        <v>364</v>
      </c>
      <c r="P18" s="300" t="s">
        <v>5</v>
      </c>
      <c r="Q18" s="425" t="s">
        <v>371</v>
      </c>
      <c r="R18" s="298"/>
      <c r="S18" s="298"/>
      <c r="T18" s="298"/>
      <c r="U18" s="298"/>
      <c r="V18" s="298"/>
      <c r="W18" s="298"/>
      <c r="X18" s="298"/>
      <c r="Y18" s="298"/>
      <c r="Z18" s="313"/>
      <c r="AA18" s="313"/>
      <c r="AB18" s="420"/>
      <c r="AC18" s="420"/>
      <c r="AD18" s="298"/>
      <c r="AE18" s="298"/>
      <c r="AF18" s="298"/>
      <c r="AG18" s="298"/>
      <c r="AH18" s="298"/>
      <c r="AI18" s="298"/>
      <c r="AJ18" s="425"/>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row>
    <row r="19" spans="1:61" s="299" customFormat="1" ht="27" customHeight="1">
      <c r="A19" s="311" t="s">
        <v>372</v>
      </c>
      <c r="B19" s="423"/>
      <c r="C19" s="423"/>
      <c r="D19" s="423"/>
      <c r="E19" s="423"/>
      <c r="F19" s="423"/>
      <c r="G19" s="423"/>
      <c r="H19" s="423"/>
      <c r="I19" s="300"/>
      <c r="J19" s="312" t="s">
        <v>363</v>
      </c>
      <c r="K19" s="939" t="e">
        <f>ROUNDUP(AW10/K16,1)</f>
        <v>#DIV/0!</v>
      </c>
      <c r="L19" s="939"/>
      <c r="M19" s="939"/>
      <c r="N19" s="939"/>
      <c r="O19" s="421" t="s">
        <v>364</v>
      </c>
      <c r="P19" s="300" t="s">
        <v>5</v>
      </c>
      <c r="Q19" s="425" t="s">
        <v>373</v>
      </c>
      <c r="R19" s="298"/>
      <c r="S19" s="298"/>
      <c r="T19" s="298"/>
      <c r="U19" s="298"/>
      <c r="V19" s="298"/>
      <c r="W19" s="298"/>
      <c r="X19" s="298"/>
      <c r="Y19" s="298"/>
      <c r="Z19" s="313"/>
      <c r="AA19" s="313"/>
      <c r="AB19" s="420"/>
      <c r="AC19" s="420"/>
      <c r="AD19" s="298"/>
      <c r="AE19" s="298"/>
      <c r="AF19" s="298"/>
      <c r="AG19" s="298"/>
      <c r="AH19" s="298"/>
      <c r="AI19" s="298"/>
      <c r="AJ19" s="425"/>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row>
    <row r="20" spans="1:61" s="299" customFormat="1" ht="27" customHeight="1">
      <c r="A20" s="936" t="s">
        <v>374</v>
      </c>
      <c r="B20" s="907"/>
      <c r="C20" s="907"/>
      <c r="D20" s="907"/>
      <c r="E20" s="907"/>
      <c r="F20" s="907"/>
      <c r="G20" s="907"/>
      <c r="H20" s="907"/>
      <c r="I20" s="908"/>
      <c r="J20" s="312" t="s">
        <v>363</v>
      </c>
      <c r="K20" s="939" t="e">
        <f>ROUNDUP(AW11/K15,1)</f>
        <v>#DIV/0!</v>
      </c>
      <c r="L20" s="939"/>
      <c r="M20" s="939"/>
      <c r="N20" s="939"/>
      <c r="O20" s="421" t="s">
        <v>364</v>
      </c>
      <c r="P20" s="300" t="s">
        <v>5</v>
      </c>
      <c r="Q20" s="425" t="s">
        <v>375</v>
      </c>
      <c r="R20" s="420"/>
      <c r="S20" s="420"/>
      <c r="T20" s="420"/>
      <c r="U20" s="420"/>
      <c r="V20" s="420"/>
      <c r="W20" s="420"/>
      <c r="X20" s="420"/>
      <c r="Y20" s="420"/>
      <c r="Z20" s="314"/>
      <c r="AA20" s="315"/>
      <c r="AB20" s="315"/>
      <c r="AC20" s="315"/>
      <c r="AD20" s="315"/>
      <c r="AE20" s="314"/>
      <c r="AF20" s="298"/>
      <c r="AG20" s="425"/>
      <c r="AH20" s="298"/>
      <c r="AI20" s="298"/>
      <c r="AJ20" s="425"/>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row>
    <row r="21" spans="1:61" s="299" customFormat="1" ht="15.75" customHeight="1">
      <c r="A21" s="940" t="s">
        <v>376</v>
      </c>
      <c r="B21" s="941"/>
      <c r="C21" s="941"/>
      <c r="D21" s="941"/>
      <c r="E21" s="941"/>
      <c r="F21" s="941"/>
      <c r="G21" s="941"/>
      <c r="H21" s="941"/>
      <c r="I21" s="942"/>
      <c r="J21" s="946" t="s">
        <v>363</v>
      </c>
      <c r="K21" s="948" t="e">
        <f>K18/6</f>
        <v>#DIV/0!</v>
      </c>
      <c r="L21" s="948"/>
      <c r="M21" s="948"/>
      <c r="N21" s="948"/>
      <c r="O21" s="950" t="s">
        <v>364</v>
      </c>
      <c r="P21" s="952" t="s">
        <v>5</v>
      </c>
      <c r="Q21" s="954" t="s">
        <v>377</v>
      </c>
      <c r="R21" s="955"/>
      <c r="S21" s="955"/>
      <c r="T21" s="955"/>
      <c r="U21" s="955"/>
      <c r="V21" s="955"/>
      <c r="W21" s="955"/>
      <c r="X21" s="955"/>
      <c r="Y21" s="955"/>
      <c r="Z21" s="955"/>
      <c r="AA21" s="955"/>
      <c r="AB21" s="955"/>
      <c r="AC21" s="955"/>
      <c r="AD21" s="955"/>
      <c r="AE21" s="955"/>
      <c r="AF21" s="955"/>
      <c r="AG21" s="955"/>
      <c r="AH21" s="955"/>
      <c r="AI21" s="955"/>
      <c r="AJ21" s="955"/>
      <c r="AK21" s="420"/>
      <c r="AL21" s="420"/>
      <c r="AM21" s="420"/>
      <c r="AN21" s="420"/>
      <c r="AO21" s="420"/>
      <c r="AP21" s="420"/>
      <c r="AQ21" s="420"/>
      <c r="AR21" s="420"/>
      <c r="AS21" s="420"/>
      <c r="AT21" s="420"/>
      <c r="AU21" s="420"/>
      <c r="AV21" s="420"/>
      <c r="AW21" s="420"/>
      <c r="AX21" s="420"/>
      <c r="AY21" s="420"/>
      <c r="AZ21" s="420"/>
      <c r="BA21" s="420"/>
      <c r="BB21" s="298"/>
      <c r="BC21" s="298"/>
      <c r="BD21" s="298"/>
      <c r="BE21" s="298"/>
    </row>
    <row r="22" spans="1:61" s="299" customFormat="1" ht="15.75" customHeight="1">
      <c r="A22" s="943"/>
      <c r="B22" s="944"/>
      <c r="C22" s="944"/>
      <c r="D22" s="944"/>
      <c r="E22" s="944"/>
      <c r="F22" s="944"/>
      <c r="G22" s="944"/>
      <c r="H22" s="944"/>
      <c r="I22" s="945"/>
      <c r="J22" s="947"/>
      <c r="K22" s="949"/>
      <c r="L22" s="949"/>
      <c r="M22" s="949"/>
      <c r="N22" s="949"/>
      <c r="O22" s="951"/>
      <c r="P22" s="953"/>
      <c r="Q22" s="954"/>
      <c r="R22" s="955"/>
      <c r="S22" s="955"/>
      <c r="T22" s="955"/>
      <c r="U22" s="955"/>
      <c r="V22" s="955"/>
      <c r="W22" s="955"/>
      <c r="X22" s="955"/>
      <c r="Y22" s="955"/>
      <c r="Z22" s="955"/>
      <c r="AA22" s="955"/>
      <c r="AB22" s="955"/>
      <c r="AC22" s="955"/>
      <c r="AD22" s="955"/>
      <c r="AE22" s="955"/>
      <c r="AF22" s="955"/>
      <c r="AG22" s="955"/>
      <c r="AH22" s="955"/>
      <c r="AI22" s="955"/>
      <c r="AJ22" s="955"/>
      <c r="AK22" s="420"/>
      <c r="AL22" s="420"/>
      <c r="AM22" s="420"/>
      <c r="AN22" s="420"/>
      <c r="AO22" s="420"/>
      <c r="AP22" s="420"/>
      <c r="AQ22" s="420"/>
      <c r="AR22" s="420"/>
      <c r="AS22" s="420"/>
      <c r="AT22" s="420"/>
      <c r="AU22" s="420"/>
      <c r="AV22" s="420"/>
      <c r="AW22" s="420"/>
      <c r="AX22" s="420"/>
      <c r="AY22" s="420"/>
      <c r="AZ22" s="420"/>
      <c r="BA22" s="420"/>
      <c r="BB22" s="298"/>
      <c r="BC22" s="298"/>
      <c r="BD22" s="298"/>
      <c r="BE22" s="298"/>
    </row>
    <row r="23" spans="1:61" s="299" customFormat="1" ht="21.75" customHeight="1">
      <c r="A23" s="940" t="s">
        <v>378</v>
      </c>
      <c r="B23" s="941"/>
      <c r="C23" s="941"/>
      <c r="D23" s="941"/>
      <c r="E23" s="941"/>
      <c r="F23" s="941"/>
      <c r="G23" s="941"/>
      <c r="H23" s="941"/>
      <c r="I23" s="942"/>
      <c r="J23" s="946" t="s">
        <v>363</v>
      </c>
      <c r="K23" s="948" t="e">
        <f>(K19/10)+(K20/6)</f>
        <v>#DIV/0!</v>
      </c>
      <c r="L23" s="948"/>
      <c r="M23" s="948"/>
      <c r="N23" s="948"/>
      <c r="O23" s="950" t="s">
        <v>364</v>
      </c>
      <c r="P23" s="952" t="s">
        <v>5</v>
      </c>
      <c r="Q23" s="954" t="s">
        <v>379</v>
      </c>
      <c r="R23" s="955"/>
      <c r="S23" s="955"/>
      <c r="T23" s="955"/>
      <c r="U23" s="955"/>
      <c r="V23" s="955"/>
      <c r="W23" s="955"/>
      <c r="X23" s="955"/>
      <c r="Y23" s="955"/>
      <c r="Z23" s="955"/>
      <c r="AA23" s="955"/>
      <c r="AB23" s="955"/>
      <c r="AC23" s="955"/>
      <c r="AD23" s="955"/>
      <c r="AE23" s="955"/>
      <c r="AF23" s="955"/>
      <c r="AG23" s="955"/>
      <c r="AH23" s="955"/>
      <c r="AI23" s="955"/>
      <c r="AJ23" s="955"/>
      <c r="AK23" s="420"/>
      <c r="AL23" s="420"/>
      <c r="AM23" s="420"/>
      <c r="AN23" s="420"/>
      <c r="AO23" s="420"/>
      <c r="AP23" s="420"/>
      <c r="AQ23" s="420"/>
      <c r="AR23" s="420"/>
      <c r="AS23" s="420"/>
      <c r="AT23" s="420"/>
      <c r="AU23" s="420"/>
      <c r="AV23" s="420"/>
      <c r="AW23" s="420"/>
      <c r="AX23" s="420"/>
      <c r="AY23" s="420"/>
      <c r="AZ23" s="420"/>
      <c r="BA23" s="420"/>
      <c r="BB23" s="298"/>
      <c r="BC23" s="298"/>
      <c r="BD23" s="298"/>
      <c r="BE23" s="298"/>
    </row>
    <row r="24" spans="1:61" s="299" customFormat="1" ht="18.75" customHeight="1">
      <c r="A24" s="943"/>
      <c r="B24" s="944"/>
      <c r="C24" s="944"/>
      <c r="D24" s="944"/>
      <c r="E24" s="944"/>
      <c r="F24" s="944"/>
      <c r="G24" s="944"/>
      <c r="H24" s="944"/>
      <c r="I24" s="945"/>
      <c r="J24" s="947"/>
      <c r="K24" s="949"/>
      <c r="L24" s="949"/>
      <c r="M24" s="949"/>
      <c r="N24" s="949"/>
      <c r="O24" s="951"/>
      <c r="P24" s="953"/>
      <c r="Q24" s="954"/>
      <c r="R24" s="955"/>
      <c r="S24" s="955"/>
      <c r="T24" s="955"/>
      <c r="U24" s="955"/>
      <c r="V24" s="955"/>
      <c r="W24" s="955"/>
      <c r="X24" s="955"/>
      <c r="Y24" s="955"/>
      <c r="Z24" s="955"/>
      <c r="AA24" s="955"/>
      <c r="AB24" s="955"/>
      <c r="AC24" s="955"/>
      <c r="AD24" s="955"/>
      <c r="AE24" s="955"/>
      <c r="AF24" s="955"/>
      <c r="AG24" s="955"/>
      <c r="AH24" s="955"/>
      <c r="AI24" s="955"/>
      <c r="AJ24" s="955"/>
      <c r="AK24" s="420"/>
      <c r="AL24" s="420"/>
      <c r="AM24" s="420"/>
      <c r="AN24" s="420"/>
      <c r="AO24" s="420"/>
      <c r="AP24" s="420"/>
      <c r="AQ24" s="420"/>
      <c r="AR24" s="420"/>
      <c r="AS24" s="420"/>
      <c r="AT24" s="420"/>
      <c r="AU24" s="420"/>
      <c r="AV24" s="420"/>
      <c r="AW24" s="420"/>
      <c r="AX24" s="420"/>
      <c r="AY24" s="420"/>
      <c r="AZ24" s="420"/>
      <c r="BA24" s="420"/>
      <c r="BB24" s="298"/>
      <c r="BC24" s="298"/>
      <c r="BD24" s="298"/>
      <c r="BE24" s="298"/>
    </row>
    <row r="25" spans="1:61" s="299" customFormat="1" ht="24.75" customHeight="1">
      <c r="A25" s="940" t="s">
        <v>380</v>
      </c>
      <c r="B25" s="941"/>
      <c r="C25" s="941"/>
      <c r="D25" s="941"/>
      <c r="E25" s="941"/>
      <c r="F25" s="941"/>
      <c r="G25" s="941"/>
      <c r="H25" s="941"/>
      <c r="I25" s="942"/>
      <c r="J25" s="946" t="s">
        <v>363</v>
      </c>
      <c r="K25" s="948" t="str">
        <f>IF(M4="就労移行支援",K18/6,IF(OR(M4="認定就労移行支援",M4="就労継続支援Ａ型",M4="就労継続支援Ｂ型"),K18/10,""))</f>
        <v/>
      </c>
      <c r="L25" s="948"/>
      <c r="M25" s="948"/>
      <c r="N25" s="948"/>
      <c r="O25" s="950" t="s">
        <v>364</v>
      </c>
      <c r="P25" s="952" t="s">
        <v>5</v>
      </c>
      <c r="Q25" s="956" t="s">
        <v>381</v>
      </c>
      <c r="R25" s="957"/>
      <c r="S25" s="957"/>
      <c r="T25" s="957"/>
      <c r="U25" s="957"/>
      <c r="V25" s="957"/>
      <c r="W25" s="957"/>
      <c r="X25" s="957"/>
      <c r="Y25" s="957"/>
      <c r="Z25" s="957"/>
      <c r="AA25" s="957"/>
      <c r="AB25" s="957"/>
      <c r="AC25" s="957"/>
      <c r="AD25" s="957"/>
      <c r="AE25" s="957"/>
      <c r="AF25" s="957"/>
      <c r="AG25" s="957"/>
      <c r="AH25" s="957"/>
      <c r="AI25" s="957"/>
      <c r="AJ25" s="957"/>
      <c r="AK25" s="957"/>
      <c r="AL25" s="957"/>
      <c r="AM25" s="957"/>
      <c r="AN25" s="957"/>
      <c r="AO25" s="957"/>
      <c r="AP25" s="957"/>
      <c r="AQ25" s="957"/>
      <c r="AR25" s="957"/>
      <c r="AS25" s="957"/>
      <c r="AT25" s="957"/>
      <c r="AU25" s="957"/>
      <c r="AV25" s="957"/>
      <c r="AW25" s="957"/>
      <c r="AX25" s="957"/>
      <c r="AY25" s="957"/>
      <c r="AZ25" s="957"/>
      <c r="BA25" s="957"/>
      <c r="BB25" s="298"/>
      <c r="BC25" s="298"/>
      <c r="BD25" s="298"/>
      <c r="BE25" s="298"/>
    </row>
    <row r="26" spans="1:61" s="299" customFormat="1" ht="24" customHeight="1">
      <c r="A26" s="943"/>
      <c r="B26" s="944"/>
      <c r="C26" s="944"/>
      <c r="D26" s="944"/>
      <c r="E26" s="944"/>
      <c r="F26" s="944"/>
      <c r="G26" s="944"/>
      <c r="H26" s="944"/>
      <c r="I26" s="945"/>
      <c r="J26" s="947"/>
      <c r="K26" s="949"/>
      <c r="L26" s="949"/>
      <c r="M26" s="949"/>
      <c r="N26" s="949"/>
      <c r="O26" s="951"/>
      <c r="P26" s="953"/>
      <c r="Q26" s="958"/>
      <c r="R26" s="957"/>
      <c r="S26" s="957"/>
      <c r="T26" s="957"/>
      <c r="U26" s="957"/>
      <c r="V26" s="957"/>
      <c r="W26" s="957"/>
      <c r="X26" s="957"/>
      <c r="Y26" s="957"/>
      <c r="Z26" s="957"/>
      <c r="AA26" s="957"/>
      <c r="AB26" s="957"/>
      <c r="AC26" s="957"/>
      <c r="AD26" s="957"/>
      <c r="AE26" s="957"/>
      <c r="AF26" s="957"/>
      <c r="AG26" s="957"/>
      <c r="AH26" s="957"/>
      <c r="AI26" s="957"/>
      <c r="AJ26" s="957"/>
      <c r="AK26" s="957"/>
      <c r="AL26" s="957"/>
      <c r="AM26" s="957"/>
      <c r="AN26" s="957"/>
      <c r="AO26" s="957"/>
      <c r="AP26" s="957"/>
      <c r="AQ26" s="957"/>
      <c r="AR26" s="957"/>
      <c r="AS26" s="957"/>
      <c r="AT26" s="957"/>
      <c r="AU26" s="957"/>
      <c r="AV26" s="957"/>
      <c r="AW26" s="957"/>
      <c r="AX26" s="957"/>
      <c r="AY26" s="957"/>
      <c r="AZ26" s="957"/>
      <c r="BA26" s="957"/>
      <c r="BB26" s="298"/>
      <c r="BC26" s="298"/>
      <c r="BD26" s="298"/>
      <c r="BE26" s="298"/>
    </row>
    <row r="27" spans="1:61" s="299" customFormat="1" ht="24" customHeight="1">
      <c r="A27" s="940" t="s">
        <v>382</v>
      </c>
      <c r="B27" s="941"/>
      <c r="C27" s="941"/>
      <c r="D27" s="941"/>
      <c r="E27" s="941"/>
      <c r="F27" s="941"/>
      <c r="G27" s="941"/>
      <c r="H27" s="941"/>
      <c r="I27" s="942"/>
      <c r="J27" s="946" t="s">
        <v>363</v>
      </c>
      <c r="K27" s="948" t="e">
        <f>K18/15</f>
        <v>#DIV/0!</v>
      </c>
      <c r="L27" s="948"/>
      <c r="M27" s="948"/>
      <c r="N27" s="948"/>
      <c r="O27" s="950" t="s">
        <v>364</v>
      </c>
      <c r="P27" s="952" t="s">
        <v>5</v>
      </c>
      <c r="Q27" s="956" t="s">
        <v>383</v>
      </c>
      <c r="R27" s="957"/>
      <c r="S27" s="957"/>
      <c r="T27" s="957"/>
      <c r="U27" s="957"/>
      <c r="V27" s="957"/>
      <c r="W27" s="957"/>
      <c r="X27" s="957"/>
      <c r="Y27" s="957"/>
      <c r="Z27" s="957"/>
      <c r="AA27" s="957"/>
      <c r="AB27" s="957"/>
      <c r="AC27" s="957"/>
      <c r="AD27" s="957"/>
      <c r="AE27" s="957"/>
      <c r="AF27" s="957"/>
      <c r="AG27" s="957"/>
      <c r="AH27" s="957"/>
      <c r="AI27" s="957"/>
      <c r="AJ27" s="957"/>
      <c r="AK27" s="957"/>
      <c r="AL27" s="957"/>
      <c r="AM27" s="957"/>
      <c r="AN27" s="957"/>
      <c r="AO27" s="957"/>
      <c r="AP27" s="957"/>
      <c r="AQ27" s="957"/>
      <c r="AR27" s="957"/>
      <c r="AS27" s="957"/>
      <c r="AT27" s="957"/>
      <c r="AU27" s="957"/>
      <c r="AV27" s="957"/>
      <c r="AW27" s="957"/>
      <c r="AX27" s="957"/>
      <c r="AY27" s="957"/>
      <c r="AZ27" s="957"/>
      <c r="BA27" s="957"/>
      <c r="BB27" s="298"/>
      <c r="BC27" s="298"/>
      <c r="BD27" s="298"/>
      <c r="BE27" s="298"/>
    </row>
    <row r="28" spans="1:61" s="299" customFormat="1" ht="24" customHeight="1">
      <c r="A28" s="943"/>
      <c r="B28" s="944"/>
      <c r="C28" s="944"/>
      <c r="D28" s="944"/>
      <c r="E28" s="944"/>
      <c r="F28" s="944"/>
      <c r="G28" s="944"/>
      <c r="H28" s="944"/>
      <c r="I28" s="945"/>
      <c r="J28" s="947"/>
      <c r="K28" s="949"/>
      <c r="L28" s="949"/>
      <c r="M28" s="949"/>
      <c r="N28" s="949"/>
      <c r="O28" s="951"/>
      <c r="P28" s="953"/>
      <c r="Q28" s="958"/>
      <c r="R28" s="957"/>
      <c r="S28" s="957"/>
      <c r="T28" s="957"/>
      <c r="U28" s="957"/>
      <c r="V28" s="957"/>
      <c r="W28" s="957"/>
      <c r="X28" s="957"/>
      <c r="Y28" s="957"/>
      <c r="Z28" s="957"/>
      <c r="AA28" s="957"/>
      <c r="AB28" s="957"/>
      <c r="AC28" s="957"/>
      <c r="AD28" s="957"/>
      <c r="AE28" s="957"/>
      <c r="AF28" s="957"/>
      <c r="AG28" s="957"/>
      <c r="AH28" s="957"/>
      <c r="AI28" s="957"/>
      <c r="AJ28" s="957"/>
      <c r="AK28" s="957"/>
      <c r="AL28" s="957"/>
      <c r="AM28" s="957"/>
      <c r="AN28" s="957"/>
      <c r="AO28" s="957"/>
      <c r="AP28" s="957"/>
      <c r="AQ28" s="957"/>
      <c r="AR28" s="957"/>
      <c r="AS28" s="957"/>
      <c r="AT28" s="957"/>
      <c r="AU28" s="957"/>
      <c r="AV28" s="957"/>
      <c r="AW28" s="957"/>
      <c r="AX28" s="957"/>
      <c r="AY28" s="957"/>
      <c r="AZ28" s="957"/>
      <c r="BA28" s="957"/>
      <c r="BB28" s="298"/>
      <c r="BC28" s="298"/>
      <c r="BD28" s="298"/>
      <c r="BE28" s="298"/>
    </row>
    <row r="29" spans="1:61" s="299" customFormat="1" ht="47.25" customHeight="1">
      <c r="A29" s="936" t="s">
        <v>559</v>
      </c>
      <c r="B29" s="907"/>
      <c r="C29" s="907"/>
      <c r="D29" s="907"/>
      <c r="E29" s="907"/>
      <c r="F29" s="907"/>
      <c r="G29" s="907"/>
      <c r="H29" s="907"/>
      <c r="I29" s="908"/>
      <c r="J29" s="312" t="s">
        <v>363</v>
      </c>
      <c r="K29" s="966" t="e">
        <f>K18/6</f>
        <v>#DIV/0!</v>
      </c>
      <c r="L29" s="966"/>
      <c r="M29" s="966"/>
      <c r="N29" s="966"/>
      <c r="O29" s="421" t="s">
        <v>364</v>
      </c>
      <c r="P29" s="300" t="s">
        <v>5</v>
      </c>
      <c r="Q29" s="967" t="s">
        <v>560</v>
      </c>
      <c r="R29" s="968"/>
      <c r="S29" s="968"/>
      <c r="T29" s="968"/>
      <c r="U29" s="968"/>
      <c r="V29" s="968"/>
      <c r="W29" s="968"/>
      <c r="X29" s="968"/>
      <c r="Y29" s="968"/>
      <c r="Z29" s="968"/>
      <c r="AA29" s="968"/>
      <c r="AB29" s="968"/>
      <c r="AC29" s="969" t="s">
        <v>561</v>
      </c>
      <c r="AD29" s="969"/>
      <c r="AE29" s="969"/>
      <c r="AF29" s="969"/>
      <c r="AG29" s="969"/>
      <c r="AH29" s="969"/>
      <c r="AI29" s="969"/>
      <c r="AJ29" s="969"/>
      <c r="AK29" s="969"/>
      <c r="AL29" s="970" t="e">
        <f>K18/7.5</f>
        <v>#DIV/0!</v>
      </c>
      <c r="AM29" s="970"/>
      <c r="AN29" s="970"/>
      <c r="AO29" s="970"/>
      <c r="AP29" s="970"/>
      <c r="AQ29" s="970"/>
      <c r="AR29" s="970"/>
      <c r="AS29" s="954" t="s">
        <v>562</v>
      </c>
      <c r="AT29" s="955"/>
      <c r="AU29" s="955"/>
      <c r="AV29" s="955"/>
      <c r="AW29" s="955"/>
      <c r="AX29" s="955"/>
      <c r="AY29" s="955"/>
      <c r="AZ29" s="955"/>
      <c r="BA29" s="955"/>
      <c r="BB29" s="420"/>
      <c r="BC29" s="420"/>
      <c r="BD29" s="420"/>
      <c r="BE29" s="298"/>
    </row>
    <row r="30" spans="1:61" s="299" customFormat="1" ht="39" customHeight="1">
      <c r="A30" s="936" t="s">
        <v>384</v>
      </c>
      <c r="B30" s="907"/>
      <c r="C30" s="907"/>
      <c r="D30" s="907"/>
      <c r="E30" s="907"/>
      <c r="F30" s="907"/>
      <c r="G30" s="907"/>
      <c r="H30" s="907"/>
      <c r="I30" s="908"/>
      <c r="J30" s="312" t="s">
        <v>363</v>
      </c>
      <c r="K30" s="966">
        <f>AW12</f>
        <v>0</v>
      </c>
      <c r="L30" s="966"/>
      <c r="M30" s="966"/>
      <c r="N30" s="966"/>
      <c r="O30" s="421" t="s">
        <v>364</v>
      </c>
      <c r="P30" s="300" t="s">
        <v>5</v>
      </c>
      <c r="Q30" s="420" t="s">
        <v>385</v>
      </c>
      <c r="R30" s="420"/>
      <c r="S30" s="420"/>
      <c r="T30" s="420"/>
      <c r="U30" s="420"/>
      <c r="V30" s="420"/>
      <c r="W30" s="420"/>
      <c r="X30" s="420"/>
      <c r="Y30" s="420"/>
      <c r="Z30" s="420"/>
      <c r="AA30" s="420"/>
      <c r="AB30" s="420"/>
      <c r="AC30" s="969"/>
      <c r="AD30" s="969"/>
      <c r="AE30" s="969"/>
      <c r="AF30" s="969"/>
      <c r="AG30" s="969"/>
      <c r="AH30" s="969"/>
      <c r="AI30" s="969"/>
      <c r="AJ30" s="969"/>
      <c r="AK30" s="969"/>
      <c r="AL30" s="970"/>
      <c r="AM30" s="970"/>
      <c r="AN30" s="970"/>
      <c r="AO30" s="970"/>
      <c r="AP30" s="970"/>
      <c r="AQ30" s="970"/>
      <c r="AR30" s="970"/>
      <c r="AS30" s="954"/>
      <c r="AT30" s="955"/>
      <c r="AU30" s="955"/>
      <c r="AV30" s="955"/>
      <c r="AW30" s="955"/>
      <c r="AX30" s="955"/>
      <c r="AY30" s="955"/>
      <c r="AZ30" s="955"/>
      <c r="BA30" s="955"/>
      <c r="BB30" s="298"/>
      <c r="BC30" s="298"/>
      <c r="BD30" s="298"/>
      <c r="BE30" s="298"/>
    </row>
    <row r="31" spans="1:61" s="9" customFormat="1" ht="21" customHeight="1">
      <c r="A31" s="420" t="s">
        <v>386</v>
      </c>
      <c r="B31" s="316"/>
      <c r="C31" s="316"/>
      <c r="D31" s="316"/>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row>
    <row r="32" spans="1:61" s="299" customFormat="1" ht="21" customHeight="1">
      <c r="A32" s="317" t="s">
        <v>387</v>
      </c>
      <c r="B32" s="420"/>
      <c r="C32" s="420"/>
      <c r="D32" s="420"/>
      <c r="E32" s="420"/>
      <c r="F32" s="420"/>
      <c r="G32" s="420"/>
      <c r="H32" s="420"/>
      <c r="I32" s="420"/>
      <c r="J32" s="314"/>
      <c r="K32" s="318"/>
      <c r="L32" s="318"/>
      <c r="M32" s="318"/>
      <c r="N32" s="318"/>
      <c r="O32" s="314"/>
      <c r="P32" s="298"/>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298"/>
      <c r="BC32" s="298"/>
      <c r="BD32" s="298"/>
      <c r="BE32" s="298"/>
    </row>
    <row r="33" spans="1:57" s="299" customFormat="1" ht="32.25" customHeight="1">
      <c r="A33" s="959" t="s">
        <v>388</v>
      </c>
      <c r="B33" s="959"/>
      <c r="C33" s="959"/>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59"/>
      <c r="AY33" s="959"/>
      <c r="AZ33" s="959"/>
      <c r="BA33" s="319"/>
      <c r="BB33" s="298"/>
      <c r="BC33" s="298"/>
      <c r="BD33" s="298"/>
      <c r="BE33" s="298"/>
    </row>
    <row r="34" spans="1:57" s="299" customFormat="1" ht="32.25" customHeight="1">
      <c r="A34" s="959" t="s">
        <v>389</v>
      </c>
      <c r="B34" s="959"/>
      <c r="C34" s="959"/>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59"/>
      <c r="AY34" s="959"/>
      <c r="AZ34" s="959"/>
      <c r="BA34" s="420"/>
      <c r="BB34" s="298"/>
      <c r="BC34" s="298"/>
      <c r="BD34" s="298"/>
      <c r="BE34" s="298"/>
    </row>
    <row r="35" spans="1:57" s="299" customFormat="1" ht="31.5" customHeight="1">
      <c r="A35" s="960" t="s">
        <v>390</v>
      </c>
      <c r="B35" s="960"/>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298"/>
      <c r="BB35" s="298"/>
      <c r="BC35" s="298"/>
      <c r="BD35" s="298"/>
      <c r="BE35" s="298"/>
    </row>
    <row r="36" spans="1:57" s="9" customFormat="1" ht="16.5" customHeight="1">
      <c r="A36" s="320" t="s">
        <v>391</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row>
    <row r="37" spans="1:57" s="9" customFormat="1" ht="13.5" customHeight="1">
      <c r="A37" s="320"/>
      <c r="B37" s="321" t="s">
        <v>392</v>
      </c>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297"/>
      <c r="BB37" s="297"/>
      <c r="BC37" s="297"/>
      <c r="BD37" s="297"/>
      <c r="BE37" s="297"/>
    </row>
    <row r="38" spans="1:57" s="9" customFormat="1" ht="13.5" customHeight="1">
      <c r="A38" s="320"/>
      <c r="B38" s="321" t="s">
        <v>393</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297"/>
      <c r="BB38" s="297"/>
      <c r="BC38" s="297"/>
      <c r="BD38" s="297"/>
      <c r="BE38" s="297"/>
    </row>
    <row r="39" spans="1:57" s="9" customFormat="1" ht="13.5" customHeight="1">
      <c r="A39" s="321"/>
      <c r="B39" s="321" t="s">
        <v>394</v>
      </c>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297"/>
      <c r="BB39" s="297"/>
      <c r="BC39" s="297"/>
      <c r="BD39" s="297"/>
      <c r="BE39" s="297"/>
    </row>
    <row r="40" spans="1:57" s="9" customFormat="1" ht="13.5" customHeight="1">
      <c r="A40" s="322"/>
      <c r="B40" s="321" t="s">
        <v>395</v>
      </c>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297"/>
      <c r="BB40" s="297"/>
      <c r="BC40" s="297"/>
      <c r="BD40" s="297"/>
      <c r="BE40" s="297"/>
    </row>
    <row r="41" spans="1:57" s="9" customFormat="1" ht="13.5" customHeight="1">
      <c r="A41" s="316"/>
      <c r="B41" s="321" t="s">
        <v>396</v>
      </c>
      <c r="C41" s="316"/>
      <c r="D41" s="316"/>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row>
    <row r="42" spans="1:57" s="9" customFormat="1" ht="16.5" customHeight="1">
      <c r="A42" s="324" t="s">
        <v>397</v>
      </c>
      <c r="B42" s="321"/>
      <c r="C42" s="316"/>
      <c r="D42" s="31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row>
    <row r="43" spans="1:57" ht="21" customHeight="1">
      <c r="A43" s="325"/>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row>
    <row r="44" spans="1:57" ht="21" customHeight="1">
      <c r="A44" s="878" t="s">
        <v>422</v>
      </c>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78"/>
      <c r="AC44" s="878"/>
      <c r="AD44" s="878"/>
      <c r="AE44" s="878"/>
      <c r="AF44" s="878"/>
      <c r="AG44" s="878"/>
      <c r="AH44" s="878"/>
      <c r="AI44" s="878"/>
      <c r="AJ44" s="878"/>
      <c r="AK44" s="878"/>
      <c r="AL44" s="878"/>
      <c r="AM44" s="878"/>
      <c r="AN44" s="878"/>
      <c r="AO44" s="878"/>
      <c r="AP44" s="878"/>
      <c r="AQ44" s="878"/>
      <c r="AR44" s="878"/>
      <c r="AS44" s="878"/>
      <c r="AT44" s="878"/>
      <c r="AU44" s="878"/>
      <c r="AV44" s="878"/>
      <c r="AW44" s="878"/>
      <c r="AX44" s="878"/>
      <c r="AY44" s="878"/>
      <c r="AZ44" s="878"/>
      <c r="BA44" s="878"/>
      <c r="BB44" s="296"/>
      <c r="BC44" s="296"/>
      <c r="BD44" s="296"/>
      <c r="BE44" s="296"/>
    </row>
    <row r="45" spans="1:57" s="9" customFormat="1" ht="21" customHeight="1" thickBot="1">
      <c r="A45" s="327"/>
      <c r="B45" s="327"/>
      <c r="C45" s="327"/>
      <c r="D45" s="327"/>
      <c r="E45" s="327"/>
    </row>
    <row r="46" spans="1:57" s="9" customFormat="1" ht="21" customHeight="1" thickBot="1">
      <c r="A46" s="881" t="s">
        <v>6</v>
      </c>
      <c r="B46" s="882"/>
      <c r="C46" s="882"/>
      <c r="D46" s="882"/>
      <c r="E46" s="882"/>
      <c r="F46" s="882"/>
      <c r="G46" s="882"/>
      <c r="H46" s="882"/>
      <c r="I46" s="882"/>
      <c r="J46" s="882"/>
      <c r="K46" s="882"/>
      <c r="L46" s="883"/>
      <c r="M46" s="961"/>
      <c r="N46" s="962"/>
      <c r="O46" s="962"/>
      <c r="P46" s="962"/>
      <c r="Q46" s="962"/>
      <c r="R46" s="962"/>
      <c r="S46" s="962"/>
      <c r="T46" s="962"/>
      <c r="U46" s="962"/>
      <c r="V46" s="962"/>
      <c r="W46" s="962"/>
      <c r="X46" s="962"/>
      <c r="Y46" s="962"/>
      <c r="Z46" s="962"/>
      <c r="AA46" s="962"/>
      <c r="AB46" s="963"/>
      <c r="AC46" s="887" t="s">
        <v>398</v>
      </c>
      <c r="AD46" s="888"/>
      <c r="AE46" s="888"/>
      <c r="AF46" s="888"/>
      <c r="AG46" s="888"/>
      <c r="AH46" s="888"/>
      <c r="AI46" s="888"/>
      <c r="AJ46" s="888"/>
      <c r="AK46" s="964"/>
      <c r="AL46" s="930"/>
      <c r="AM46" s="930"/>
      <c r="AN46" s="930"/>
      <c r="AO46" s="930"/>
      <c r="AP46" s="930"/>
      <c r="AQ46" s="930"/>
      <c r="AR46" s="930"/>
      <c r="AS46" s="930"/>
      <c r="AT46" s="930"/>
      <c r="AU46" s="930"/>
      <c r="AV46" s="930"/>
      <c r="AW46" s="930"/>
      <c r="AX46" s="930"/>
      <c r="AY46" s="930"/>
      <c r="AZ46" s="965"/>
    </row>
    <row r="47" spans="1:57" s="299" customFormat="1" ht="21" customHeight="1" thickBot="1">
      <c r="A47" s="895" t="s">
        <v>399</v>
      </c>
      <c r="B47" s="896"/>
      <c r="C47" s="896"/>
      <c r="D47" s="896"/>
      <c r="E47" s="896"/>
      <c r="F47" s="897"/>
      <c r="G47" s="897"/>
      <c r="H47" s="898" t="s">
        <v>339</v>
      </c>
      <c r="I47" s="898"/>
      <c r="J47" s="898"/>
      <c r="K47" s="898"/>
      <c r="L47" s="898"/>
      <c r="M47" s="898"/>
      <c r="N47" s="898"/>
      <c r="O47" s="898"/>
      <c r="P47" s="898"/>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898"/>
      <c r="AN47" s="898"/>
      <c r="AO47" s="898"/>
      <c r="AP47" s="898"/>
      <c r="AQ47" s="898"/>
      <c r="AR47" s="898"/>
      <c r="AS47" s="898"/>
      <c r="AT47" s="898"/>
      <c r="AU47" s="898"/>
      <c r="AV47" s="898"/>
      <c r="AW47" s="898"/>
      <c r="AX47" s="898"/>
      <c r="AY47" s="898"/>
      <c r="AZ47" s="899"/>
      <c r="BA47" s="298"/>
      <c r="BB47" s="298"/>
      <c r="BC47" s="298"/>
      <c r="BD47" s="298"/>
      <c r="BE47" s="298"/>
    </row>
    <row r="48" spans="1:57" s="299" customFormat="1" ht="21" customHeight="1">
      <c r="A48" s="422"/>
      <c r="B48" s="423"/>
      <c r="C48" s="423"/>
      <c r="D48" s="423"/>
      <c r="E48" s="423"/>
      <c r="F48" s="423"/>
      <c r="G48" s="423"/>
      <c r="H48" s="423"/>
      <c r="I48" s="423"/>
      <c r="J48" s="423"/>
      <c r="K48" s="423"/>
      <c r="L48" s="300"/>
      <c r="M48" s="900" t="s">
        <v>340</v>
      </c>
      <c r="N48" s="900"/>
      <c r="O48" s="900"/>
      <c r="P48" s="900" t="s">
        <v>341</v>
      </c>
      <c r="Q48" s="900"/>
      <c r="R48" s="900"/>
      <c r="S48" s="900" t="s">
        <v>342</v>
      </c>
      <c r="T48" s="900"/>
      <c r="U48" s="900"/>
      <c r="V48" s="900" t="s">
        <v>343</v>
      </c>
      <c r="W48" s="900"/>
      <c r="X48" s="900"/>
      <c r="Y48" s="900" t="s">
        <v>344</v>
      </c>
      <c r="Z48" s="900"/>
      <c r="AA48" s="900"/>
      <c r="AB48" s="900" t="s">
        <v>345</v>
      </c>
      <c r="AC48" s="900"/>
      <c r="AD48" s="900"/>
      <c r="AE48" s="900" t="s">
        <v>346</v>
      </c>
      <c r="AF48" s="900"/>
      <c r="AG48" s="900"/>
      <c r="AH48" s="900" t="s">
        <v>347</v>
      </c>
      <c r="AI48" s="900"/>
      <c r="AJ48" s="900"/>
      <c r="AK48" s="900" t="s">
        <v>348</v>
      </c>
      <c r="AL48" s="900"/>
      <c r="AM48" s="900"/>
      <c r="AN48" s="900" t="s">
        <v>349</v>
      </c>
      <c r="AO48" s="900"/>
      <c r="AP48" s="900"/>
      <c r="AQ48" s="900" t="s">
        <v>350</v>
      </c>
      <c r="AR48" s="900"/>
      <c r="AS48" s="900"/>
      <c r="AT48" s="900" t="s">
        <v>351</v>
      </c>
      <c r="AU48" s="900"/>
      <c r="AV48" s="903"/>
      <c r="AW48" s="892" t="s">
        <v>352</v>
      </c>
      <c r="AX48" s="893"/>
      <c r="AY48" s="893"/>
      <c r="AZ48" s="894"/>
      <c r="BA48" s="298"/>
      <c r="BB48" s="298"/>
      <c r="BC48" s="298"/>
      <c r="BD48" s="298"/>
      <c r="BE48" s="298"/>
    </row>
    <row r="49" spans="1:64" s="299" customFormat="1" ht="21" customHeight="1">
      <c r="A49" s="909" t="s">
        <v>353</v>
      </c>
      <c r="B49" s="910"/>
      <c r="C49" s="910"/>
      <c r="D49" s="910"/>
      <c r="E49" s="910"/>
      <c r="F49" s="910"/>
      <c r="G49" s="910"/>
      <c r="H49" s="910"/>
      <c r="I49" s="910"/>
      <c r="J49" s="910"/>
      <c r="K49" s="910"/>
      <c r="L49" s="911"/>
      <c r="M49" s="971"/>
      <c r="N49" s="905"/>
      <c r="O49" s="300" t="s">
        <v>105</v>
      </c>
      <c r="P49" s="971"/>
      <c r="Q49" s="905"/>
      <c r="R49" s="300" t="s">
        <v>105</v>
      </c>
      <c r="S49" s="971"/>
      <c r="T49" s="905"/>
      <c r="U49" s="300" t="s">
        <v>105</v>
      </c>
      <c r="V49" s="971"/>
      <c r="W49" s="905"/>
      <c r="X49" s="300" t="s">
        <v>105</v>
      </c>
      <c r="Y49" s="971"/>
      <c r="Z49" s="905"/>
      <c r="AA49" s="300" t="s">
        <v>105</v>
      </c>
      <c r="AB49" s="971"/>
      <c r="AC49" s="905"/>
      <c r="AD49" s="300" t="s">
        <v>105</v>
      </c>
      <c r="AE49" s="971"/>
      <c r="AF49" s="905"/>
      <c r="AG49" s="300" t="s">
        <v>105</v>
      </c>
      <c r="AH49" s="971"/>
      <c r="AI49" s="905"/>
      <c r="AJ49" s="300" t="s">
        <v>105</v>
      </c>
      <c r="AK49" s="971"/>
      <c r="AL49" s="905"/>
      <c r="AM49" s="300" t="s">
        <v>105</v>
      </c>
      <c r="AN49" s="971"/>
      <c r="AO49" s="905"/>
      <c r="AP49" s="300" t="s">
        <v>105</v>
      </c>
      <c r="AQ49" s="971"/>
      <c r="AR49" s="905"/>
      <c r="AS49" s="300" t="s">
        <v>105</v>
      </c>
      <c r="AT49" s="971"/>
      <c r="AU49" s="905"/>
      <c r="AV49" s="423" t="s">
        <v>105</v>
      </c>
      <c r="AW49" s="904">
        <f t="shared" ref="AW49:AW56" si="1">M49+P49+S49+V49+Y49+AB49+AE49+AH49+AK49+AN49+AQ49+AT49</f>
        <v>0</v>
      </c>
      <c r="AX49" s="905"/>
      <c r="AY49" s="905"/>
      <c r="AZ49" s="301" t="s">
        <v>105</v>
      </c>
      <c r="BA49" s="298"/>
      <c r="BB49" s="298"/>
      <c r="BC49" s="298"/>
      <c r="BD49" s="298"/>
      <c r="BE49" s="298"/>
    </row>
    <row r="50" spans="1:64" s="299" customFormat="1" ht="21" customHeight="1">
      <c r="A50" s="906" t="s">
        <v>354</v>
      </c>
      <c r="B50" s="907"/>
      <c r="C50" s="907"/>
      <c r="D50" s="907"/>
      <c r="E50" s="907"/>
      <c r="F50" s="907"/>
      <c r="G50" s="907"/>
      <c r="H50" s="907"/>
      <c r="I50" s="907"/>
      <c r="J50" s="907"/>
      <c r="K50" s="907"/>
      <c r="L50" s="908"/>
      <c r="M50" s="971"/>
      <c r="N50" s="905"/>
      <c r="O50" s="300" t="s">
        <v>105</v>
      </c>
      <c r="P50" s="971"/>
      <c r="Q50" s="905"/>
      <c r="R50" s="300" t="s">
        <v>105</v>
      </c>
      <c r="S50" s="971"/>
      <c r="T50" s="905"/>
      <c r="U50" s="300" t="s">
        <v>105</v>
      </c>
      <c r="V50" s="971"/>
      <c r="W50" s="905"/>
      <c r="X50" s="300" t="s">
        <v>105</v>
      </c>
      <c r="Y50" s="971"/>
      <c r="Z50" s="905"/>
      <c r="AA50" s="300" t="s">
        <v>105</v>
      </c>
      <c r="AB50" s="971"/>
      <c r="AC50" s="905"/>
      <c r="AD50" s="300" t="s">
        <v>105</v>
      </c>
      <c r="AE50" s="971"/>
      <c r="AF50" s="905"/>
      <c r="AG50" s="300" t="s">
        <v>105</v>
      </c>
      <c r="AH50" s="971"/>
      <c r="AI50" s="905"/>
      <c r="AJ50" s="300" t="s">
        <v>105</v>
      </c>
      <c r="AK50" s="971"/>
      <c r="AL50" s="905"/>
      <c r="AM50" s="300" t="s">
        <v>105</v>
      </c>
      <c r="AN50" s="971"/>
      <c r="AO50" s="905"/>
      <c r="AP50" s="300" t="s">
        <v>105</v>
      </c>
      <c r="AQ50" s="971"/>
      <c r="AR50" s="905"/>
      <c r="AS50" s="300" t="s">
        <v>105</v>
      </c>
      <c r="AT50" s="971"/>
      <c r="AU50" s="905"/>
      <c r="AV50" s="423" t="s">
        <v>105</v>
      </c>
      <c r="AW50" s="904">
        <f t="shared" si="1"/>
        <v>0</v>
      </c>
      <c r="AX50" s="905"/>
      <c r="AY50" s="905"/>
      <c r="AZ50" s="301" t="s">
        <v>105</v>
      </c>
      <c r="BA50" s="298"/>
      <c r="BB50" s="298"/>
      <c r="BC50" s="298"/>
      <c r="BD50" s="298"/>
      <c r="BE50" s="298"/>
    </row>
    <row r="51" spans="1:64" s="299" customFormat="1" ht="21" customHeight="1" thickBot="1">
      <c r="A51" s="923" t="s">
        <v>355</v>
      </c>
      <c r="B51" s="924"/>
      <c r="C51" s="924"/>
      <c r="D51" s="924"/>
      <c r="E51" s="924"/>
      <c r="F51" s="924"/>
      <c r="G51" s="924"/>
      <c r="H51" s="924"/>
      <c r="I51" s="924"/>
      <c r="J51" s="924"/>
      <c r="K51" s="924"/>
      <c r="L51" s="925"/>
      <c r="M51" s="926"/>
      <c r="N51" s="917"/>
      <c r="O51" s="302" t="s">
        <v>356</v>
      </c>
      <c r="P51" s="926"/>
      <c r="Q51" s="917"/>
      <c r="R51" s="302" t="s">
        <v>356</v>
      </c>
      <c r="S51" s="926"/>
      <c r="T51" s="917"/>
      <c r="U51" s="302" t="s">
        <v>356</v>
      </c>
      <c r="V51" s="926"/>
      <c r="W51" s="917"/>
      <c r="X51" s="302" t="s">
        <v>356</v>
      </c>
      <c r="Y51" s="926"/>
      <c r="Z51" s="917"/>
      <c r="AA51" s="302" t="s">
        <v>356</v>
      </c>
      <c r="AB51" s="926"/>
      <c r="AC51" s="917"/>
      <c r="AD51" s="302" t="s">
        <v>356</v>
      </c>
      <c r="AE51" s="926"/>
      <c r="AF51" s="917"/>
      <c r="AG51" s="302" t="s">
        <v>356</v>
      </c>
      <c r="AH51" s="926"/>
      <c r="AI51" s="917"/>
      <c r="AJ51" s="302" t="s">
        <v>356</v>
      </c>
      <c r="AK51" s="926"/>
      <c r="AL51" s="917"/>
      <c r="AM51" s="302" t="s">
        <v>356</v>
      </c>
      <c r="AN51" s="926"/>
      <c r="AO51" s="917"/>
      <c r="AP51" s="302" t="s">
        <v>356</v>
      </c>
      <c r="AQ51" s="926"/>
      <c r="AR51" s="917"/>
      <c r="AS51" s="302" t="s">
        <v>356</v>
      </c>
      <c r="AT51" s="926"/>
      <c r="AU51" s="917"/>
      <c r="AV51" s="303" t="s">
        <v>356</v>
      </c>
      <c r="AW51" s="916">
        <f t="shared" si="1"/>
        <v>0</v>
      </c>
      <c r="AX51" s="917"/>
      <c r="AY51" s="917"/>
      <c r="AZ51" s="304" t="s">
        <v>356</v>
      </c>
      <c r="BA51" s="298"/>
      <c r="BB51" s="298"/>
      <c r="BC51" s="298"/>
      <c r="BD51" s="298"/>
      <c r="BE51" s="298"/>
    </row>
    <row r="52" spans="1:64" s="299" customFormat="1" ht="21" customHeight="1">
      <c r="A52" s="918" t="s">
        <v>357</v>
      </c>
      <c r="B52" s="919"/>
      <c r="C52" s="919"/>
      <c r="D52" s="919"/>
      <c r="E52" s="919"/>
      <c r="F52" s="919"/>
      <c r="G52" s="919"/>
      <c r="H52" s="919"/>
      <c r="I52" s="919"/>
      <c r="J52" s="919"/>
      <c r="K52" s="919"/>
      <c r="L52" s="920"/>
      <c r="M52" s="972"/>
      <c r="N52" s="913"/>
      <c r="O52" s="305" t="s">
        <v>356</v>
      </c>
      <c r="P52" s="972"/>
      <c r="Q52" s="913"/>
      <c r="R52" s="305" t="s">
        <v>356</v>
      </c>
      <c r="S52" s="972"/>
      <c r="T52" s="913"/>
      <c r="U52" s="305" t="s">
        <v>356</v>
      </c>
      <c r="V52" s="972"/>
      <c r="W52" s="913"/>
      <c r="X52" s="305" t="s">
        <v>356</v>
      </c>
      <c r="Y52" s="972"/>
      <c r="Z52" s="913"/>
      <c r="AA52" s="305" t="s">
        <v>356</v>
      </c>
      <c r="AB52" s="972"/>
      <c r="AC52" s="913"/>
      <c r="AD52" s="305" t="s">
        <v>356</v>
      </c>
      <c r="AE52" s="972"/>
      <c r="AF52" s="913"/>
      <c r="AG52" s="305" t="s">
        <v>356</v>
      </c>
      <c r="AH52" s="972"/>
      <c r="AI52" s="913"/>
      <c r="AJ52" s="305" t="s">
        <v>356</v>
      </c>
      <c r="AK52" s="972"/>
      <c r="AL52" s="913"/>
      <c r="AM52" s="305" t="s">
        <v>356</v>
      </c>
      <c r="AN52" s="972"/>
      <c r="AO52" s="913"/>
      <c r="AP52" s="305" t="s">
        <v>356</v>
      </c>
      <c r="AQ52" s="972"/>
      <c r="AR52" s="913"/>
      <c r="AS52" s="305" t="s">
        <v>356</v>
      </c>
      <c r="AT52" s="972"/>
      <c r="AU52" s="913"/>
      <c r="AV52" s="306" t="s">
        <v>356</v>
      </c>
      <c r="AW52" s="912">
        <f t="shared" si="1"/>
        <v>0</v>
      </c>
      <c r="AX52" s="913"/>
      <c r="AY52" s="913"/>
      <c r="AZ52" s="307" t="s">
        <v>356</v>
      </c>
      <c r="BA52" s="298"/>
      <c r="BB52" s="298"/>
      <c r="BC52" s="298"/>
      <c r="BD52" s="298"/>
      <c r="BE52" s="298"/>
    </row>
    <row r="53" spans="1:64" s="299" customFormat="1" ht="21" customHeight="1" thickBot="1">
      <c r="A53" s="923" t="s">
        <v>358</v>
      </c>
      <c r="B53" s="924"/>
      <c r="C53" s="924"/>
      <c r="D53" s="924"/>
      <c r="E53" s="924"/>
      <c r="F53" s="924"/>
      <c r="G53" s="924"/>
      <c r="H53" s="924"/>
      <c r="I53" s="924"/>
      <c r="J53" s="924"/>
      <c r="K53" s="924"/>
      <c r="L53" s="925"/>
      <c r="M53" s="926">
        <f>M51-M52</f>
        <v>0</v>
      </c>
      <c r="N53" s="917"/>
      <c r="O53" s="302" t="s">
        <v>356</v>
      </c>
      <c r="P53" s="926">
        <f>P51-P52</f>
        <v>0</v>
      </c>
      <c r="Q53" s="917"/>
      <c r="R53" s="302" t="s">
        <v>356</v>
      </c>
      <c r="S53" s="926">
        <f>S51-S52</f>
        <v>0</v>
      </c>
      <c r="T53" s="917"/>
      <c r="U53" s="302" t="s">
        <v>356</v>
      </c>
      <c r="V53" s="926">
        <f>V51-V52</f>
        <v>0</v>
      </c>
      <c r="W53" s="917"/>
      <c r="X53" s="302" t="s">
        <v>356</v>
      </c>
      <c r="Y53" s="926">
        <f>Y51-Y52</f>
        <v>0</v>
      </c>
      <c r="Z53" s="917"/>
      <c r="AA53" s="302" t="s">
        <v>356</v>
      </c>
      <c r="AB53" s="926">
        <f>AB51-AB52</f>
        <v>0</v>
      </c>
      <c r="AC53" s="917"/>
      <c r="AD53" s="302" t="s">
        <v>356</v>
      </c>
      <c r="AE53" s="926">
        <f>AE51-AE52</f>
        <v>0</v>
      </c>
      <c r="AF53" s="917"/>
      <c r="AG53" s="302" t="s">
        <v>356</v>
      </c>
      <c r="AH53" s="926">
        <f>AH51-AH52</f>
        <v>0</v>
      </c>
      <c r="AI53" s="917"/>
      <c r="AJ53" s="302" t="s">
        <v>356</v>
      </c>
      <c r="AK53" s="926">
        <f>AK51-AK52</f>
        <v>0</v>
      </c>
      <c r="AL53" s="917"/>
      <c r="AM53" s="302" t="s">
        <v>356</v>
      </c>
      <c r="AN53" s="926">
        <f>AN51-AN52</f>
        <v>0</v>
      </c>
      <c r="AO53" s="917"/>
      <c r="AP53" s="302" t="s">
        <v>356</v>
      </c>
      <c r="AQ53" s="926">
        <f>AQ51-AQ52</f>
        <v>0</v>
      </c>
      <c r="AR53" s="917"/>
      <c r="AS53" s="302" t="s">
        <v>356</v>
      </c>
      <c r="AT53" s="926">
        <f>AT51-AT52</f>
        <v>0</v>
      </c>
      <c r="AU53" s="917"/>
      <c r="AV53" s="303" t="s">
        <v>356</v>
      </c>
      <c r="AW53" s="916">
        <f t="shared" si="1"/>
        <v>0</v>
      </c>
      <c r="AX53" s="917"/>
      <c r="AY53" s="917"/>
      <c r="AZ53" s="304" t="s">
        <v>356</v>
      </c>
      <c r="BA53" s="298"/>
      <c r="BB53" s="298"/>
      <c r="BC53" s="298"/>
      <c r="BD53" s="298"/>
      <c r="BE53" s="298"/>
    </row>
    <row r="54" spans="1:64" s="299" customFormat="1" ht="32.25" customHeight="1" thickBot="1">
      <c r="A54" s="929" t="s">
        <v>359</v>
      </c>
      <c r="B54" s="930"/>
      <c r="C54" s="930"/>
      <c r="D54" s="930"/>
      <c r="E54" s="930"/>
      <c r="F54" s="930"/>
      <c r="G54" s="930"/>
      <c r="H54" s="930"/>
      <c r="I54" s="930"/>
      <c r="J54" s="930"/>
      <c r="K54" s="930"/>
      <c r="L54" s="931"/>
      <c r="M54" s="973"/>
      <c r="N54" s="882"/>
      <c r="O54" s="308" t="s">
        <v>356</v>
      </c>
      <c r="P54" s="973"/>
      <c r="Q54" s="882"/>
      <c r="R54" s="308" t="s">
        <v>356</v>
      </c>
      <c r="S54" s="973"/>
      <c r="T54" s="882"/>
      <c r="U54" s="308" t="s">
        <v>356</v>
      </c>
      <c r="V54" s="973"/>
      <c r="W54" s="882"/>
      <c r="X54" s="308" t="s">
        <v>356</v>
      </c>
      <c r="Y54" s="973"/>
      <c r="Z54" s="882"/>
      <c r="AA54" s="308" t="s">
        <v>356</v>
      </c>
      <c r="AB54" s="973"/>
      <c r="AC54" s="882"/>
      <c r="AD54" s="308" t="s">
        <v>356</v>
      </c>
      <c r="AE54" s="973"/>
      <c r="AF54" s="882"/>
      <c r="AG54" s="308" t="s">
        <v>356</v>
      </c>
      <c r="AH54" s="973"/>
      <c r="AI54" s="882"/>
      <c r="AJ54" s="308" t="s">
        <v>356</v>
      </c>
      <c r="AK54" s="973"/>
      <c r="AL54" s="882"/>
      <c r="AM54" s="308" t="s">
        <v>356</v>
      </c>
      <c r="AN54" s="973"/>
      <c r="AO54" s="882"/>
      <c r="AP54" s="308" t="s">
        <v>356</v>
      </c>
      <c r="AQ54" s="973"/>
      <c r="AR54" s="882"/>
      <c r="AS54" s="308" t="s">
        <v>356</v>
      </c>
      <c r="AT54" s="973"/>
      <c r="AU54" s="882"/>
      <c r="AV54" s="309" t="s">
        <v>356</v>
      </c>
      <c r="AW54" s="881">
        <f t="shared" si="1"/>
        <v>0</v>
      </c>
      <c r="AX54" s="882"/>
      <c r="AY54" s="882"/>
      <c r="AZ54" s="310" t="s">
        <v>356</v>
      </c>
      <c r="BA54" s="298"/>
      <c r="BB54" s="298"/>
      <c r="BC54" s="298"/>
      <c r="BD54" s="298"/>
      <c r="BE54" s="298"/>
    </row>
    <row r="55" spans="1:64" s="299" customFormat="1" ht="32.25" customHeight="1" thickBot="1">
      <c r="A55" s="934" t="s">
        <v>360</v>
      </c>
      <c r="B55" s="935"/>
      <c r="C55" s="935"/>
      <c r="D55" s="935"/>
      <c r="E55" s="935"/>
      <c r="F55" s="935"/>
      <c r="G55" s="935"/>
      <c r="H55" s="935"/>
      <c r="I55" s="935"/>
      <c r="J55" s="935"/>
      <c r="K55" s="935"/>
      <c r="L55" s="935"/>
      <c r="M55" s="973"/>
      <c r="N55" s="882"/>
      <c r="O55" s="308" t="s">
        <v>356</v>
      </c>
      <c r="P55" s="973"/>
      <c r="Q55" s="882"/>
      <c r="R55" s="308" t="s">
        <v>356</v>
      </c>
      <c r="S55" s="973"/>
      <c r="T55" s="882"/>
      <c r="U55" s="308" t="s">
        <v>356</v>
      </c>
      <c r="V55" s="973"/>
      <c r="W55" s="882"/>
      <c r="X55" s="308" t="s">
        <v>356</v>
      </c>
      <c r="Y55" s="973"/>
      <c r="Z55" s="882"/>
      <c r="AA55" s="308" t="s">
        <v>356</v>
      </c>
      <c r="AB55" s="973"/>
      <c r="AC55" s="882"/>
      <c r="AD55" s="308" t="s">
        <v>356</v>
      </c>
      <c r="AE55" s="973"/>
      <c r="AF55" s="882"/>
      <c r="AG55" s="308" t="s">
        <v>356</v>
      </c>
      <c r="AH55" s="973"/>
      <c r="AI55" s="882"/>
      <c r="AJ55" s="308" t="s">
        <v>356</v>
      </c>
      <c r="AK55" s="973"/>
      <c r="AL55" s="882"/>
      <c r="AM55" s="308" t="s">
        <v>356</v>
      </c>
      <c r="AN55" s="973"/>
      <c r="AO55" s="882"/>
      <c r="AP55" s="308" t="s">
        <v>356</v>
      </c>
      <c r="AQ55" s="973"/>
      <c r="AR55" s="882"/>
      <c r="AS55" s="308" t="s">
        <v>356</v>
      </c>
      <c r="AT55" s="973"/>
      <c r="AU55" s="882"/>
      <c r="AV55" s="309" t="s">
        <v>356</v>
      </c>
      <c r="AW55" s="881">
        <f t="shared" si="1"/>
        <v>0</v>
      </c>
      <c r="AX55" s="882"/>
      <c r="AY55" s="882"/>
      <c r="AZ55" s="310" t="s">
        <v>356</v>
      </c>
      <c r="BA55" s="298"/>
      <c r="BB55" s="298"/>
      <c r="BC55" s="298"/>
      <c r="BD55" s="298"/>
      <c r="BE55" s="298"/>
    </row>
    <row r="56" spans="1:64" s="299" customFormat="1" ht="21" customHeight="1" thickBot="1">
      <c r="A56" s="934" t="s">
        <v>400</v>
      </c>
      <c r="B56" s="935"/>
      <c r="C56" s="935"/>
      <c r="D56" s="935"/>
      <c r="E56" s="935"/>
      <c r="F56" s="935"/>
      <c r="G56" s="935"/>
      <c r="H56" s="935"/>
      <c r="I56" s="935"/>
      <c r="J56" s="935"/>
      <c r="K56" s="935"/>
      <c r="L56" s="935"/>
      <c r="M56" s="973"/>
      <c r="N56" s="882"/>
      <c r="O56" s="308" t="s">
        <v>356</v>
      </c>
      <c r="P56" s="973"/>
      <c r="Q56" s="882"/>
      <c r="R56" s="308" t="s">
        <v>356</v>
      </c>
      <c r="S56" s="973"/>
      <c r="T56" s="882"/>
      <c r="U56" s="308" t="s">
        <v>356</v>
      </c>
      <c r="V56" s="973"/>
      <c r="W56" s="882"/>
      <c r="X56" s="308" t="s">
        <v>356</v>
      </c>
      <c r="Y56" s="973"/>
      <c r="Z56" s="882"/>
      <c r="AA56" s="308" t="s">
        <v>356</v>
      </c>
      <c r="AB56" s="973"/>
      <c r="AC56" s="882"/>
      <c r="AD56" s="308" t="s">
        <v>356</v>
      </c>
      <c r="AE56" s="973"/>
      <c r="AF56" s="882"/>
      <c r="AG56" s="308" t="s">
        <v>356</v>
      </c>
      <c r="AH56" s="973"/>
      <c r="AI56" s="882"/>
      <c r="AJ56" s="308" t="s">
        <v>356</v>
      </c>
      <c r="AK56" s="973"/>
      <c r="AL56" s="882"/>
      <c r="AM56" s="308" t="s">
        <v>356</v>
      </c>
      <c r="AN56" s="973"/>
      <c r="AO56" s="882"/>
      <c r="AP56" s="308" t="s">
        <v>356</v>
      </c>
      <c r="AQ56" s="973"/>
      <c r="AR56" s="882"/>
      <c r="AS56" s="308" t="s">
        <v>356</v>
      </c>
      <c r="AT56" s="973"/>
      <c r="AU56" s="882"/>
      <c r="AV56" s="309" t="s">
        <v>356</v>
      </c>
      <c r="AW56" s="881">
        <f t="shared" si="1"/>
        <v>0</v>
      </c>
      <c r="AX56" s="882"/>
      <c r="AY56" s="882"/>
      <c r="AZ56" s="310" t="s">
        <v>356</v>
      </c>
      <c r="BA56" s="298"/>
      <c r="BB56" s="298"/>
      <c r="BC56" s="298"/>
      <c r="BD56" s="298"/>
      <c r="BE56" s="298"/>
    </row>
    <row r="57" spans="1:64" s="299" customFormat="1" ht="21" customHeight="1">
      <c r="A57" s="420" t="s">
        <v>361</v>
      </c>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row>
    <row r="58" spans="1:64" s="299" customFormat="1" ht="27" customHeight="1">
      <c r="A58" s="311" t="s">
        <v>362</v>
      </c>
      <c r="B58" s="423"/>
      <c r="C58" s="423"/>
      <c r="D58" s="423"/>
      <c r="E58" s="423"/>
      <c r="F58" s="423"/>
      <c r="G58" s="423"/>
      <c r="H58" s="423"/>
      <c r="I58" s="300"/>
      <c r="J58" s="312" t="s">
        <v>363</v>
      </c>
      <c r="K58" s="932">
        <f>AW49</f>
        <v>0</v>
      </c>
      <c r="L58" s="932"/>
      <c r="M58" s="932"/>
      <c r="N58" s="932"/>
      <c r="O58" s="421" t="s">
        <v>364</v>
      </c>
      <c r="P58" s="300" t="s">
        <v>105</v>
      </c>
      <c r="Q58" s="420" t="s">
        <v>401</v>
      </c>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row>
    <row r="59" spans="1:64" s="299" customFormat="1" ht="27" customHeight="1">
      <c r="A59" s="933" t="s">
        <v>366</v>
      </c>
      <c r="B59" s="907"/>
      <c r="C59" s="907"/>
      <c r="D59" s="907"/>
      <c r="E59" s="907"/>
      <c r="F59" s="907"/>
      <c r="G59" s="907"/>
      <c r="H59" s="907"/>
      <c r="I59" s="908"/>
      <c r="J59" s="312" t="s">
        <v>363</v>
      </c>
      <c r="K59" s="932">
        <f>AW50</f>
        <v>0</v>
      </c>
      <c r="L59" s="932"/>
      <c r="M59" s="932"/>
      <c r="N59" s="932"/>
      <c r="O59" s="421" t="s">
        <v>364</v>
      </c>
      <c r="P59" s="300" t="s">
        <v>105</v>
      </c>
      <c r="Q59" s="425" t="s">
        <v>402</v>
      </c>
      <c r="R59" s="298"/>
      <c r="S59" s="298"/>
      <c r="T59" s="298"/>
      <c r="U59" s="298"/>
      <c r="V59" s="298"/>
      <c r="W59" s="298"/>
      <c r="X59" s="298"/>
      <c r="Y59" s="298"/>
      <c r="Z59" s="298"/>
      <c r="AA59" s="298"/>
      <c r="AB59" s="298"/>
      <c r="AC59" s="298"/>
      <c r="AD59" s="298"/>
      <c r="AE59" s="298"/>
      <c r="AF59" s="298"/>
      <c r="AG59" s="298"/>
      <c r="AH59" s="298"/>
      <c r="AI59" s="298"/>
      <c r="AJ59" s="425"/>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row>
    <row r="60" spans="1:64" s="299" customFormat="1" ht="27" customHeight="1">
      <c r="A60" s="311" t="s">
        <v>368</v>
      </c>
      <c r="B60" s="423"/>
      <c r="C60" s="423"/>
      <c r="D60" s="423"/>
      <c r="E60" s="423"/>
      <c r="F60" s="423"/>
      <c r="G60" s="423"/>
      <c r="H60" s="423"/>
      <c r="I60" s="300"/>
      <c r="J60" s="312" t="s">
        <v>363</v>
      </c>
      <c r="K60" s="932">
        <f>AW51</f>
        <v>0</v>
      </c>
      <c r="L60" s="932"/>
      <c r="M60" s="932"/>
      <c r="N60" s="932"/>
      <c r="O60" s="421" t="s">
        <v>364</v>
      </c>
      <c r="P60" s="300" t="s">
        <v>5</v>
      </c>
      <c r="Q60" s="424" t="s">
        <v>403</v>
      </c>
      <c r="R60" s="298"/>
      <c r="S60" s="298"/>
      <c r="T60" s="298"/>
      <c r="U60" s="298"/>
      <c r="V60" s="298"/>
      <c r="W60" s="298"/>
      <c r="X60" s="298"/>
      <c r="Y60" s="298"/>
      <c r="Z60" s="313"/>
      <c r="AA60" s="313"/>
      <c r="AB60" s="420"/>
      <c r="AC60" s="420"/>
      <c r="AD60" s="298"/>
      <c r="AE60" s="298"/>
      <c r="AF60" s="298"/>
      <c r="AG60" s="298"/>
      <c r="AH60" s="298"/>
      <c r="AI60" s="298"/>
      <c r="AJ60" s="425"/>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row>
    <row r="61" spans="1:64" s="299" customFormat="1" ht="27" customHeight="1">
      <c r="A61" s="936" t="s">
        <v>370</v>
      </c>
      <c r="B61" s="937"/>
      <c r="C61" s="937"/>
      <c r="D61" s="937"/>
      <c r="E61" s="937"/>
      <c r="F61" s="937"/>
      <c r="G61" s="937"/>
      <c r="H61" s="937"/>
      <c r="I61" s="938"/>
      <c r="J61" s="312" t="s">
        <v>363</v>
      </c>
      <c r="K61" s="966" t="e">
        <f>ROUNDUP(K60/K58,1)</f>
        <v>#DIV/0!</v>
      </c>
      <c r="L61" s="966"/>
      <c r="M61" s="966"/>
      <c r="N61" s="966"/>
      <c r="O61" s="421" t="s">
        <v>364</v>
      </c>
      <c r="P61" s="300" t="s">
        <v>5</v>
      </c>
      <c r="Q61" s="424" t="s">
        <v>404</v>
      </c>
      <c r="R61" s="425"/>
      <c r="S61" s="425"/>
      <c r="T61" s="425"/>
      <c r="U61" s="425"/>
      <c r="V61" s="425"/>
      <c r="W61" s="425"/>
      <c r="X61" s="425"/>
      <c r="Y61" s="425"/>
      <c r="Z61" s="328"/>
      <c r="AA61" s="329"/>
      <c r="AB61" s="329"/>
      <c r="AC61" s="329"/>
      <c r="AD61" s="329"/>
      <c r="AE61" s="328"/>
      <c r="AF61" s="425"/>
      <c r="AG61" s="425"/>
      <c r="AH61" s="425"/>
      <c r="AI61" s="425"/>
      <c r="AJ61" s="425"/>
      <c r="AK61" s="425"/>
      <c r="AL61" s="425"/>
      <c r="AM61" s="425"/>
      <c r="AN61" s="425"/>
      <c r="AO61" s="425"/>
      <c r="AP61" s="298"/>
      <c r="AQ61" s="298"/>
      <c r="AR61" s="298"/>
      <c r="AS61" s="298"/>
      <c r="AT61" s="298"/>
      <c r="AU61" s="298"/>
      <c r="AV61" s="298"/>
      <c r="AW61" s="298"/>
      <c r="AX61" s="298"/>
      <c r="AY61" s="298"/>
      <c r="AZ61" s="298"/>
      <c r="BA61" s="298"/>
      <c r="BB61" s="298"/>
      <c r="BC61" s="298"/>
      <c r="BD61" s="298"/>
      <c r="BE61" s="298"/>
      <c r="BF61" s="298"/>
    </row>
    <row r="62" spans="1:64" s="299" customFormat="1" ht="27.75" customHeight="1">
      <c r="A62" s="311" t="s">
        <v>372</v>
      </c>
      <c r="B62" s="423"/>
      <c r="C62" s="423"/>
      <c r="D62" s="423"/>
      <c r="E62" s="423"/>
      <c r="F62" s="423"/>
      <c r="G62" s="423"/>
      <c r="H62" s="423"/>
      <c r="I62" s="300"/>
      <c r="J62" s="312" t="s">
        <v>363</v>
      </c>
      <c r="K62" s="966" t="e">
        <f>ROUNDUP(AW52/K59,1)</f>
        <v>#DIV/0!</v>
      </c>
      <c r="L62" s="966"/>
      <c r="M62" s="966"/>
      <c r="N62" s="966"/>
      <c r="O62" s="421" t="s">
        <v>364</v>
      </c>
      <c r="P62" s="300" t="s">
        <v>5</v>
      </c>
      <c r="Q62" s="954" t="s">
        <v>405</v>
      </c>
      <c r="R62" s="955"/>
      <c r="S62" s="955"/>
      <c r="T62" s="955"/>
      <c r="U62" s="955"/>
      <c r="V62" s="955"/>
      <c r="W62" s="955"/>
      <c r="X62" s="955"/>
      <c r="Y62" s="955"/>
      <c r="Z62" s="955"/>
      <c r="AA62" s="955"/>
      <c r="AB62" s="955"/>
      <c r="AC62" s="955"/>
      <c r="AD62" s="955"/>
      <c r="AE62" s="955"/>
      <c r="AF62" s="955"/>
      <c r="AG62" s="955"/>
      <c r="AH62" s="955"/>
      <c r="AI62" s="955"/>
      <c r="AJ62" s="955"/>
      <c r="AK62" s="955"/>
      <c r="AL62" s="955"/>
      <c r="AM62" s="955"/>
      <c r="AN62" s="955"/>
      <c r="AO62" s="955"/>
      <c r="AP62" s="955"/>
      <c r="AQ62" s="420"/>
      <c r="AR62" s="420"/>
      <c r="AS62" s="420"/>
      <c r="AT62" s="420"/>
      <c r="AU62" s="420"/>
      <c r="AV62" s="420"/>
      <c r="AW62" s="420"/>
      <c r="AX62" s="420"/>
      <c r="AY62" s="420"/>
      <c r="AZ62" s="420"/>
      <c r="BA62" s="420"/>
      <c r="BB62" s="298"/>
      <c r="BC62" s="298"/>
      <c r="BD62" s="298"/>
      <c r="BE62" s="298"/>
    </row>
    <row r="63" spans="1:64" s="299" customFormat="1" ht="31.5" customHeight="1">
      <c r="A63" s="936" t="s">
        <v>374</v>
      </c>
      <c r="B63" s="907"/>
      <c r="C63" s="907"/>
      <c r="D63" s="907"/>
      <c r="E63" s="907"/>
      <c r="F63" s="907"/>
      <c r="G63" s="907"/>
      <c r="H63" s="907"/>
      <c r="I63" s="908"/>
      <c r="J63" s="312" t="s">
        <v>363</v>
      </c>
      <c r="K63" s="966" t="e">
        <f>ROUNDUP(AW53/K58,1)</f>
        <v>#DIV/0!</v>
      </c>
      <c r="L63" s="966"/>
      <c r="M63" s="966"/>
      <c r="N63" s="966"/>
      <c r="O63" s="421" t="s">
        <v>364</v>
      </c>
      <c r="P63" s="300" t="s">
        <v>5</v>
      </c>
      <c r="Q63" s="954" t="s">
        <v>406</v>
      </c>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420"/>
      <c r="AS63" s="420"/>
      <c r="AT63" s="420"/>
      <c r="AU63" s="420"/>
      <c r="AV63" s="420"/>
      <c r="AW63" s="420"/>
      <c r="AX63" s="420"/>
      <c r="AY63" s="420"/>
      <c r="AZ63" s="420"/>
      <c r="BA63" s="420"/>
      <c r="BB63" s="298"/>
      <c r="BC63" s="298"/>
      <c r="BD63" s="298"/>
      <c r="BE63" s="298"/>
    </row>
    <row r="64" spans="1:64" s="299" customFormat="1" ht="33" customHeight="1">
      <c r="A64" s="977" t="s">
        <v>407</v>
      </c>
      <c r="B64" s="978"/>
      <c r="C64" s="978"/>
      <c r="D64" s="978"/>
      <c r="E64" s="978"/>
      <c r="F64" s="978"/>
      <c r="G64" s="978"/>
      <c r="H64" s="978"/>
      <c r="I64" s="979"/>
      <c r="J64" s="312" t="s">
        <v>363</v>
      </c>
      <c r="K64" s="966" t="e">
        <f>K61/6</f>
        <v>#DIV/0!</v>
      </c>
      <c r="L64" s="966"/>
      <c r="M64" s="966"/>
      <c r="N64" s="966"/>
      <c r="O64" s="421" t="s">
        <v>364</v>
      </c>
      <c r="P64" s="300" t="s">
        <v>5</v>
      </c>
      <c r="Q64" s="954" t="s">
        <v>408</v>
      </c>
      <c r="R64" s="955"/>
      <c r="S64" s="955"/>
      <c r="T64" s="955"/>
      <c r="U64" s="955"/>
      <c r="V64" s="955"/>
      <c r="W64" s="955"/>
      <c r="X64" s="955"/>
      <c r="Y64" s="955"/>
      <c r="Z64" s="955"/>
      <c r="AA64" s="955"/>
      <c r="AB64" s="955"/>
      <c r="AC64" s="955"/>
      <c r="AD64" s="955"/>
      <c r="AE64" s="955"/>
      <c r="AF64" s="955"/>
      <c r="AG64" s="955"/>
      <c r="AH64" s="955"/>
      <c r="AI64" s="955"/>
      <c r="AJ64" s="955"/>
      <c r="AK64" s="420"/>
      <c r="AL64" s="420"/>
      <c r="AM64" s="420"/>
      <c r="AN64" s="420"/>
      <c r="AO64" s="420"/>
      <c r="AP64" s="420"/>
      <c r="AQ64" s="420"/>
      <c r="AR64" s="420"/>
      <c r="AS64" s="420"/>
      <c r="AT64" s="420"/>
      <c r="AU64" s="420"/>
      <c r="AV64" s="420"/>
      <c r="AW64" s="420"/>
      <c r="AX64" s="420"/>
      <c r="AY64" s="420"/>
      <c r="AZ64" s="420"/>
      <c r="BA64" s="420"/>
      <c r="BB64" s="298"/>
      <c r="BC64" s="298"/>
      <c r="BD64" s="298"/>
      <c r="BE64" s="298"/>
    </row>
    <row r="65" spans="1:57" s="299" customFormat="1" ht="30.75" customHeight="1">
      <c r="A65" s="974" t="s">
        <v>409</v>
      </c>
      <c r="B65" s="975"/>
      <c r="C65" s="975"/>
      <c r="D65" s="975"/>
      <c r="E65" s="975"/>
      <c r="F65" s="975"/>
      <c r="G65" s="975"/>
      <c r="H65" s="975"/>
      <c r="I65" s="976"/>
      <c r="J65" s="312" t="s">
        <v>363</v>
      </c>
      <c r="K65" s="966" t="e">
        <f>(K62/10)+(K63/6)</f>
        <v>#DIV/0!</v>
      </c>
      <c r="L65" s="966"/>
      <c r="M65" s="966"/>
      <c r="N65" s="966"/>
      <c r="O65" s="421" t="s">
        <v>364</v>
      </c>
      <c r="P65" s="300" t="s">
        <v>5</v>
      </c>
      <c r="Q65" s="954" t="s">
        <v>410</v>
      </c>
      <c r="R65" s="955"/>
      <c r="S65" s="955"/>
      <c r="T65" s="955"/>
      <c r="U65" s="955"/>
      <c r="V65" s="955"/>
      <c r="W65" s="955"/>
      <c r="X65" s="955"/>
      <c r="Y65" s="955"/>
      <c r="Z65" s="955"/>
      <c r="AA65" s="955"/>
      <c r="AB65" s="955"/>
      <c r="AC65" s="955"/>
      <c r="AD65" s="955"/>
      <c r="AE65" s="955"/>
      <c r="AF65" s="955"/>
      <c r="AG65" s="955"/>
      <c r="AH65" s="955"/>
      <c r="AI65" s="955"/>
      <c r="AJ65" s="955"/>
      <c r="AK65" s="420"/>
      <c r="AL65" s="420"/>
      <c r="AM65" s="420"/>
      <c r="AN65" s="420"/>
      <c r="AO65" s="420"/>
      <c r="AP65" s="420"/>
      <c r="AQ65" s="420"/>
      <c r="AR65" s="420"/>
      <c r="AS65" s="420"/>
      <c r="AT65" s="420"/>
      <c r="AU65" s="420"/>
      <c r="AV65" s="420"/>
      <c r="AW65" s="420"/>
      <c r="AX65" s="420"/>
      <c r="AY65" s="420"/>
      <c r="AZ65" s="420"/>
      <c r="BA65" s="420"/>
      <c r="BB65" s="298"/>
      <c r="BC65" s="298"/>
      <c r="BD65" s="298"/>
      <c r="BE65" s="298"/>
    </row>
    <row r="66" spans="1:57" s="299" customFormat="1" ht="46.5" customHeight="1">
      <c r="A66" s="974" t="s">
        <v>411</v>
      </c>
      <c r="B66" s="975"/>
      <c r="C66" s="975"/>
      <c r="D66" s="975"/>
      <c r="E66" s="975"/>
      <c r="F66" s="975"/>
      <c r="G66" s="975"/>
      <c r="H66" s="975"/>
      <c r="I66" s="976"/>
      <c r="J66" s="312" t="s">
        <v>363</v>
      </c>
      <c r="K66" s="966" t="str">
        <f>IF(M46="就労移行支援",K61/6,IF(OR(M46="認定就労移行支援",M46="就労継続支援Ａ型",M46="就労継続支援Ｂ型"),K61/10,""))</f>
        <v/>
      </c>
      <c r="L66" s="966"/>
      <c r="M66" s="966"/>
      <c r="N66" s="966"/>
      <c r="O66" s="421" t="s">
        <v>364</v>
      </c>
      <c r="P66" s="300" t="s">
        <v>5</v>
      </c>
      <c r="Q66" s="956" t="s">
        <v>412</v>
      </c>
      <c r="R66" s="957"/>
      <c r="S66" s="957"/>
      <c r="T66" s="957"/>
      <c r="U66" s="957"/>
      <c r="V66" s="957"/>
      <c r="W66" s="957"/>
      <c r="X66" s="957"/>
      <c r="Y66" s="957"/>
      <c r="Z66" s="957"/>
      <c r="AA66" s="957"/>
      <c r="AB66" s="957"/>
      <c r="AC66" s="957"/>
      <c r="AD66" s="957"/>
      <c r="AE66" s="957"/>
      <c r="AF66" s="957"/>
      <c r="AG66" s="957"/>
      <c r="AH66" s="957"/>
      <c r="AI66" s="957"/>
      <c r="AJ66" s="957"/>
      <c r="AK66" s="957"/>
      <c r="AL66" s="957"/>
      <c r="AM66" s="957"/>
      <c r="AN66" s="957"/>
      <c r="AO66" s="957"/>
      <c r="AP66" s="957"/>
      <c r="AQ66" s="957"/>
      <c r="AR66" s="957"/>
      <c r="AS66" s="957"/>
      <c r="AT66" s="957"/>
      <c r="AU66" s="957"/>
      <c r="AV66" s="957"/>
      <c r="AW66" s="957"/>
      <c r="AX66" s="957"/>
      <c r="AY66" s="957"/>
      <c r="AZ66" s="957"/>
      <c r="BA66" s="957"/>
      <c r="BB66" s="298"/>
      <c r="BC66" s="298"/>
      <c r="BD66" s="298"/>
      <c r="BE66" s="298"/>
    </row>
    <row r="67" spans="1:57" s="299" customFormat="1" ht="33" customHeight="1">
      <c r="A67" s="974" t="s">
        <v>413</v>
      </c>
      <c r="B67" s="975"/>
      <c r="C67" s="975"/>
      <c r="D67" s="975"/>
      <c r="E67" s="975"/>
      <c r="F67" s="975"/>
      <c r="G67" s="975"/>
      <c r="H67" s="975"/>
      <c r="I67" s="976"/>
      <c r="J67" s="312" t="s">
        <v>363</v>
      </c>
      <c r="K67" s="966" t="e">
        <f>K61/15</f>
        <v>#DIV/0!</v>
      </c>
      <c r="L67" s="966"/>
      <c r="M67" s="966"/>
      <c r="N67" s="966"/>
      <c r="O67" s="421" t="s">
        <v>364</v>
      </c>
      <c r="P67" s="300" t="s">
        <v>5</v>
      </c>
      <c r="Q67" s="956" t="s">
        <v>414</v>
      </c>
      <c r="R67" s="957"/>
      <c r="S67" s="957"/>
      <c r="T67" s="957"/>
      <c r="U67" s="957"/>
      <c r="V67" s="957"/>
      <c r="W67" s="957"/>
      <c r="X67" s="957"/>
      <c r="Y67" s="957"/>
      <c r="Z67" s="957"/>
      <c r="AA67" s="957"/>
      <c r="AB67" s="957"/>
      <c r="AC67" s="957"/>
      <c r="AD67" s="957"/>
      <c r="AE67" s="957"/>
      <c r="AF67" s="957"/>
      <c r="AG67" s="957"/>
      <c r="AH67" s="957"/>
      <c r="AI67" s="957"/>
      <c r="AJ67" s="957"/>
      <c r="AK67" s="957"/>
      <c r="AL67" s="957"/>
      <c r="AM67" s="957"/>
      <c r="AN67" s="957"/>
      <c r="AO67" s="957"/>
      <c r="AP67" s="957"/>
      <c r="AQ67" s="957"/>
      <c r="AR67" s="957"/>
      <c r="AS67" s="957"/>
      <c r="AT67" s="957"/>
      <c r="AU67" s="957"/>
      <c r="AV67" s="957"/>
      <c r="AW67" s="957"/>
      <c r="AX67" s="957"/>
      <c r="AY67" s="957"/>
      <c r="AZ67" s="957"/>
      <c r="BA67" s="957"/>
      <c r="BB67" s="298"/>
      <c r="BC67" s="298"/>
      <c r="BD67" s="298"/>
      <c r="BE67" s="298"/>
    </row>
    <row r="68" spans="1:57" s="299" customFormat="1" ht="45" customHeight="1">
      <c r="A68" s="936" t="s">
        <v>563</v>
      </c>
      <c r="B68" s="907"/>
      <c r="C68" s="907"/>
      <c r="D68" s="907"/>
      <c r="E68" s="907"/>
      <c r="F68" s="907"/>
      <c r="G68" s="907"/>
      <c r="H68" s="907"/>
      <c r="I68" s="908"/>
      <c r="J68" s="312" t="s">
        <v>363</v>
      </c>
      <c r="K68" s="966" t="e">
        <f>K61/6</f>
        <v>#DIV/0!</v>
      </c>
      <c r="L68" s="966"/>
      <c r="M68" s="966"/>
      <c r="N68" s="966"/>
      <c r="O68" s="421" t="s">
        <v>364</v>
      </c>
      <c r="P68" s="300" t="s">
        <v>5</v>
      </c>
      <c r="Q68" s="954" t="s">
        <v>564</v>
      </c>
      <c r="R68" s="955"/>
      <c r="S68" s="955"/>
      <c r="T68" s="955"/>
      <c r="U68" s="955"/>
      <c r="V68" s="955"/>
      <c r="W68" s="955"/>
      <c r="X68" s="955"/>
      <c r="Y68" s="955"/>
      <c r="Z68" s="955"/>
      <c r="AA68" s="955"/>
      <c r="AB68" s="955"/>
      <c r="AC68" s="969" t="s">
        <v>561</v>
      </c>
      <c r="AD68" s="969"/>
      <c r="AE68" s="969"/>
      <c r="AF68" s="969"/>
      <c r="AG68" s="969"/>
      <c r="AH68" s="969"/>
      <c r="AI68" s="969"/>
      <c r="AJ68" s="969"/>
      <c r="AK68" s="969"/>
      <c r="AL68" s="970" t="e">
        <f>K61/7.5</f>
        <v>#DIV/0!</v>
      </c>
      <c r="AM68" s="970"/>
      <c r="AN68" s="970"/>
      <c r="AO68" s="970"/>
      <c r="AP68" s="970"/>
      <c r="AQ68" s="970"/>
      <c r="AR68" s="970"/>
      <c r="AS68" s="954" t="s">
        <v>562</v>
      </c>
      <c r="AT68" s="955"/>
      <c r="AU68" s="955"/>
      <c r="AV68" s="955"/>
      <c r="AW68" s="955"/>
      <c r="AX68" s="955"/>
      <c r="AY68" s="955"/>
      <c r="AZ68" s="955"/>
      <c r="BA68" s="955"/>
      <c r="BB68" s="298"/>
      <c r="BC68" s="298"/>
      <c r="BD68" s="298"/>
      <c r="BE68" s="298"/>
    </row>
    <row r="69" spans="1:57" s="299" customFormat="1" ht="30" customHeight="1">
      <c r="A69" s="936" t="s">
        <v>384</v>
      </c>
      <c r="B69" s="907"/>
      <c r="C69" s="907"/>
      <c r="D69" s="907"/>
      <c r="E69" s="907"/>
      <c r="F69" s="907"/>
      <c r="G69" s="907"/>
      <c r="H69" s="907"/>
      <c r="I69" s="908"/>
      <c r="J69" s="312" t="s">
        <v>363</v>
      </c>
      <c r="K69" s="966">
        <f>AW54</f>
        <v>0</v>
      </c>
      <c r="L69" s="966"/>
      <c r="M69" s="966"/>
      <c r="N69" s="966"/>
      <c r="O69" s="421" t="s">
        <v>364</v>
      </c>
      <c r="P69" s="300" t="s">
        <v>5</v>
      </c>
      <c r="Q69" s="954" t="s">
        <v>415</v>
      </c>
      <c r="R69" s="955"/>
      <c r="S69" s="955"/>
      <c r="T69" s="955"/>
      <c r="U69" s="955"/>
      <c r="V69" s="955"/>
      <c r="W69" s="955"/>
      <c r="X69" s="955"/>
      <c r="Y69" s="955"/>
      <c r="Z69" s="955"/>
      <c r="AA69" s="955"/>
      <c r="AB69" s="319"/>
      <c r="AC69" s="969"/>
      <c r="AD69" s="969"/>
      <c r="AE69" s="969"/>
      <c r="AF69" s="969"/>
      <c r="AG69" s="969"/>
      <c r="AH69" s="969"/>
      <c r="AI69" s="969"/>
      <c r="AJ69" s="969"/>
      <c r="AK69" s="969"/>
      <c r="AL69" s="970"/>
      <c r="AM69" s="970"/>
      <c r="AN69" s="970"/>
      <c r="AO69" s="970"/>
      <c r="AP69" s="970"/>
      <c r="AQ69" s="970"/>
      <c r="AR69" s="970"/>
      <c r="AS69" s="954"/>
      <c r="AT69" s="955"/>
      <c r="AU69" s="955"/>
      <c r="AV69" s="955"/>
      <c r="AW69" s="955"/>
      <c r="AX69" s="955"/>
      <c r="AY69" s="955"/>
      <c r="AZ69" s="955"/>
      <c r="BA69" s="955"/>
      <c r="BB69" s="298"/>
      <c r="BC69" s="298"/>
      <c r="BD69" s="298"/>
      <c r="BE69" s="298"/>
    </row>
    <row r="70" spans="1:57" s="299" customFormat="1" ht="21" customHeight="1">
      <c r="A70" s="420" t="s">
        <v>416</v>
      </c>
      <c r="B70" s="420"/>
      <c r="C70" s="420"/>
      <c r="D70" s="420"/>
      <c r="E70" s="420"/>
      <c r="F70" s="420"/>
      <c r="G70" s="420"/>
      <c r="H70" s="420"/>
      <c r="I70" s="420"/>
      <c r="J70" s="314"/>
      <c r="K70" s="318"/>
      <c r="L70" s="318"/>
      <c r="M70" s="318"/>
      <c r="N70" s="318"/>
      <c r="O70" s="314"/>
      <c r="P70" s="298"/>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0"/>
      <c r="AY70" s="420"/>
      <c r="AZ70" s="420"/>
      <c r="BA70" s="420"/>
      <c r="BB70" s="298"/>
      <c r="BC70" s="298"/>
      <c r="BD70" s="298"/>
      <c r="BE70" s="298"/>
    </row>
    <row r="71" spans="1:57" s="299" customFormat="1" ht="21" customHeight="1">
      <c r="A71" s="420" t="s">
        <v>417</v>
      </c>
      <c r="B71" s="420"/>
      <c r="C71" s="420"/>
      <c r="D71" s="420"/>
      <c r="E71" s="420"/>
      <c r="F71" s="420"/>
      <c r="G71" s="420"/>
      <c r="H71" s="420"/>
      <c r="I71" s="420"/>
      <c r="J71" s="314"/>
      <c r="K71" s="318"/>
      <c r="L71" s="318"/>
      <c r="M71" s="318"/>
      <c r="N71" s="318"/>
      <c r="O71" s="314"/>
      <c r="P71" s="298"/>
      <c r="Q71" s="420"/>
      <c r="R71" s="420"/>
      <c r="S71" s="420"/>
      <c r="T71" s="420"/>
      <c r="U71" s="420"/>
      <c r="V71" s="420"/>
      <c r="W71" s="420"/>
      <c r="X71" s="420"/>
      <c r="Y71" s="420"/>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0"/>
      <c r="AV71" s="420"/>
      <c r="AW71" s="420"/>
      <c r="AX71" s="420"/>
      <c r="AY71" s="420"/>
      <c r="AZ71" s="420"/>
      <c r="BA71" s="420"/>
      <c r="BB71" s="298"/>
      <c r="BC71" s="298"/>
      <c r="BD71" s="298"/>
      <c r="BE71" s="298"/>
    </row>
    <row r="72" spans="1:57" s="299" customFormat="1" ht="21" customHeight="1">
      <c r="A72" s="317" t="s">
        <v>387</v>
      </c>
      <c r="B72" s="420"/>
      <c r="C72" s="420"/>
      <c r="D72" s="420"/>
      <c r="E72" s="420"/>
      <c r="F72" s="420"/>
      <c r="G72" s="420"/>
      <c r="H72" s="420"/>
      <c r="I72" s="420"/>
      <c r="J72" s="314"/>
      <c r="K72" s="318"/>
      <c r="L72" s="318"/>
      <c r="M72" s="318"/>
      <c r="N72" s="318"/>
      <c r="O72" s="314"/>
      <c r="P72" s="298"/>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0"/>
      <c r="AY72" s="420"/>
      <c r="AZ72" s="420"/>
      <c r="BA72" s="420"/>
      <c r="BB72" s="298"/>
      <c r="BC72" s="298"/>
      <c r="BD72" s="298"/>
      <c r="BE72" s="298"/>
    </row>
    <row r="73" spans="1:57" s="299" customFormat="1" ht="32.25" customHeight="1">
      <c r="A73" s="959" t="s">
        <v>388</v>
      </c>
      <c r="B73" s="959"/>
      <c r="C73" s="959"/>
      <c r="D73" s="959"/>
      <c r="E73" s="959"/>
      <c r="F73" s="959"/>
      <c r="G73" s="959"/>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59"/>
      <c r="BA73" s="319"/>
      <c r="BB73" s="298"/>
      <c r="BC73" s="298"/>
      <c r="BD73" s="298"/>
      <c r="BE73" s="298"/>
    </row>
    <row r="74" spans="1:57" s="299" customFormat="1" ht="32.25" customHeight="1">
      <c r="A74" s="959" t="s">
        <v>389</v>
      </c>
      <c r="B74" s="959"/>
      <c r="C74" s="959"/>
      <c r="D74" s="959"/>
      <c r="E74" s="959"/>
      <c r="F74" s="959"/>
      <c r="G74" s="959"/>
      <c r="H74" s="959"/>
      <c r="I74" s="959"/>
      <c r="J74" s="959"/>
      <c r="K74" s="959"/>
      <c r="L74" s="959"/>
      <c r="M74" s="959"/>
      <c r="N74" s="959"/>
      <c r="O74" s="959"/>
      <c r="P74" s="959"/>
      <c r="Q74" s="959"/>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59"/>
      <c r="BA74" s="420"/>
      <c r="BB74" s="298"/>
      <c r="BC74" s="298"/>
      <c r="BD74" s="298"/>
      <c r="BE74" s="298"/>
    </row>
    <row r="75" spans="1:57" s="299" customFormat="1" ht="31.5" customHeight="1">
      <c r="A75" s="960" t="s">
        <v>390</v>
      </c>
      <c r="B75" s="960"/>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c r="AU75" s="960"/>
      <c r="AV75" s="960"/>
      <c r="AW75" s="960"/>
      <c r="AX75" s="960"/>
      <c r="AY75" s="960"/>
      <c r="AZ75" s="960"/>
      <c r="BA75" s="298"/>
      <c r="BB75" s="298"/>
      <c r="BC75" s="298"/>
      <c r="BD75" s="298"/>
      <c r="BE75" s="298"/>
    </row>
    <row r="76" spans="1:57" s="9" customFormat="1" ht="16.5" customHeight="1">
      <c r="A76" s="320" t="s">
        <v>391</v>
      </c>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0"/>
      <c r="BA76" s="320"/>
      <c r="BB76" s="320"/>
      <c r="BC76" s="320"/>
      <c r="BD76" s="320"/>
      <c r="BE76" s="320"/>
    </row>
    <row r="77" spans="1:57" s="9" customFormat="1" ht="13.5" customHeight="1">
      <c r="A77" s="320"/>
      <c r="B77" s="321" t="s">
        <v>392</v>
      </c>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0"/>
      <c r="BA77" s="297"/>
      <c r="BB77" s="297"/>
      <c r="BC77" s="297"/>
      <c r="BD77" s="297"/>
      <c r="BE77" s="297"/>
    </row>
    <row r="78" spans="1:57" s="9" customFormat="1" ht="13.5" customHeight="1">
      <c r="A78" s="320"/>
      <c r="B78" s="321" t="s">
        <v>393</v>
      </c>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297"/>
      <c r="BB78" s="297"/>
      <c r="BC78" s="297"/>
      <c r="BD78" s="297"/>
      <c r="BE78" s="297"/>
    </row>
    <row r="79" spans="1:57" s="9" customFormat="1" ht="13.5" customHeight="1">
      <c r="A79" s="321"/>
      <c r="B79" s="321" t="s">
        <v>394</v>
      </c>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297"/>
      <c r="BB79" s="297"/>
      <c r="BC79" s="297"/>
      <c r="BD79" s="297"/>
      <c r="BE79" s="297"/>
    </row>
    <row r="80" spans="1:57" s="9" customFormat="1" ht="13.5" customHeight="1">
      <c r="A80" s="322"/>
      <c r="B80" s="321" t="s">
        <v>395</v>
      </c>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323"/>
      <c r="BA80" s="297"/>
      <c r="BB80" s="297"/>
      <c r="BC80" s="297"/>
      <c r="BD80" s="297"/>
      <c r="BE80" s="297"/>
    </row>
    <row r="81" spans="1:57" s="9" customFormat="1" ht="13.5" customHeight="1">
      <c r="A81" s="316"/>
      <c r="B81" s="321" t="s">
        <v>396</v>
      </c>
      <c r="C81" s="316"/>
      <c r="D81" s="316"/>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row>
    <row r="82" spans="1:57" s="9" customFormat="1" ht="16.5" customHeight="1">
      <c r="A82" s="324" t="s">
        <v>397</v>
      </c>
      <c r="B82" s="321"/>
      <c r="C82" s="316"/>
      <c r="D82" s="316"/>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row>
    <row r="83" spans="1:57" s="9" customFormat="1" ht="21" customHeight="1">
      <c r="A83" s="316"/>
      <c r="B83" s="316"/>
      <c r="C83" s="316"/>
      <c r="D83" s="316"/>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row>
  </sheetData>
  <mergeCells count="333">
    <mergeCell ref="K69:N69"/>
    <mergeCell ref="Q69:AA69"/>
    <mergeCell ref="A73:AZ73"/>
    <mergeCell ref="A74:AZ74"/>
    <mergeCell ref="A75:AZ75"/>
    <mergeCell ref="A67:I67"/>
    <mergeCell ref="K67:N67"/>
    <mergeCell ref="Q67:BA67"/>
    <mergeCell ref="A68:I68"/>
    <mergeCell ref="K68:N68"/>
    <mergeCell ref="Q68:AB68"/>
    <mergeCell ref="AC68:AK69"/>
    <mergeCell ref="AL68:AR69"/>
    <mergeCell ref="AS68:BA69"/>
    <mergeCell ref="A69:I69"/>
    <mergeCell ref="A65:I65"/>
    <mergeCell ref="K65:N65"/>
    <mergeCell ref="Q65:AJ65"/>
    <mergeCell ref="A66:I66"/>
    <mergeCell ref="K66:N66"/>
    <mergeCell ref="Q66:BA66"/>
    <mergeCell ref="K62:N62"/>
    <mergeCell ref="Q62:AP62"/>
    <mergeCell ref="A63:I63"/>
    <mergeCell ref="K63:N63"/>
    <mergeCell ref="Q63:AQ63"/>
    <mergeCell ref="A64:I64"/>
    <mergeCell ref="K64:N64"/>
    <mergeCell ref="Q64:AJ64"/>
    <mergeCell ref="K58:N58"/>
    <mergeCell ref="A59:I59"/>
    <mergeCell ref="K59:N59"/>
    <mergeCell ref="K60:N60"/>
    <mergeCell ref="A61:I61"/>
    <mergeCell ref="K61:N61"/>
    <mergeCell ref="AH56:AI56"/>
    <mergeCell ref="AK56:AL56"/>
    <mergeCell ref="AN56:AO56"/>
    <mergeCell ref="AQ56:AR56"/>
    <mergeCell ref="AT56:AU56"/>
    <mergeCell ref="AW56:AY56"/>
    <mergeCell ref="AT55:AU55"/>
    <mergeCell ref="AW55:AY55"/>
    <mergeCell ref="A56:L56"/>
    <mergeCell ref="M56:N56"/>
    <mergeCell ref="P56:Q56"/>
    <mergeCell ref="S56:T56"/>
    <mergeCell ref="V56:W56"/>
    <mergeCell ref="Y56:Z56"/>
    <mergeCell ref="AB56:AC56"/>
    <mergeCell ref="AE56:AF56"/>
    <mergeCell ref="AB55:AC55"/>
    <mergeCell ref="AE55:AF55"/>
    <mergeCell ref="AH55:AI55"/>
    <mergeCell ref="AK55:AL55"/>
    <mergeCell ref="AN55:AO55"/>
    <mergeCell ref="AQ55:AR55"/>
    <mergeCell ref="A55:L55"/>
    <mergeCell ref="M55:N55"/>
    <mergeCell ref="P55:Q55"/>
    <mergeCell ref="S55:T55"/>
    <mergeCell ref="V55:W55"/>
    <mergeCell ref="Y55:Z55"/>
    <mergeCell ref="AH54:AI54"/>
    <mergeCell ref="AK54:AL54"/>
    <mergeCell ref="AN54:AO54"/>
    <mergeCell ref="AQ54:AR54"/>
    <mergeCell ref="AT54:AU54"/>
    <mergeCell ref="AW54:AY54"/>
    <mergeCell ref="AT53:AU53"/>
    <mergeCell ref="AW53:AY53"/>
    <mergeCell ref="AH53:AI53"/>
    <mergeCell ref="AK53:AL53"/>
    <mergeCell ref="AN53:AO53"/>
    <mergeCell ref="AQ53:AR53"/>
    <mergeCell ref="A54:L54"/>
    <mergeCell ref="M54:N54"/>
    <mergeCell ref="P54:Q54"/>
    <mergeCell ref="S54:T54"/>
    <mergeCell ref="V54:W54"/>
    <mergeCell ref="Y54:Z54"/>
    <mergeCell ref="AB54:AC54"/>
    <mergeCell ref="AE54:AF54"/>
    <mergeCell ref="AB53:AC53"/>
    <mergeCell ref="AE53:AF53"/>
    <mergeCell ref="A53:L53"/>
    <mergeCell ref="M53:N53"/>
    <mergeCell ref="P53:Q53"/>
    <mergeCell ref="S53:T53"/>
    <mergeCell ref="V53:W53"/>
    <mergeCell ref="Y53:Z53"/>
    <mergeCell ref="AH52:AI52"/>
    <mergeCell ref="AK52:AL52"/>
    <mergeCell ref="AN52:AO52"/>
    <mergeCell ref="AQ52:AR52"/>
    <mergeCell ref="AT52:AU52"/>
    <mergeCell ref="AW52:AY52"/>
    <mergeCell ref="AT51:AU51"/>
    <mergeCell ref="AW51:AY51"/>
    <mergeCell ref="A52:L52"/>
    <mergeCell ref="M52:N52"/>
    <mergeCell ref="P52:Q52"/>
    <mergeCell ref="S52:T52"/>
    <mergeCell ref="V52:W52"/>
    <mergeCell ref="Y52:Z52"/>
    <mergeCell ref="AB52:AC52"/>
    <mergeCell ref="AE52:AF52"/>
    <mergeCell ref="AB51:AC51"/>
    <mergeCell ref="AE51:AF51"/>
    <mergeCell ref="AH51:AI51"/>
    <mergeCell ref="AK51:AL51"/>
    <mergeCell ref="AN51:AO51"/>
    <mergeCell ref="AQ51:AR51"/>
    <mergeCell ref="A51:L51"/>
    <mergeCell ref="M51:N51"/>
    <mergeCell ref="P51:Q51"/>
    <mergeCell ref="S51:T51"/>
    <mergeCell ref="V51:W51"/>
    <mergeCell ref="Y51:Z51"/>
    <mergeCell ref="AH50:AI50"/>
    <mergeCell ref="AK50:AL50"/>
    <mergeCell ref="AN50:AO50"/>
    <mergeCell ref="AQ50:AR50"/>
    <mergeCell ref="AT50:AU50"/>
    <mergeCell ref="AW50:AY50"/>
    <mergeCell ref="AT49:AU49"/>
    <mergeCell ref="AW49:AY49"/>
    <mergeCell ref="A50:L50"/>
    <mergeCell ref="M50:N50"/>
    <mergeCell ref="P50:Q50"/>
    <mergeCell ref="S50:T50"/>
    <mergeCell ref="V50:W50"/>
    <mergeCell ref="Y50:Z50"/>
    <mergeCell ref="AB50:AC50"/>
    <mergeCell ref="AE50:AF50"/>
    <mergeCell ref="AB49:AC49"/>
    <mergeCell ref="AE49:AF49"/>
    <mergeCell ref="AH49:AI49"/>
    <mergeCell ref="AK49:AL49"/>
    <mergeCell ref="AN49:AO49"/>
    <mergeCell ref="AQ49:AR49"/>
    <mergeCell ref="A49:L49"/>
    <mergeCell ref="M49:N49"/>
    <mergeCell ref="P49:Q49"/>
    <mergeCell ref="S49:T49"/>
    <mergeCell ref="V49:W49"/>
    <mergeCell ref="Y49:Z49"/>
    <mergeCell ref="AH48:AJ48"/>
    <mergeCell ref="AK48:AM48"/>
    <mergeCell ref="AN48:AP48"/>
    <mergeCell ref="AQ48:AS48"/>
    <mergeCell ref="AT48:AV48"/>
    <mergeCell ref="AW48:AZ48"/>
    <mergeCell ref="A47:E47"/>
    <mergeCell ref="F47:G47"/>
    <mergeCell ref="H47:AZ47"/>
    <mergeCell ref="M48:O48"/>
    <mergeCell ref="P48:R48"/>
    <mergeCell ref="S48:U48"/>
    <mergeCell ref="V48:X48"/>
    <mergeCell ref="Y48:AA48"/>
    <mergeCell ref="AB48:AD48"/>
    <mergeCell ref="AE48:AG48"/>
    <mergeCell ref="A33:AZ33"/>
    <mergeCell ref="A34:AZ34"/>
    <mergeCell ref="A35:AZ35"/>
    <mergeCell ref="A44:BA44"/>
    <mergeCell ref="A46:L46"/>
    <mergeCell ref="M46:AB46"/>
    <mergeCell ref="AC46:AJ46"/>
    <mergeCell ref="AK46:AZ46"/>
    <mergeCell ref="A29:I29"/>
    <mergeCell ref="K29:N29"/>
    <mergeCell ref="Q29:AB29"/>
    <mergeCell ref="AC29:AK30"/>
    <mergeCell ref="AL29:AR30"/>
    <mergeCell ref="AS29:BA30"/>
    <mergeCell ref="A30:I30"/>
    <mergeCell ref="K30:N30"/>
    <mergeCell ref="A23:I24"/>
    <mergeCell ref="J23:J24"/>
    <mergeCell ref="K23:N24"/>
    <mergeCell ref="O23:O24"/>
    <mergeCell ref="P23:P24"/>
    <mergeCell ref="Q23:AJ24"/>
    <mergeCell ref="A27:I28"/>
    <mergeCell ref="J27:J28"/>
    <mergeCell ref="K27:N28"/>
    <mergeCell ref="O27:O28"/>
    <mergeCell ref="P27:P28"/>
    <mergeCell ref="Q27:BA28"/>
    <mergeCell ref="A25:I26"/>
    <mergeCell ref="J25:J26"/>
    <mergeCell ref="K25:N26"/>
    <mergeCell ref="O25:O26"/>
    <mergeCell ref="P25:P26"/>
    <mergeCell ref="Q25:BA26"/>
    <mergeCell ref="A18:I18"/>
    <mergeCell ref="K18:N18"/>
    <mergeCell ref="K19:N19"/>
    <mergeCell ref="A20:I20"/>
    <mergeCell ref="K20:N20"/>
    <mergeCell ref="A21:I22"/>
    <mergeCell ref="J21:J22"/>
    <mergeCell ref="K21:N22"/>
    <mergeCell ref="AT13:AU13"/>
    <mergeCell ref="O21:O22"/>
    <mergeCell ref="P21:P22"/>
    <mergeCell ref="Q21:AJ22"/>
    <mergeCell ref="AW13:AY13"/>
    <mergeCell ref="K15:N15"/>
    <mergeCell ref="A16:I16"/>
    <mergeCell ref="K16:N16"/>
    <mergeCell ref="K17:N17"/>
    <mergeCell ref="AB13:AC13"/>
    <mergeCell ref="AE13:AF13"/>
    <mergeCell ref="AH13:AI13"/>
    <mergeCell ref="AK13:AL13"/>
    <mergeCell ref="AN13:AO13"/>
    <mergeCell ref="AQ13:AR13"/>
    <mergeCell ref="A13:L13"/>
    <mergeCell ref="M13:N13"/>
    <mergeCell ref="P13:Q13"/>
    <mergeCell ref="S13:T13"/>
    <mergeCell ref="V13:W13"/>
    <mergeCell ref="Y13:Z13"/>
    <mergeCell ref="AH12:AI12"/>
    <mergeCell ref="AK12:AL12"/>
    <mergeCell ref="AN12:AO12"/>
    <mergeCell ref="AQ12:AR12"/>
    <mergeCell ref="AT12:AU12"/>
    <mergeCell ref="AW12:AY12"/>
    <mergeCell ref="AT11:AU11"/>
    <mergeCell ref="AW11:AY11"/>
    <mergeCell ref="A12:L12"/>
    <mergeCell ref="M12:N12"/>
    <mergeCell ref="P12:Q12"/>
    <mergeCell ref="S12:T12"/>
    <mergeCell ref="V12:W12"/>
    <mergeCell ref="Y12:Z12"/>
    <mergeCell ref="AB12:AC12"/>
    <mergeCell ref="AE12:AF12"/>
    <mergeCell ref="AB11:AC11"/>
    <mergeCell ref="AE11:AF11"/>
    <mergeCell ref="AH11:AI11"/>
    <mergeCell ref="AK11:AL11"/>
    <mergeCell ref="AN11:AO11"/>
    <mergeCell ref="AQ11:AR11"/>
    <mergeCell ref="A11:L11"/>
    <mergeCell ref="M11:N11"/>
    <mergeCell ref="P11:Q11"/>
    <mergeCell ref="S11:T11"/>
    <mergeCell ref="V11:W11"/>
    <mergeCell ref="Y11:Z11"/>
    <mergeCell ref="AH10:AI10"/>
    <mergeCell ref="AK10:AL10"/>
    <mergeCell ref="AN10:AO10"/>
    <mergeCell ref="AQ10:AR10"/>
    <mergeCell ref="AT10:AU10"/>
    <mergeCell ref="AW10:AY10"/>
    <mergeCell ref="AT9:AU9"/>
    <mergeCell ref="AW9:AY9"/>
    <mergeCell ref="A10:L10"/>
    <mergeCell ref="M10:N10"/>
    <mergeCell ref="P10:Q10"/>
    <mergeCell ref="S10:T10"/>
    <mergeCell ref="V10:W10"/>
    <mergeCell ref="Y10:Z10"/>
    <mergeCell ref="AB10:AC10"/>
    <mergeCell ref="AE10:AF10"/>
    <mergeCell ref="AB9:AC9"/>
    <mergeCell ref="AE9:AF9"/>
    <mergeCell ref="AH9:AI9"/>
    <mergeCell ref="AK9:AL9"/>
    <mergeCell ref="AN9:AO9"/>
    <mergeCell ref="AQ9:AR9"/>
    <mergeCell ref="A9:L9"/>
    <mergeCell ref="M9:N9"/>
    <mergeCell ref="P9:Q9"/>
    <mergeCell ref="S9:T9"/>
    <mergeCell ref="V9:W9"/>
    <mergeCell ref="Y9:Z9"/>
    <mergeCell ref="AH8:AI8"/>
    <mergeCell ref="AK8:AL8"/>
    <mergeCell ref="AN8:AO8"/>
    <mergeCell ref="AQ8:AR8"/>
    <mergeCell ref="AT8:AU8"/>
    <mergeCell ref="AW8:AY8"/>
    <mergeCell ref="AT7:AU7"/>
    <mergeCell ref="AW7:AY7"/>
    <mergeCell ref="A8:L8"/>
    <mergeCell ref="M8:N8"/>
    <mergeCell ref="P8:Q8"/>
    <mergeCell ref="S8:T8"/>
    <mergeCell ref="V8:W8"/>
    <mergeCell ref="Y8:Z8"/>
    <mergeCell ref="AB8:AC8"/>
    <mergeCell ref="AE8:AF8"/>
    <mergeCell ref="AB7:AC7"/>
    <mergeCell ref="AE7:AF7"/>
    <mergeCell ref="AH7:AI7"/>
    <mergeCell ref="AK7:AL7"/>
    <mergeCell ref="AN7:AO7"/>
    <mergeCell ref="AQ7:AR7"/>
    <mergeCell ref="A7:L7"/>
    <mergeCell ref="M7:N7"/>
    <mergeCell ref="P7:Q7"/>
    <mergeCell ref="S7:T7"/>
    <mergeCell ref="V7:W7"/>
    <mergeCell ref="Y7:Z7"/>
    <mergeCell ref="AH6:AJ6"/>
    <mergeCell ref="AK6:AM6"/>
    <mergeCell ref="AN6:AP6"/>
    <mergeCell ref="AQ6:AS6"/>
    <mergeCell ref="AT6:AV6"/>
    <mergeCell ref="B1:R1"/>
    <mergeCell ref="A2:BA2"/>
    <mergeCell ref="A3:AZ3"/>
    <mergeCell ref="A4:L4"/>
    <mergeCell ref="M4:AB4"/>
    <mergeCell ref="AC4:AJ4"/>
    <mergeCell ref="AK4:AZ4"/>
    <mergeCell ref="AW6:AZ6"/>
    <mergeCell ref="A5:E5"/>
    <mergeCell ref="F5:G5"/>
    <mergeCell ref="H5:AZ5"/>
    <mergeCell ref="M6:O6"/>
    <mergeCell ref="P6:R6"/>
    <mergeCell ref="S6:U6"/>
    <mergeCell ref="V6:X6"/>
    <mergeCell ref="Y6:AA6"/>
    <mergeCell ref="AB6:AD6"/>
    <mergeCell ref="AE6:AG6"/>
  </mergeCells>
  <phoneticPr fontId="2"/>
  <dataValidations count="1">
    <dataValidation type="list" allowBlank="1" showInputMessage="1" showErrorMessage="1" sqref="WVU983086:WWJ983086 M983086:AB983086 JI983086:JX983086 TE983086:TT983086 ADA983086:ADP983086 AMW983086:ANL983086 AWS983086:AXH983086 BGO983086:BHD983086 BQK983086:BQZ983086 CAG983086:CAV983086 CKC983086:CKR983086 CTY983086:CUN983086 DDU983086:DEJ983086 DNQ983086:DOF983086 DXM983086:DYB983086 EHI983086:EHX983086 ERE983086:ERT983086 FBA983086:FBP983086 FKW983086:FLL983086 FUS983086:FVH983086 GEO983086:GFD983086 GOK983086:GOZ983086 GYG983086:GYV983086 HIC983086:HIR983086 HRY983086:HSN983086 IBU983086:ICJ983086 ILQ983086:IMF983086 IVM983086:IWB983086 JFI983086:JFX983086 JPE983086:JPT983086 JZA983086:JZP983086 KIW983086:KJL983086 KSS983086:KTH983086 LCO983086:LDD983086 LMK983086:LMZ983086 LWG983086:LWV983086 MGC983086:MGR983086 MPY983086:MQN983086 MZU983086:NAJ983086 NJQ983086:NKF983086 NTM983086:NUB983086 ODI983086:ODX983086 ONE983086:ONT983086 OXA983086:OXP983086 PGW983086:PHL983086 PQS983086:PRH983086 QAO983086:QBD983086 QKK983086:QKZ983086 QUG983086:QUV983086 REC983086:RER983086 RNY983086:RON983086 RXU983086:RYJ983086 SHQ983086:SIF983086 SRM983086:SSB983086 TBI983086:TBX983086 TLE983086:TLT983086 TVA983086:TVP983086 UEW983086:UFL983086 UOS983086:UPH983086 UYO983086:UZD983086 VIK983086:VIZ983086 VSG983086:VSV983086 WCC983086:WCR983086 WLY983086:WMN983086 M65540:AB65540 JI65540:JX65540 TE65540:TT65540 ADA65540:ADP65540 AMW65540:ANL65540 AWS65540:AXH65540 BGO65540:BHD65540 BQK65540:BQZ65540 CAG65540:CAV65540 CKC65540:CKR65540 CTY65540:CUN65540 DDU65540:DEJ65540 DNQ65540:DOF65540 DXM65540:DYB65540 EHI65540:EHX65540 ERE65540:ERT65540 FBA65540:FBP65540 FKW65540:FLL65540 FUS65540:FVH65540 GEO65540:GFD65540 GOK65540:GOZ65540 GYG65540:GYV65540 HIC65540:HIR65540 HRY65540:HSN65540 IBU65540:ICJ65540 ILQ65540:IMF65540 IVM65540:IWB65540 JFI65540:JFX65540 JPE65540:JPT65540 JZA65540:JZP65540 KIW65540:KJL65540 KSS65540:KTH65540 LCO65540:LDD65540 LMK65540:LMZ65540 LWG65540:LWV65540 MGC65540:MGR65540 MPY65540:MQN65540 MZU65540:NAJ65540 NJQ65540:NKF65540 NTM65540:NUB65540 ODI65540:ODX65540 ONE65540:ONT65540 OXA65540:OXP65540 PGW65540:PHL65540 PQS65540:PRH65540 QAO65540:QBD65540 QKK65540:QKZ65540 QUG65540:QUV65540 REC65540:RER65540 RNY65540:RON65540 RXU65540:RYJ65540 SHQ65540:SIF65540 SRM65540:SSB65540 TBI65540:TBX65540 TLE65540:TLT65540 TVA65540:TVP65540 UEW65540:UFL65540 UOS65540:UPH65540 UYO65540:UZD65540 VIK65540:VIZ65540 VSG65540:VSV65540 WCC65540:WCR65540 WLY65540:WMN65540 WVU65540:WWJ65540 M131076:AB131076 JI131076:JX131076 TE131076:TT131076 ADA131076:ADP131076 AMW131076:ANL131076 AWS131076:AXH131076 BGO131076:BHD131076 BQK131076:BQZ131076 CAG131076:CAV131076 CKC131076:CKR131076 CTY131076:CUN131076 DDU131076:DEJ131076 DNQ131076:DOF131076 DXM131076:DYB131076 EHI131076:EHX131076 ERE131076:ERT131076 FBA131076:FBP131076 FKW131076:FLL131076 FUS131076:FVH131076 GEO131076:GFD131076 GOK131076:GOZ131076 GYG131076:GYV131076 HIC131076:HIR131076 HRY131076:HSN131076 IBU131076:ICJ131076 ILQ131076:IMF131076 IVM131076:IWB131076 JFI131076:JFX131076 JPE131076:JPT131076 JZA131076:JZP131076 KIW131076:KJL131076 KSS131076:KTH131076 LCO131076:LDD131076 LMK131076:LMZ131076 LWG131076:LWV131076 MGC131076:MGR131076 MPY131076:MQN131076 MZU131076:NAJ131076 NJQ131076:NKF131076 NTM131076:NUB131076 ODI131076:ODX131076 ONE131076:ONT131076 OXA131076:OXP131076 PGW131076:PHL131076 PQS131076:PRH131076 QAO131076:QBD131076 QKK131076:QKZ131076 QUG131076:QUV131076 REC131076:RER131076 RNY131076:RON131076 RXU131076:RYJ131076 SHQ131076:SIF131076 SRM131076:SSB131076 TBI131076:TBX131076 TLE131076:TLT131076 TVA131076:TVP131076 UEW131076:UFL131076 UOS131076:UPH131076 UYO131076:UZD131076 VIK131076:VIZ131076 VSG131076:VSV131076 WCC131076:WCR131076 WLY131076:WMN131076 WVU131076:WWJ131076 M196612:AB196612 JI196612:JX196612 TE196612:TT196612 ADA196612:ADP196612 AMW196612:ANL196612 AWS196612:AXH196612 BGO196612:BHD196612 BQK196612:BQZ196612 CAG196612:CAV196612 CKC196612:CKR196612 CTY196612:CUN196612 DDU196612:DEJ196612 DNQ196612:DOF196612 DXM196612:DYB196612 EHI196612:EHX196612 ERE196612:ERT196612 FBA196612:FBP196612 FKW196612:FLL196612 FUS196612:FVH196612 GEO196612:GFD196612 GOK196612:GOZ196612 GYG196612:GYV196612 HIC196612:HIR196612 HRY196612:HSN196612 IBU196612:ICJ196612 ILQ196612:IMF196612 IVM196612:IWB196612 JFI196612:JFX196612 JPE196612:JPT196612 JZA196612:JZP196612 KIW196612:KJL196612 KSS196612:KTH196612 LCO196612:LDD196612 LMK196612:LMZ196612 LWG196612:LWV196612 MGC196612:MGR196612 MPY196612:MQN196612 MZU196612:NAJ196612 NJQ196612:NKF196612 NTM196612:NUB196612 ODI196612:ODX196612 ONE196612:ONT196612 OXA196612:OXP196612 PGW196612:PHL196612 PQS196612:PRH196612 QAO196612:QBD196612 QKK196612:QKZ196612 QUG196612:QUV196612 REC196612:RER196612 RNY196612:RON196612 RXU196612:RYJ196612 SHQ196612:SIF196612 SRM196612:SSB196612 TBI196612:TBX196612 TLE196612:TLT196612 TVA196612:TVP196612 UEW196612:UFL196612 UOS196612:UPH196612 UYO196612:UZD196612 VIK196612:VIZ196612 VSG196612:VSV196612 WCC196612:WCR196612 WLY196612:WMN196612 WVU196612:WWJ196612 M262148:AB262148 JI262148:JX262148 TE262148:TT262148 ADA262148:ADP262148 AMW262148:ANL262148 AWS262148:AXH262148 BGO262148:BHD262148 BQK262148:BQZ262148 CAG262148:CAV262148 CKC262148:CKR262148 CTY262148:CUN262148 DDU262148:DEJ262148 DNQ262148:DOF262148 DXM262148:DYB262148 EHI262148:EHX262148 ERE262148:ERT262148 FBA262148:FBP262148 FKW262148:FLL262148 FUS262148:FVH262148 GEO262148:GFD262148 GOK262148:GOZ262148 GYG262148:GYV262148 HIC262148:HIR262148 HRY262148:HSN262148 IBU262148:ICJ262148 ILQ262148:IMF262148 IVM262148:IWB262148 JFI262148:JFX262148 JPE262148:JPT262148 JZA262148:JZP262148 KIW262148:KJL262148 KSS262148:KTH262148 LCO262148:LDD262148 LMK262148:LMZ262148 LWG262148:LWV262148 MGC262148:MGR262148 MPY262148:MQN262148 MZU262148:NAJ262148 NJQ262148:NKF262148 NTM262148:NUB262148 ODI262148:ODX262148 ONE262148:ONT262148 OXA262148:OXP262148 PGW262148:PHL262148 PQS262148:PRH262148 QAO262148:QBD262148 QKK262148:QKZ262148 QUG262148:QUV262148 REC262148:RER262148 RNY262148:RON262148 RXU262148:RYJ262148 SHQ262148:SIF262148 SRM262148:SSB262148 TBI262148:TBX262148 TLE262148:TLT262148 TVA262148:TVP262148 UEW262148:UFL262148 UOS262148:UPH262148 UYO262148:UZD262148 VIK262148:VIZ262148 VSG262148:VSV262148 WCC262148:WCR262148 WLY262148:WMN262148 WVU262148:WWJ262148 M327684:AB327684 JI327684:JX327684 TE327684:TT327684 ADA327684:ADP327684 AMW327684:ANL327684 AWS327684:AXH327684 BGO327684:BHD327684 BQK327684:BQZ327684 CAG327684:CAV327684 CKC327684:CKR327684 CTY327684:CUN327684 DDU327684:DEJ327684 DNQ327684:DOF327684 DXM327684:DYB327684 EHI327684:EHX327684 ERE327684:ERT327684 FBA327684:FBP327684 FKW327684:FLL327684 FUS327684:FVH327684 GEO327684:GFD327684 GOK327684:GOZ327684 GYG327684:GYV327684 HIC327684:HIR327684 HRY327684:HSN327684 IBU327684:ICJ327684 ILQ327684:IMF327684 IVM327684:IWB327684 JFI327684:JFX327684 JPE327684:JPT327684 JZA327684:JZP327684 KIW327684:KJL327684 KSS327684:KTH327684 LCO327684:LDD327684 LMK327684:LMZ327684 LWG327684:LWV327684 MGC327684:MGR327684 MPY327684:MQN327684 MZU327684:NAJ327684 NJQ327684:NKF327684 NTM327684:NUB327684 ODI327684:ODX327684 ONE327684:ONT327684 OXA327684:OXP327684 PGW327684:PHL327684 PQS327684:PRH327684 QAO327684:QBD327684 QKK327684:QKZ327684 QUG327684:QUV327684 REC327684:RER327684 RNY327684:RON327684 RXU327684:RYJ327684 SHQ327684:SIF327684 SRM327684:SSB327684 TBI327684:TBX327684 TLE327684:TLT327684 TVA327684:TVP327684 UEW327684:UFL327684 UOS327684:UPH327684 UYO327684:UZD327684 VIK327684:VIZ327684 VSG327684:VSV327684 WCC327684:WCR327684 WLY327684:WMN327684 WVU327684:WWJ327684 M393220:AB393220 JI393220:JX393220 TE393220:TT393220 ADA393220:ADP393220 AMW393220:ANL393220 AWS393220:AXH393220 BGO393220:BHD393220 BQK393220:BQZ393220 CAG393220:CAV393220 CKC393220:CKR393220 CTY393220:CUN393220 DDU393220:DEJ393220 DNQ393220:DOF393220 DXM393220:DYB393220 EHI393220:EHX393220 ERE393220:ERT393220 FBA393220:FBP393220 FKW393220:FLL393220 FUS393220:FVH393220 GEO393220:GFD393220 GOK393220:GOZ393220 GYG393220:GYV393220 HIC393220:HIR393220 HRY393220:HSN393220 IBU393220:ICJ393220 ILQ393220:IMF393220 IVM393220:IWB393220 JFI393220:JFX393220 JPE393220:JPT393220 JZA393220:JZP393220 KIW393220:KJL393220 KSS393220:KTH393220 LCO393220:LDD393220 LMK393220:LMZ393220 LWG393220:LWV393220 MGC393220:MGR393220 MPY393220:MQN393220 MZU393220:NAJ393220 NJQ393220:NKF393220 NTM393220:NUB393220 ODI393220:ODX393220 ONE393220:ONT393220 OXA393220:OXP393220 PGW393220:PHL393220 PQS393220:PRH393220 QAO393220:QBD393220 QKK393220:QKZ393220 QUG393220:QUV393220 REC393220:RER393220 RNY393220:RON393220 RXU393220:RYJ393220 SHQ393220:SIF393220 SRM393220:SSB393220 TBI393220:TBX393220 TLE393220:TLT393220 TVA393220:TVP393220 UEW393220:UFL393220 UOS393220:UPH393220 UYO393220:UZD393220 VIK393220:VIZ393220 VSG393220:VSV393220 WCC393220:WCR393220 WLY393220:WMN393220 WVU393220:WWJ393220 M458756:AB458756 JI458756:JX458756 TE458756:TT458756 ADA458756:ADP458756 AMW458756:ANL458756 AWS458756:AXH458756 BGO458756:BHD458756 BQK458756:BQZ458756 CAG458756:CAV458756 CKC458756:CKR458756 CTY458756:CUN458756 DDU458756:DEJ458756 DNQ458756:DOF458756 DXM458756:DYB458756 EHI458756:EHX458756 ERE458756:ERT458756 FBA458756:FBP458756 FKW458756:FLL458756 FUS458756:FVH458756 GEO458756:GFD458756 GOK458756:GOZ458756 GYG458756:GYV458756 HIC458756:HIR458756 HRY458756:HSN458756 IBU458756:ICJ458756 ILQ458756:IMF458756 IVM458756:IWB458756 JFI458756:JFX458756 JPE458756:JPT458756 JZA458756:JZP458756 KIW458756:KJL458756 KSS458756:KTH458756 LCO458756:LDD458756 LMK458756:LMZ458756 LWG458756:LWV458756 MGC458756:MGR458756 MPY458756:MQN458756 MZU458756:NAJ458756 NJQ458756:NKF458756 NTM458756:NUB458756 ODI458756:ODX458756 ONE458756:ONT458756 OXA458756:OXP458756 PGW458756:PHL458756 PQS458756:PRH458756 QAO458756:QBD458756 QKK458756:QKZ458756 QUG458756:QUV458756 REC458756:RER458756 RNY458756:RON458756 RXU458756:RYJ458756 SHQ458756:SIF458756 SRM458756:SSB458756 TBI458756:TBX458756 TLE458756:TLT458756 TVA458756:TVP458756 UEW458756:UFL458756 UOS458756:UPH458756 UYO458756:UZD458756 VIK458756:VIZ458756 VSG458756:VSV458756 WCC458756:WCR458756 WLY458756:WMN458756 WVU458756:WWJ458756 M524292:AB524292 JI524292:JX524292 TE524292:TT524292 ADA524292:ADP524292 AMW524292:ANL524292 AWS524292:AXH524292 BGO524292:BHD524292 BQK524292:BQZ524292 CAG524292:CAV524292 CKC524292:CKR524292 CTY524292:CUN524292 DDU524292:DEJ524292 DNQ524292:DOF524292 DXM524292:DYB524292 EHI524292:EHX524292 ERE524292:ERT524292 FBA524292:FBP524292 FKW524292:FLL524292 FUS524292:FVH524292 GEO524292:GFD524292 GOK524292:GOZ524292 GYG524292:GYV524292 HIC524292:HIR524292 HRY524292:HSN524292 IBU524292:ICJ524292 ILQ524292:IMF524292 IVM524292:IWB524292 JFI524292:JFX524292 JPE524292:JPT524292 JZA524292:JZP524292 KIW524292:KJL524292 KSS524292:KTH524292 LCO524292:LDD524292 LMK524292:LMZ524292 LWG524292:LWV524292 MGC524292:MGR524292 MPY524292:MQN524292 MZU524292:NAJ524292 NJQ524292:NKF524292 NTM524292:NUB524292 ODI524292:ODX524292 ONE524292:ONT524292 OXA524292:OXP524292 PGW524292:PHL524292 PQS524292:PRH524292 QAO524292:QBD524292 QKK524292:QKZ524292 QUG524292:QUV524292 REC524292:RER524292 RNY524292:RON524292 RXU524292:RYJ524292 SHQ524292:SIF524292 SRM524292:SSB524292 TBI524292:TBX524292 TLE524292:TLT524292 TVA524292:TVP524292 UEW524292:UFL524292 UOS524292:UPH524292 UYO524292:UZD524292 VIK524292:VIZ524292 VSG524292:VSV524292 WCC524292:WCR524292 WLY524292:WMN524292 WVU524292:WWJ524292 M589828:AB589828 JI589828:JX589828 TE589828:TT589828 ADA589828:ADP589828 AMW589828:ANL589828 AWS589828:AXH589828 BGO589828:BHD589828 BQK589828:BQZ589828 CAG589828:CAV589828 CKC589828:CKR589828 CTY589828:CUN589828 DDU589828:DEJ589828 DNQ589828:DOF589828 DXM589828:DYB589828 EHI589828:EHX589828 ERE589828:ERT589828 FBA589828:FBP589828 FKW589828:FLL589828 FUS589828:FVH589828 GEO589828:GFD589828 GOK589828:GOZ589828 GYG589828:GYV589828 HIC589828:HIR589828 HRY589828:HSN589828 IBU589828:ICJ589828 ILQ589828:IMF589828 IVM589828:IWB589828 JFI589828:JFX589828 JPE589828:JPT589828 JZA589828:JZP589828 KIW589828:KJL589828 KSS589828:KTH589828 LCO589828:LDD589828 LMK589828:LMZ589828 LWG589828:LWV589828 MGC589828:MGR589828 MPY589828:MQN589828 MZU589828:NAJ589828 NJQ589828:NKF589828 NTM589828:NUB589828 ODI589828:ODX589828 ONE589828:ONT589828 OXA589828:OXP589828 PGW589828:PHL589828 PQS589828:PRH589828 QAO589828:QBD589828 QKK589828:QKZ589828 QUG589828:QUV589828 REC589828:RER589828 RNY589828:RON589828 RXU589828:RYJ589828 SHQ589828:SIF589828 SRM589828:SSB589828 TBI589828:TBX589828 TLE589828:TLT589828 TVA589828:TVP589828 UEW589828:UFL589828 UOS589828:UPH589828 UYO589828:UZD589828 VIK589828:VIZ589828 VSG589828:VSV589828 WCC589828:WCR589828 WLY589828:WMN589828 WVU589828:WWJ589828 M655364:AB655364 JI655364:JX655364 TE655364:TT655364 ADA655364:ADP655364 AMW655364:ANL655364 AWS655364:AXH655364 BGO655364:BHD655364 BQK655364:BQZ655364 CAG655364:CAV655364 CKC655364:CKR655364 CTY655364:CUN655364 DDU655364:DEJ655364 DNQ655364:DOF655364 DXM655364:DYB655364 EHI655364:EHX655364 ERE655364:ERT655364 FBA655364:FBP655364 FKW655364:FLL655364 FUS655364:FVH655364 GEO655364:GFD655364 GOK655364:GOZ655364 GYG655364:GYV655364 HIC655364:HIR655364 HRY655364:HSN655364 IBU655364:ICJ655364 ILQ655364:IMF655364 IVM655364:IWB655364 JFI655364:JFX655364 JPE655364:JPT655364 JZA655364:JZP655364 KIW655364:KJL655364 KSS655364:KTH655364 LCO655364:LDD655364 LMK655364:LMZ655364 LWG655364:LWV655364 MGC655364:MGR655364 MPY655364:MQN655364 MZU655364:NAJ655364 NJQ655364:NKF655364 NTM655364:NUB655364 ODI655364:ODX655364 ONE655364:ONT655364 OXA655364:OXP655364 PGW655364:PHL655364 PQS655364:PRH655364 QAO655364:QBD655364 QKK655364:QKZ655364 QUG655364:QUV655364 REC655364:RER655364 RNY655364:RON655364 RXU655364:RYJ655364 SHQ655364:SIF655364 SRM655364:SSB655364 TBI655364:TBX655364 TLE655364:TLT655364 TVA655364:TVP655364 UEW655364:UFL655364 UOS655364:UPH655364 UYO655364:UZD655364 VIK655364:VIZ655364 VSG655364:VSV655364 WCC655364:WCR655364 WLY655364:WMN655364 WVU655364:WWJ655364 M720900:AB720900 JI720900:JX720900 TE720900:TT720900 ADA720900:ADP720900 AMW720900:ANL720900 AWS720900:AXH720900 BGO720900:BHD720900 BQK720900:BQZ720900 CAG720900:CAV720900 CKC720900:CKR720900 CTY720900:CUN720900 DDU720900:DEJ720900 DNQ720900:DOF720900 DXM720900:DYB720900 EHI720900:EHX720900 ERE720900:ERT720900 FBA720900:FBP720900 FKW720900:FLL720900 FUS720900:FVH720900 GEO720900:GFD720900 GOK720900:GOZ720900 GYG720900:GYV720900 HIC720900:HIR720900 HRY720900:HSN720900 IBU720900:ICJ720900 ILQ720900:IMF720900 IVM720900:IWB720900 JFI720900:JFX720900 JPE720900:JPT720900 JZA720900:JZP720900 KIW720900:KJL720900 KSS720900:KTH720900 LCO720900:LDD720900 LMK720900:LMZ720900 LWG720900:LWV720900 MGC720900:MGR720900 MPY720900:MQN720900 MZU720900:NAJ720900 NJQ720900:NKF720900 NTM720900:NUB720900 ODI720900:ODX720900 ONE720900:ONT720900 OXA720900:OXP720900 PGW720900:PHL720900 PQS720900:PRH720900 QAO720900:QBD720900 QKK720900:QKZ720900 QUG720900:QUV720900 REC720900:RER720900 RNY720900:RON720900 RXU720900:RYJ720900 SHQ720900:SIF720900 SRM720900:SSB720900 TBI720900:TBX720900 TLE720900:TLT720900 TVA720900:TVP720900 UEW720900:UFL720900 UOS720900:UPH720900 UYO720900:UZD720900 VIK720900:VIZ720900 VSG720900:VSV720900 WCC720900:WCR720900 WLY720900:WMN720900 WVU720900:WWJ720900 M786436:AB786436 JI786436:JX786436 TE786436:TT786436 ADA786436:ADP786436 AMW786436:ANL786436 AWS786436:AXH786436 BGO786436:BHD786436 BQK786436:BQZ786436 CAG786436:CAV786436 CKC786436:CKR786436 CTY786436:CUN786436 DDU786436:DEJ786436 DNQ786436:DOF786436 DXM786436:DYB786436 EHI786436:EHX786436 ERE786436:ERT786436 FBA786436:FBP786436 FKW786436:FLL786436 FUS786436:FVH786436 GEO786436:GFD786436 GOK786436:GOZ786436 GYG786436:GYV786436 HIC786436:HIR786436 HRY786436:HSN786436 IBU786436:ICJ786436 ILQ786436:IMF786436 IVM786436:IWB786436 JFI786436:JFX786436 JPE786436:JPT786436 JZA786436:JZP786436 KIW786436:KJL786436 KSS786436:KTH786436 LCO786436:LDD786436 LMK786436:LMZ786436 LWG786436:LWV786436 MGC786436:MGR786436 MPY786436:MQN786436 MZU786436:NAJ786436 NJQ786436:NKF786436 NTM786436:NUB786436 ODI786436:ODX786436 ONE786436:ONT786436 OXA786436:OXP786436 PGW786436:PHL786436 PQS786436:PRH786436 QAO786436:QBD786436 QKK786436:QKZ786436 QUG786436:QUV786436 REC786436:RER786436 RNY786436:RON786436 RXU786436:RYJ786436 SHQ786436:SIF786436 SRM786436:SSB786436 TBI786436:TBX786436 TLE786436:TLT786436 TVA786436:TVP786436 UEW786436:UFL786436 UOS786436:UPH786436 UYO786436:UZD786436 VIK786436:VIZ786436 VSG786436:VSV786436 WCC786436:WCR786436 WLY786436:WMN786436 WVU786436:WWJ786436 M851972:AB851972 JI851972:JX851972 TE851972:TT851972 ADA851972:ADP851972 AMW851972:ANL851972 AWS851972:AXH851972 BGO851972:BHD851972 BQK851972:BQZ851972 CAG851972:CAV851972 CKC851972:CKR851972 CTY851972:CUN851972 DDU851972:DEJ851972 DNQ851972:DOF851972 DXM851972:DYB851972 EHI851972:EHX851972 ERE851972:ERT851972 FBA851972:FBP851972 FKW851972:FLL851972 FUS851972:FVH851972 GEO851972:GFD851972 GOK851972:GOZ851972 GYG851972:GYV851972 HIC851972:HIR851972 HRY851972:HSN851972 IBU851972:ICJ851972 ILQ851972:IMF851972 IVM851972:IWB851972 JFI851972:JFX851972 JPE851972:JPT851972 JZA851972:JZP851972 KIW851972:KJL851972 KSS851972:KTH851972 LCO851972:LDD851972 LMK851972:LMZ851972 LWG851972:LWV851972 MGC851972:MGR851972 MPY851972:MQN851972 MZU851972:NAJ851972 NJQ851972:NKF851972 NTM851972:NUB851972 ODI851972:ODX851972 ONE851972:ONT851972 OXA851972:OXP851972 PGW851972:PHL851972 PQS851972:PRH851972 QAO851972:QBD851972 QKK851972:QKZ851972 QUG851972:QUV851972 REC851972:RER851972 RNY851972:RON851972 RXU851972:RYJ851972 SHQ851972:SIF851972 SRM851972:SSB851972 TBI851972:TBX851972 TLE851972:TLT851972 TVA851972:TVP851972 UEW851972:UFL851972 UOS851972:UPH851972 UYO851972:UZD851972 VIK851972:VIZ851972 VSG851972:VSV851972 WCC851972:WCR851972 WLY851972:WMN851972 WVU851972:WWJ851972 M917508:AB917508 JI917508:JX917508 TE917508:TT917508 ADA917508:ADP917508 AMW917508:ANL917508 AWS917508:AXH917508 BGO917508:BHD917508 BQK917508:BQZ917508 CAG917508:CAV917508 CKC917508:CKR917508 CTY917508:CUN917508 DDU917508:DEJ917508 DNQ917508:DOF917508 DXM917508:DYB917508 EHI917508:EHX917508 ERE917508:ERT917508 FBA917508:FBP917508 FKW917508:FLL917508 FUS917508:FVH917508 GEO917508:GFD917508 GOK917508:GOZ917508 GYG917508:GYV917508 HIC917508:HIR917508 HRY917508:HSN917508 IBU917508:ICJ917508 ILQ917508:IMF917508 IVM917508:IWB917508 JFI917508:JFX917508 JPE917508:JPT917508 JZA917508:JZP917508 KIW917508:KJL917508 KSS917508:KTH917508 LCO917508:LDD917508 LMK917508:LMZ917508 LWG917508:LWV917508 MGC917508:MGR917508 MPY917508:MQN917508 MZU917508:NAJ917508 NJQ917508:NKF917508 NTM917508:NUB917508 ODI917508:ODX917508 ONE917508:ONT917508 OXA917508:OXP917508 PGW917508:PHL917508 PQS917508:PRH917508 QAO917508:QBD917508 QKK917508:QKZ917508 QUG917508:QUV917508 REC917508:RER917508 RNY917508:RON917508 RXU917508:RYJ917508 SHQ917508:SIF917508 SRM917508:SSB917508 TBI917508:TBX917508 TLE917508:TLT917508 TVA917508:TVP917508 UEW917508:UFL917508 UOS917508:UPH917508 UYO917508:UZD917508 VIK917508:VIZ917508 VSG917508:VSV917508 WCC917508:WCR917508 WLY917508:WMN917508 WVU917508:WWJ917508 M983044:AB983044 JI983044:JX983044 TE983044:TT983044 ADA983044:ADP983044 AMW983044:ANL983044 AWS983044:AXH983044 BGO983044:BHD983044 BQK983044:BQZ983044 CAG983044:CAV983044 CKC983044:CKR983044 CTY983044:CUN983044 DDU983044:DEJ983044 DNQ983044:DOF983044 DXM983044:DYB983044 EHI983044:EHX983044 ERE983044:ERT983044 FBA983044:FBP983044 FKW983044:FLL983044 FUS983044:FVH983044 GEO983044:GFD983044 GOK983044:GOZ983044 GYG983044:GYV983044 HIC983044:HIR983044 HRY983044:HSN983044 IBU983044:ICJ983044 ILQ983044:IMF983044 IVM983044:IWB983044 JFI983044:JFX983044 JPE983044:JPT983044 JZA983044:JZP983044 KIW983044:KJL983044 KSS983044:KTH983044 LCO983044:LDD983044 LMK983044:LMZ983044 LWG983044:LWV983044 MGC983044:MGR983044 MPY983044:MQN983044 MZU983044:NAJ983044 NJQ983044:NKF983044 NTM983044:NUB983044 ODI983044:ODX983044 ONE983044:ONT983044 OXA983044:OXP983044 PGW983044:PHL983044 PQS983044:PRH983044 QAO983044:QBD983044 QKK983044:QKZ983044 QUG983044:QUV983044 REC983044:RER983044 RNY983044:RON983044 RXU983044:RYJ983044 SHQ983044:SIF983044 SRM983044:SSB983044 TBI983044:TBX983044 TLE983044:TLT983044 TVA983044:TVP983044 UEW983044:UFL983044 UOS983044:UPH983044 UYO983044:UZD983044 VIK983044:VIZ983044 VSG983044:VSV983044 WCC983044:WCR983044 WLY983044:WMN983044 WVU983044:WWJ983044 JI917550:JX917550 TE917550:TT917550 ADA917550:ADP917550 AMW917550:ANL917550 AWS917550:AXH917550 BGO917550:BHD917550 BQK917550:BQZ917550 CAG917550:CAV917550 CKC917550:CKR917550 CTY917550:CUN917550 DDU917550:DEJ917550 DNQ917550:DOF917550 DXM917550:DYB917550 EHI917550:EHX917550 ERE917550:ERT917550 FBA917550:FBP917550 FKW917550:FLL917550 FUS917550:FVH917550 GEO917550:GFD917550 GOK917550:GOZ917550 GYG917550:GYV917550 HIC917550:HIR917550 HRY917550:HSN917550 IBU917550:ICJ917550 ILQ917550:IMF917550 IVM917550:IWB917550 JFI917550:JFX917550 JPE917550:JPT917550 JZA917550:JZP917550 KIW917550:KJL917550 KSS917550:KTH917550 LCO917550:LDD917550 LMK917550:LMZ917550 LWG917550:LWV917550 MGC917550:MGR917550 MPY917550:MQN917550 MZU917550:NAJ917550 NJQ917550:NKF917550 NTM917550:NUB917550 ODI917550:ODX917550 ONE917550:ONT917550 OXA917550:OXP917550 PGW917550:PHL917550 PQS917550:PRH917550 QAO917550:QBD917550 QKK917550:QKZ917550 QUG917550:QUV917550 REC917550:RER917550 RNY917550:RON917550 RXU917550:RYJ917550 SHQ917550:SIF917550 SRM917550:SSB917550 TBI917550:TBX917550 TLE917550:TLT917550 TVA917550:TVP917550 UEW917550:UFL917550 UOS917550:UPH917550 UYO917550:UZD917550 VIK917550:VIZ917550 VSG917550:VSV917550 WCC917550:WCR917550 WLY917550:WMN917550 WVU917550:WWJ917550 M4:AB4 M65582:AB65582 JI65582:JX65582 TE65582:TT65582 ADA65582:ADP65582 AMW65582:ANL65582 AWS65582:AXH65582 BGO65582:BHD65582 BQK65582:BQZ65582 CAG65582:CAV65582 CKC65582:CKR65582 CTY65582:CUN65582 DDU65582:DEJ65582 DNQ65582:DOF65582 DXM65582:DYB65582 EHI65582:EHX65582 ERE65582:ERT65582 FBA65582:FBP65582 FKW65582:FLL65582 FUS65582:FVH65582 GEO65582:GFD65582 GOK65582:GOZ65582 GYG65582:GYV65582 HIC65582:HIR65582 HRY65582:HSN65582 IBU65582:ICJ65582 ILQ65582:IMF65582 IVM65582:IWB65582 JFI65582:JFX65582 JPE65582:JPT65582 JZA65582:JZP65582 KIW65582:KJL65582 KSS65582:KTH65582 LCO65582:LDD65582 LMK65582:LMZ65582 LWG65582:LWV65582 MGC65582:MGR65582 MPY65582:MQN65582 MZU65582:NAJ65582 NJQ65582:NKF65582 NTM65582:NUB65582 ODI65582:ODX65582 ONE65582:ONT65582 OXA65582:OXP65582 PGW65582:PHL65582 PQS65582:PRH65582 QAO65582:QBD65582 QKK65582:QKZ65582 QUG65582:QUV65582 REC65582:RER65582 RNY65582:RON65582 RXU65582:RYJ65582 SHQ65582:SIF65582 SRM65582:SSB65582 TBI65582:TBX65582 TLE65582:TLT65582 TVA65582:TVP65582 UEW65582:UFL65582 UOS65582:UPH65582 UYO65582:UZD65582 VIK65582:VIZ65582 VSG65582:VSV65582 WCC65582:WCR65582 WLY65582:WMN65582 WVU65582:WWJ65582 M131118:AB131118 JI131118:JX131118 TE131118:TT131118 ADA131118:ADP131118 AMW131118:ANL131118 AWS131118:AXH131118 BGO131118:BHD131118 BQK131118:BQZ131118 CAG131118:CAV131118 CKC131118:CKR131118 CTY131118:CUN131118 DDU131118:DEJ131118 DNQ131118:DOF131118 DXM131118:DYB131118 EHI131118:EHX131118 ERE131118:ERT131118 FBA131118:FBP131118 FKW131118:FLL131118 FUS131118:FVH131118 GEO131118:GFD131118 GOK131118:GOZ131118 GYG131118:GYV131118 HIC131118:HIR131118 HRY131118:HSN131118 IBU131118:ICJ131118 ILQ131118:IMF131118 IVM131118:IWB131118 JFI131118:JFX131118 JPE131118:JPT131118 JZA131118:JZP131118 KIW131118:KJL131118 KSS131118:KTH131118 LCO131118:LDD131118 LMK131118:LMZ131118 LWG131118:LWV131118 MGC131118:MGR131118 MPY131118:MQN131118 MZU131118:NAJ131118 NJQ131118:NKF131118 NTM131118:NUB131118 ODI131118:ODX131118 ONE131118:ONT131118 OXA131118:OXP131118 PGW131118:PHL131118 PQS131118:PRH131118 QAO131118:QBD131118 QKK131118:QKZ131118 QUG131118:QUV131118 REC131118:RER131118 RNY131118:RON131118 RXU131118:RYJ131118 SHQ131118:SIF131118 SRM131118:SSB131118 TBI131118:TBX131118 TLE131118:TLT131118 TVA131118:TVP131118 UEW131118:UFL131118 UOS131118:UPH131118 UYO131118:UZD131118 VIK131118:VIZ131118 VSG131118:VSV131118 WCC131118:WCR131118 WLY131118:WMN131118 WVU131118:WWJ131118 M196654:AB196654 JI196654:JX196654 TE196654:TT196654 ADA196654:ADP196654 AMW196654:ANL196654 AWS196654:AXH196654 BGO196654:BHD196654 BQK196654:BQZ196654 CAG196654:CAV196654 CKC196654:CKR196654 CTY196654:CUN196654 DDU196654:DEJ196654 DNQ196654:DOF196654 DXM196654:DYB196654 EHI196654:EHX196654 ERE196654:ERT196654 FBA196654:FBP196654 FKW196654:FLL196654 FUS196654:FVH196654 GEO196654:GFD196654 GOK196654:GOZ196654 GYG196654:GYV196654 HIC196654:HIR196654 HRY196654:HSN196654 IBU196654:ICJ196654 ILQ196654:IMF196654 IVM196654:IWB196654 JFI196654:JFX196654 JPE196654:JPT196654 JZA196654:JZP196654 KIW196654:KJL196654 KSS196654:KTH196654 LCO196654:LDD196654 LMK196654:LMZ196654 LWG196654:LWV196654 MGC196654:MGR196654 MPY196654:MQN196654 MZU196654:NAJ196654 NJQ196654:NKF196654 NTM196654:NUB196654 ODI196654:ODX196654 ONE196654:ONT196654 OXA196654:OXP196654 PGW196654:PHL196654 PQS196654:PRH196654 QAO196654:QBD196654 QKK196654:QKZ196654 QUG196654:QUV196654 REC196654:RER196654 RNY196654:RON196654 RXU196654:RYJ196654 SHQ196654:SIF196654 SRM196654:SSB196654 TBI196654:TBX196654 TLE196654:TLT196654 TVA196654:TVP196654 UEW196654:UFL196654 UOS196654:UPH196654 UYO196654:UZD196654 VIK196654:VIZ196654 VSG196654:VSV196654 WCC196654:WCR196654 WLY196654:WMN196654 WVU196654:WWJ196654 M262190:AB262190 JI262190:JX262190 TE262190:TT262190 ADA262190:ADP262190 AMW262190:ANL262190 AWS262190:AXH262190 BGO262190:BHD262190 BQK262190:BQZ262190 CAG262190:CAV262190 CKC262190:CKR262190 CTY262190:CUN262190 DDU262190:DEJ262190 DNQ262190:DOF262190 DXM262190:DYB262190 EHI262190:EHX262190 ERE262190:ERT262190 FBA262190:FBP262190 FKW262190:FLL262190 FUS262190:FVH262190 GEO262190:GFD262190 GOK262190:GOZ262190 GYG262190:GYV262190 HIC262190:HIR262190 HRY262190:HSN262190 IBU262190:ICJ262190 ILQ262190:IMF262190 IVM262190:IWB262190 JFI262190:JFX262190 JPE262190:JPT262190 JZA262190:JZP262190 KIW262190:KJL262190 KSS262190:KTH262190 LCO262190:LDD262190 LMK262190:LMZ262190 LWG262190:LWV262190 MGC262190:MGR262190 MPY262190:MQN262190 MZU262190:NAJ262190 NJQ262190:NKF262190 NTM262190:NUB262190 ODI262190:ODX262190 ONE262190:ONT262190 OXA262190:OXP262190 PGW262190:PHL262190 PQS262190:PRH262190 QAO262190:QBD262190 QKK262190:QKZ262190 QUG262190:QUV262190 REC262190:RER262190 RNY262190:RON262190 RXU262190:RYJ262190 SHQ262190:SIF262190 SRM262190:SSB262190 TBI262190:TBX262190 TLE262190:TLT262190 TVA262190:TVP262190 UEW262190:UFL262190 UOS262190:UPH262190 UYO262190:UZD262190 VIK262190:VIZ262190 VSG262190:VSV262190 WCC262190:WCR262190 WLY262190:WMN262190 WVU262190:WWJ262190 M327726:AB327726 JI327726:JX327726 TE327726:TT327726 ADA327726:ADP327726 AMW327726:ANL327726 AWS327726:AXH327726 BGO327726:BHD327726 BQK327726:BQZ327726 CAG327726:CAV327726 CKC327726:CKR327726 CTY327726:CUN327726 DDU327726:DEJ327726 DNQ327726:DOF327726 DXM327726:DYB327726 EHI327726:EHX327726 ERE327726:ERT327726 FBA327726:FBP327726 FKW327726:FLL327726 FUS327726:FVH327726 GEO327726:GFD327726 GOK327726:GOZ327726 GYG327726:GYV327726 HIC327726:HIR327726 HRY327726:HSN327726 IBU327726:ICJ327726 ILQ327726:IMF327726 IVM327726:IWB327726 JFI327726:JFX327726 JPE327726:JPT327726 JZA327726:JZP327726 KIW327726:KJL327726 KSS327726:KTH327726 LCO327726:LDD327726 LMK327726:LMZ327726 LWG327726:LWV327726 MGC327726:MGR327726 MPY327726:MQN327726 MZU327726:NAJ327726 NJQ327726:NKF327726 NTM327726:NUB327726 ODI327726:ODX327726 ONE327726:ONT327726 OXA327726:OXP327726 PGW327726:PHL327726 PQS327726:PRH327726 QAO327726:QBD327726 QKK327726:QKZ327726 QUG327726:QUV327726 REC327726:RER327726 RNY327726:RON327726 RXU327726:RYJ327726 SHQ327726:SIF327726 SRM327726:SSB327726 TBI327726:TBX327726 TLE327726:TLT327726 TVA327726:TVP327726 UEW327726:UFL327726 UOS327726:UPH327726 UYO327726:UZD327726 VIK327726:VIZ327726 VSG327726:VSV327726 WCC327726:WCR327726 WLY327726:WMN327726 WVU327726:WWJ327726 M393262:AB393262 JI393262:JX393262 TE393262:TT393262 ADA393262:ADP393262 AMW393262:ANL393262 AWS393262:AXH393262 BGO393262:BHD393262 BQK393262:BQZ393262 CAG393262:CAV393262 CKC393262:CKR393262 CTY393262:CUN393262 DDU393262:DEJ393262 DNQ393262:DOF393262 DXM393262:DYB393262 EHI393262:EHX393262 ERE393262:ERT393262 FBA393262:FBP393262 FKW393262:FLL393262 FUS393262:FVH393262 GEO393262:GFD393262 GOK393262:GOZ393262 GYG393262:GYV393262 HIC393262:HIR393262 HRY393262:HSN393262 IBU393262:ICJ393262 ILQ393262:IMF393262 IVM393262:IWB393262 JFI393262:JFX393262 JPE393262:JPT393262 JZA393262:JZP393262 KIW393262:KJL393262 KSS393262:KTH393262 LCO393262:LDD393262 LMK393262:LMZ393262 LWG393262:LWV393262 MGC393262:MGR393262 MPY393262:MQN393262 MZU393262:NAJ393262 NJQ393262:NKF393262 NTM393262:NUB393262 ODI393262:ODX393262 ONE393262:ONT393262 OXA393262:OXP393262 PGW393262:PHL393262 PQS393262:PRH393262 QAO393262:QBD393262 QKK393262:QKZ393262 QUG393262:QUV393262 REC393262:RER393262 RNY393262:RON393262 RXU393262:RYJ393262 SHQ393262:SIF393262 SRM393262:SSB393262 TBI393262:TBX393262 TLE393262:TLT393262 TVA393262:TVP393262 UEW393262:UFL393262 UOS393262:UPH393262 UYO393262:UZD393262 VIK393262:VIZ393262 VSG393262:VSV393262 WCC393262:WCR393262 WLY393262:WMN393262 WVU393262:WWJ393262 M458798:AB458798 JI458798:JX458798 TE458798:TT458798 ADA458798:ADP458798 AMW458798:ANL458798 AWS458798:AXH458798 BGO458798:BHD458798 BQK458798:BQZ458798 CAG458798:CAV458798 CKC458798:CKR458798 CTY458798:CUN458798 DDU458798:DEJ458798 DNQ458798:DOF458798 DXM458798:DYB458798 EHI458798:EHX458798 ERE458798:ERT458798 FBA458798:FBP458798 FKW458798:FLL458798 FUS458798:FVH458798 GEO458798:GFD458798 GOK458798:GOZ458798 GYG458798:GYV458798 HIC458798:HIR458798 HRY458798:HSN458798 IBU458798:ICJ458798 ILQ458798:IMF458798 IVM458798:IWB458798 JFI458798:JFX458798 JPE458798:JPT458798 JZA458798:JZP458798 KIW458798:KJL458798 KSS458798:KTH458798 LCO458798:LDD458798 LMK458798:LMZ458798 LWG458798:LWV458798 MGC458798:MGR458798 MPY458798:MQN458798 MZU458798:NAJ458798 NJQ458798:NKF458798 NTM458798:NUB458798 ODI458798:ODX458798 ONE458798:ONT458798 OXA458798:OXP458798 PGW458798:PHL458798 PQS458798:PRH458798 QAO458798:QBD458798 QKK458798:QKZ458798 QUG458798:QUV458798 REC458798:RER458798 RNY458798:RON458798 RXU458798:RYJ458798 SHQ458798:SIF458798 SRM458798:SSB458798 TBI458798:TBX458798 TLE458798:TLT458798 TVA458798:TVP458798 UEW458798:UFL458798 UOS458798:UPH458798 UYO458798:UZD458798 VIK458798:VIZ458798 VSG458798:VSV458798 WCC458798:WCR458798 WLY458798:WMN458798 WVU458798:WWJ458798 M524334:AB524334 JI524334:JX524334 TE524334:TT524334 ADA524334:ADP524334 AMW524334:ANL524334 AWS524334:AXH524334 BGO524334:BHD524334 BQK524334:BQZ524334 CAG524334:CAV524334 CKC524334:CKR524334 CTY524334:CUN524334 DDU524334:DEJ524334 DNQ524334:DOF524334 DXM524334:DYB524334 EHI524334:EHX524334 ERE524334:ERT524334 FBA524334:FBP524334 FKW524334:FLL524334 FUS524334:FVH524334 GEO524334:GFD524334 GOK524334:GOZ524334 GYG524334:GYV524334 HIC524334:HIR524334 HRY524334:HSN524334 IBU524334:ICJ524334 ILQ524334:IMF524334 IVM524334:IWB524334 JFI524334:JFX524334 JPE524334:JPT524334 JZA524334:JZP524334 KIW524334:KJL524334 KSS524334:KTH524334 LCO524334:LDD524334 LMK524334:LMZ524334 LWG524334:LWV524334 MGC524334:MGR524334 MPY524334:MQN524334 MZU524334:NAJ524334 NJQ524334:NKF524334 NTM524334:NUB524334 ODI524334:ODX524334 ONE524334:ONT524334 OXA524334:OXP524334 PGW524334:PHL524334 PQS524334:PRH524334 QAO524334:QBD524334 QKK524334:QKZ524334 QUG524334:QUV524334 REC524334:RER524334 RNY524334:RON524334 RXU524334:RYJ524334 SHQ524334:SIF524334 SRM524334:SSB524334 TBI524334:TBX524334 TLE524334:TLT524334 TVA524334:TVP524334 UEW524334:UFL524334 UOS524334:UPH524334 UYO524334:UZD524334 VIK524334:VIZ524334 VSG524334:VSV524334 WCC524334:WCR524334 WLY524334:WMN524334 WVU524334:WWJ524334 M589870:AB589870 JI589870:JX589870 TE589870:TT589870 ADA589870:ADP589870 AMW589870:ANL589870 AWS589870:AXH589870 BGO589870:BHD589870 BQK589870:BQZ589870 CAG589870:CAV589870 CKC589870:CKR589870 CTY589870:CUN589870 DDU589870:DEJ589870 DNQ589870:DOF589870 DXM589870:DYB589870 EHI589870:EHX589870 ERE589870:ERT589870 FBA589870:FBP589870 FKW589870:FLL589870 FUS589870:FVH589870 GEO589870:GFD589870 GOK589870:GOZ589870 GYG589870:GYV589870 HIC589870:HIR589870 HRY589870:HSN589870 IBU589870:ICJ589870 ILQ589870:IMF589870 IVM589870:IWB589870 JFI589870:JFX589870 JPE589870:JPT589870 JZA589870:JZP589870 KIW589870:KJL589870 KSS589870:KTH589870 LCO589870:LDD589870 LMK589870:LMZ589870 LWG589870:LWV589870 MGC589870:MGR589870 MPY589870:MQN589870 MZU589870:NAJ589870 NJQ589870:NKF589870 NTM589870:NUB589870 ODI589870:ODX589870 ONE589870:ONT589870 OXA589870:OXP589870 PGW589870:PHL589870 PQS589870:PRH589870 QAO589870:QBD589870 QKK589870:QKZ589870 QUG589870:QUV589870 REC589870:RER589870 RNY589870:RON589870 RXU589870:RYJ589870 SHQ589870:SIF589870 SRM589870:SSB589870 TBI589870:TBX589870 TLE589870:TLT589870 TVA589870:TVP589870 UEW589870:UFL589870 UOS589870:UPH589870 UYO589870:UZD589870 VIK589870:VIZ589870 VSG589870:VSV589870 WCC589870:WCR589870 WLY589870:WMN589870 WVU589870:WWJ589870 M655406:AB655406 JI655406:JX655406 TE655406:TT655406 ADA655406:ADP655406 AMW655406:ANL655406 AWS655406:AXH655406 BGO655406:BHD655406 BQK655406:BQZ655406 CAG655406:CAV655406 CKC655406:CKR655406 CTY655406:CUN655406 DDU655406:DEJ655406 DNQ655406:DOF655406 DXM655406:DYB655406 EHI655406:EHX655406 ERE655406:ERT655406 FBA655406:FBP655406 FKW655406:FLL655406 FUS655406:FVH655406 GEO655406:GFD655406 GOK655406:GOZ655406 GYG655406:GYV655406 HIC655406:HIR655406 HRY655406:HSN655406 IBU655406:ICJ655406 ILQ655406:IMF655406 IVM655406:IWB655406 JFI655406:JFX655406 JPE655406:JPT655406 JZA655406:JZP655406 KIW655406:KJL655406 KSS655406:KTH655406 LCO655406:LDD655406 LMK655406:LMZ655406 LWG655406:LWV655406 MGC655406:MGR655406 MPY655406:MQN655406 MZU655406:NAJ655406 NJQ655406:NKF655406 NTM655406:NUB655406 ODI655406:ODX655406 ONE655406:ONT655406 OXA655406:OXP655406 PGW655406:PHL655406 PQS655406:PRH655406 QAO655406:QBD655406 QKK655406:QKZ655406 QUG655406:QUV655406 REC655406:RER655406 RNY655406:RON655406 RXU655406:RYJ655406 SHQ655406:SIF655406 SRM655406:SSB655406 TBI655406:TBX655406 TLE655406:TLT655406 TVA655406:TVP655406 UEW655406:UFL655406 UOS655406:UPH655406 UYO655406:UZD655406 VIK655406:VIZ655406 VSG655406:VSV655406 WCC655406:WCR655406 WLY655406:WMN655406 WVU655406:WWJ655406 M720942:AB720942 JI720942:JX720942 TE720942:TT720942 ADA720942:ADP720942 AMW720942:ANL720942 AWS720942:AXH720942 BGO720942:BHD720942 BQK720942:BQZ720942 CAG720942:CAV720942 CKC720942:CKR720942 CTY720942:CUN720942 DDU720942:DEJ720942 DNQ720942:DOF720942 DXM720942:DYB720942 EHI720942:EHX720942 ERE720942:ERT720942 FBA720942:FBP720942 FKW720942:FLL720942 FUS720942:FVH720942 GEO720942:GFD720942 GOK720942:GOZ720942 GYG720942:GYV720942 HIC720942:HIR720942 HRY720942:HSN720942 IBU720942:ICJ720942 ILQ720942:IMF720942 IVM720942:IWB720942 JFI720942:JFX720942 JPE720942:JPT720942 JZA720942:JZP720942 KIW720942:KJL720942 KSS720942:KTH720942 LCO720942:LDD720942 LMK720942:LMZ720942 LWG720942:LWV720942 MGC720942:MGR720942 MPY720942:MQN720942 MZU720942:NAJ720942 NJQ720942:NKF720942 NTM720942:NUB720942 ODI720942:ODX720942 ONE720942:ONT720942 OXA720942:OXP720942 PGW720942:PHL720942 PQS720942:PRH720942 QAO720942:QBD720942 QKK720942:QKZ720942 QUG720942:QUV720942 REC720942:RER720942 RNY720942:RON720942 RXU720942:RYJ720942 SHQ720942:SIF720942 SRM720942:SSB720942 TBI720942:TBX720942 TLE720942:TLT720942 TVA720942:TVP720942 UEW720942:UFL720942 UOS720942:UPH720942 UYO720942:UZD720942 VIK720942:VIZ720942 VSG720942:VSV720942 WCC720942:WCR720942 WLY720942:WMN720942 WVU720942:WWJ720942 M786478:AB786478 JI786478:JX786478 TE786478:TT786478 ADA786478:ADP786478 AMW786478:ANL786478 AWS786478:AXH786478 BGO786478:BHD786478 BQK786478:BQZ786478 CAG786478:CAV786478 CKC786478:CKR786478 CTY786478:CUN786478 DDU786478:DEJ786478 DNQ786478:DOF786478 DXM786478:DYB786478 EHI786478:EHX786478 ERE786478:ERT786478 FBA786478:FBP786478 FKW786478:FLL786478 FUS786478:FVH786478 GEO786478:GFD786478 GOK786478:GOZ786478 GYG786478:GYV786478 HIC786478:HIR786478 HRY786478:HSN786478 IBU786478:ICJ786478 ILQ786478:IMF786478 IVM786478:IWB786478 JFI786478:JFX786478 JPE786478:JPT786478 JZA786478:JZP786478 KIW786478:KJL786478 KSS786478:KTH786478 LCO786478:LDD786478 LMK786478:LMZ786478 LWG786478:LWV786478 MGC786478:MGR786478 MPY786478:MQN786478 MZU786478:NAJ786478 NJQ786478:NKF786478 NTM786478:NUB786478 ODI786478:ODX786478 ONE786478:ONT786478 OXA786478:OXP786478 PGW786478:PHL786478 PQS786478:PRH786478 QAO786478:QBD786478 QKK786478:QKZ786478 QUG786478:QUV786478 REC786478:RER786478 RNY786478:RON786478 RXU786478:RYJ786478 SHQ786478:SIF786478 SRM786478:SSB786478 TBI786478:TBX786478 TLE786478:TLT786478 TVA786478:TVP786478 UEW786478:UFL786478 UOS786478:UPH786478 UYO786478:UZD786478 VIK786478:VIZ786478 VSG786478:VSV786478 WCC786478:WCR786478 WLY786478:WMN786478 WVU786478:WWJ786478 M852014:AB852014 JI852014:JX852014 TE852014:TT852014 ADA852014:ADP852014 AMW852014:ANL852014 AWS852014:AXH852014 BGO852014:BHD852014 BQK852014:BQZ852014 CAG852014:CAV852014 CKC852014:CKR852014 CTY852014:CUN852014 DDU852014:DEJ852014 DNQ852014:DOF852014 DXM852014:DYB852014 EHI852014:EHX852014 ERE852014:ERT852014 FBA852014:FBP852014 FKW852014:FLL852014 FUS852014:FVH852014 GEO852014:GFD852014 GOK852014:GOZ852014 GYG852014:GYV852014 HIC852014:HIR852014 HRY852014:HSN852014 IBU852014:ICJ852014 ILQ852014:IMF852014 IVM852014:IWB852014 JFI852014:JFX852014 JPE852014:JPT852014 JZA852014:JZP852014 KIW852014:KJL852014 KSS852014:KTH852014 LCO852014:LDD852014 LMK852014:LMZ852014 LWG852014:LWV852014 MGC852014:MGR852014 MPY852014:MQN852014 MZU852014:NAJ852014 NJQ852014:NKF852014 NTM852014:NUB852014 ODI852014:ODX852014 ONE852014:ONT852014 OXA852014:OXP852014 PGW852014:PHL852014 PQS852014:PRH852014 QAO852014:QBD852014 QKK852014:QKZ852014 QUG852014:QUV852014 REC852014:RER852014 RNY852014:RON852014 RXU852014:RYJ852014 SHQ852014:SIF852014 SRM852014:SSB852014 TBI852014:TBX852014 TLE852014:TLT852014 TVA852014:TVP852014 UEW852014:UFL852014 UOS852014:UPH852014 UYO852014:UZD852014 VIK852014:VIZ852014 VSG852014:VSV852014 WCC852014:WCR852014 WLY852014:WMN852014 WVU852014:WWJ852014 M917550:AB917550 M46:AB46">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oddFooter>&amp;A</oddFooter>
  </headerFooter>
  <rowBreaks count="3" manualBreakCount="3">
    <brk id="30" max="52" man="1"/>
    <brk id="43" max="52" man="1"/>
    <brk id="71" max="5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56"/>
  <sheetViews>
    <sheetView view="pageBreakPreview" zoomScale="90" zoomScaleNormal="100" zoomScaleSheetLayoutView="90" workbookViewId="0">
      <selection activeCell="AA4" sqref="AA4:AA5"/>
    </sheetView>
  </sheetViews>
  <sheetFormatPr defaultRowHeight="13.5"/>
  <cols>
    <col min="1" max="1" width="0.875" style="11" customWidth="1"/>
    <col min="2" max="2" width="3.625" style="11" customWidth="1"/>
    <col min="3" max="3" width="16.25" style="11" customWidth="1"/>
    <col min="4" max="5" width="5.125" style="90" customWidth="1"/>
    <col min="6" max="6" width="8.125" style="90" customWidth="1"/>
    <col min="7" max="7" width="5.125" style="90" customWidth="1"/>
    <col min="8" max="9" width="5.625" style="90" customWidth="1"/>
    <col min="10" max="13" width="5.125" style="90" customWidth="1"/>
    <col min="14" max="14" width="12" style="282" customWidth="1"/>
    <col min="15" max="21" width="4.125" style="90" customWidth="1"/>
    <col min="22" max="24" width="8.625" style="90" customWidth="1"/>
    <col min="25" max="25" width="4.125" style="90" customWidth="1"/>
    <col min="26" max="28" width="8.625" style="90" customWidth="1"/>
    <col min="29" max="29" width="7.375" style="90" customWidth="1"/>
    <col min="30" max="30" width="2" style="11" hidden="1" customWidth="1"/>
    <col min="31" max="31" width="0.875" style="11" customWidth="1"/>
    <col min="32" max="16384" width="9" style="11"/>
  </cols>
  <sheetData>
    <row r="1" spans="2:30" ht="9.9499999999999993" customHeight="1" thickBot="1">
      <c r="C1" s="5"/>
      <c r="D1" s="89"/>
      <c r="E1" s="89"/>
      <c r="F1" s="89"/>
      <c r="G1" s="89"/>
      <c r="H1" s="89"/>
      <c r="I1" s="89"/>
      <c r="J1" s="89"/>
      <c r="K1" s="89"/>
      <c r="L1" s="89"/>
      <c r="M1" s="89"/>
      <c r="N1" s="278"/>
      <c r="O1" s="89"/>
      <c r="P1" s="89"/>
      <c r="Q1" s="89"/>
      <c r="R1" s="89"/>
      <c r="S1" s="89"/>
      <c r="T1" s="89"/>
      <c r="U1" s="89"/>
      <c r="V1" s="89"/>
      <c r="W1" s="89"/>
      <c r="X1" s="89"/>
      <c r="Y1" s="89"/>
    </row>
    <row r="2" spans="2:30" ht="19.5" customHeight="1">
      <c r="B2" s="3" t="s">
        <v>314</v>
      </c>
      <c r="C2" s="89"/>
      <c r="D2" s="89"/>
      <c r="E2" s="89"/>
      <c r="F2" s="89"/>
      <c r="G2" s="89"/>
      <c r="H2" s="412" t="s">
        <v>532</v>
      </c>
      <c r="I2" s="412"/>
      <c r="J2" s="89"/>
      <c r="K2" s="89"/>
      <c r="L2" s="89"/>
      <c r="M2" s="89"/>
      <c r="N2" s="278"/>
      <c r="O2" s="89"/>
      <c r="P2" s="89"/>
      <c r="Q2" s="89"/>
      <c r="R2" s="89"/>
      <c r="S2" s="89"/>
      <c r="T2" s="89"/>
      <c r="U2" s="89"/>
      <c r="V2" s="366"/>
      <c r="W2" s="985" t="s">
        <v>472</v>
      </c>
      <c r="X2" s="986"/>
      <c r="Y2" s="89"/>
    </row>
    <row r="3" spans="2:30" s="4" customFormat="1" ht="20.100000000000001" customHeight="1">
      <c r="B3" s="987" t="s">
        <v>26</v>
      </c>
      <c r="C3" s="988" t="s">
        <v>8</v>
      </c>
      <c r="D3" s="988" t="s">
        <v>13</v>
      </c>
      <c r="E3" s="988" t="s">
        <v>14</v>
      </c>
      <c r="F3" s="983" t="s">
        <v>533</v>
      </c>
      <c r="G3" s="983" t="s">
        <v>15</v>
      </c>
      <c r="H3" s="983" t="s">
        <v>16</v>
      </c>
      <c r="I3" s="983" t="s">
        <v>565</v>
      </c>
      <c r="J3" s="983" t="s">
        <v>190</v>
      </c>
      <c r="K3" s="983" t="s">
        <v>334</v>
      </c>
      <c r="L3" s="983" t="s">
        <v>335</v>
      </c>
      <c r="M3" s="983" t="s">
        <v>336</v>
      </c>
      <c r="N3" s="983" t="s">
        <v>24</v>
      </c>
      <c r="O3" s="990" t="s">
        <v>309</v>
      </c>
      <c r="P3" s="990"/>
      <c r="Q3" s="990"/>
      <c r="R3" s="990"/>
      <c r="S3" s="990"/>
      <c r="T3" s="990"/>
      <c r="U3" s="990"/>
      <c r="V3" s="980" t="s">
        <v>312</v>
      </c>
      <c r="W3" s="981"/>
      <c r="X3" s="981"/>
      <c r="Y3" s="981"/>
      <c r="Z3" s="981"/>
      <c r="AA3" s="981"/>
      <c r="AB3" s="981"/>
      <c r="AC3" s="982"/>
    </row>
    <row r="4" spans="2:30" s="4" customFormat="1" ht="54" customHeight="1">
      <c r="B4" s="987"/>
      <c r="C4" s="989"/>
      <c r="D4" s="989"/>
      <c r="E4" s="989"/>
      <c r="F4" s="984"/>
      <c r="G4" s="984"/>
      <c r="H4" s="984"/>
      <c r="I4" s="984"/>
      <c r="J4" s="984"/>
      <c r="K4" s="984"/>
      <c r="L4" s="984"/>
      <c r="M4" s="984"/>
      <c r="N4" s="984"/>
      <c r="O4" s="367" t="s">
        <v>310</v>
      </c>
      <c r="P4" s="367" t="s">
        <v>311</v>
      </c>
      <c r="Q4" s="367" t="s">
        <v>28</v>
      </c>
      <c r="R4" s="367" t="s">
        <v>29</v>
      </c>
      <c r="S4" s="367" t="s">
        <v>30</v>
      </c>
      <c r="T4" s="367" t="s">
        <v>31</v>
      </c>
      <c r="U4" s="367" t="s">
        <v>32</v>
      </c>
      <c r="V4" s="414" t="s">
        <v>158</v>
      </c>
      <c r="W4" s="414" t="s">
        <v>313</v>
      </c>
      <c r="X4" s="414" t="s">
        <v>558</v>
      </c>
      <c r="Y4" s="413" t="s">
        <v>534</v>
      </c>
      <c r="Z4" s="414" t="s">
        <v>159</v>
      </c>
      <c r="AA4" s="414" t="s">
        <v>551</v>
      </c>
      <c r="AB4" s="414" t="s">
        <v>553</v>
      </c>
      <c r="AC4" s="414" t="s">
        <v>554</v>
      </c>
    </row>
    <row r="5" spans="2:30" ht="23.1" customHeight="1">
      <c r="B5" s="72" t="s">
        <v>7</v>
      </c>
      <c r="C5" s="275" t="s">
        <v>25</v>
      </c>
      <c r="D5" s="91" t="s">
        <v>17</v>
      </c>
      <c r="E5" s="91">
        <v>44</v>
      </c>
      <c r="F5" s="91" t="s">
        <v>535</v>
      </c>
      <c r="G5" s="91" t="s">
        <v>18</v>
      </c>
      <c r="H5" s="91">
        <v>3</v>
      </c>
      <c r="I5" s="91" t="s">
        <v>19</v>
      </c>
      <c r="J5" s="91" t="s">
        <v>202</v>
      </c>
      <c r="K5" s="91" t="s">
        <v>202</v>
      </c>
      <c r="L5" s="91" t="s">
        <v>19</v>
      </c>
      <c r="M5" s="91" t="s">
        <v>202</v>
      </c>
      <c r="N5" s="279" t="s">
        <v>21</v>
      </c>
      <c r="O5" s="91" t="s">
        <v>19</v>
      </c>
      <c r="P5" s="91" t="s">
        <v>19</v>
      </c>
      <c r="Q5" s="91" t="s">
        <v>19</v>
      </c>
      <c r="R5" s="91" t="s">
        <v>19</v>
      </c>
      <c r="S5" s="91" t="s">
        <v>19</v>
      </c>
      <c r="T5" s="91" t="s">
        <v>202</v>
      </c>
      <c r="U5" s="91" t="s">
        <v>202</v>
      </c>
      <c r="V5" s="104">
        <v>45383</v>
      </c>
      <c r="W5" s="104">
        <v>45392</v>
      </c>
      <c r="X5" s="104">
        <v>45393</v>
      </c>
      <c r="Y5" s="91" t="s">
        <v>19</v>
      </c>
      <c r="Z5" s="104">
        <v>45394</v>
      </c>
      <c r="AA5" s="104">
        <v>45395</v>
      </c>
      <c r="AB5" s="104">
        <v>45395</v>
      </c>
      <c r="AC5" s="91" t="s">
        <v>19</v>
      </c>
      <c r="AD5" s="11" t="s">
        <v>20</v>
      </c>
    </row>
    <row r="6" spans="2:30" ht="23.1" customHeight="1">
      <c r="B6" s="10">
        <v>1</v>
      </c>
      <c r="C6" s="273"/>
      <c r="D6" s="92"/>
      <c r="E6" s="93"/>
      <c r="F6" s="91"/>
      <c r="G6" s="92"/>
      <c r="H6" s="93"/>
      <c r="I6" s="93"/>
      <c r="J6" s="92"/>
      <c r="K6" s="92"/>
      <c r="L6" s="92"/>
      <c r="M6" s="92"/>
      <c r="N6" s="280"/>
      <c r="O6" s="92"/>
      <c r="P6" s="92"/>
      <c r="Q6" s="92"/>
      <c r="R6" s="92"/>
      <c r="S6" s="92"/>
      <c r="T6" s="92"/>
      <c r="U6" s="92"/>
      <c r="V6" s="276"/>
      <c r="W6" s="276"/>
      <c r="X6" s="276"/>
      <c r="Y6" s="93"/>
      <c r="Z6" s="276"/>
      <c r="AA6" s="276"/>
      <c r="AB6" s="276"/>
      <c r="AC6" s="418"/>
      <c r="AD6" s="11" t="s">
        <v>21</v>
      </c>
    </row>
    <row r="7" spans="2:30" ht="23.1" customHeight="1">
      <c r="B7" s="10">
        <f>B6+1</f>
        <v>2</v>
      </c>
      <c r="C7" s="273"/>
      <c r="D7" s="92"/>
      <c r="E7" s="93"/>
      <c r="F7" s="91"/>
      <c r="G7" s="92"/>
      <c r="H7" s="93"/>
      <c r="I7" s="93"/>
      <c r="J7" s="92"/>
      <c r="K7" s="92"/>
      <c r="L7" s="92"/>
      <c r="M7" s="92"/>
      <c r="N7" s="280"/>
      <c r="O7" s="92"/>
      <c r="P7" s="92"/>
      <c r="Q7" s="92"/>
      <c r="R7" s="92"/>
      <c r="S7" s="92"/>
      <c r="T7" s="92"/>
      <c r="U7" s="92"/>
      <c r="V7" s="276"/>
      <c r="W7" s="276"/>
      <c r="X7" s="276"/>
      <c r="Y7" s="93"/>
      <c r="Z7" s="276"/>
      <c r="AA7" s="276"/>
      <c r="AB7" s="276"/>
      <c r="AC7" s="418"/>
      <c r="AD7" s="11" t="s">
        <v>22</v>
      </c>
    </row>
    <row r="8" spans="2:30" ht="23.1" customHeight="1">
      <c r="B8" s="10">
        <f t="shared" ref="B8:B71" si="0">B7+1</f>
        <v>3</v>
      </c>
      <c r="C8" s="273"/>
      <c r="D8" s="92"/>
      <c r="E8" s="93"/>
      <c r="F8" s="91"/>
      <c r="G8" s="92"/>
      <c r="H8" s="93"/>
      <c r="I8" s="93"/>
      <c r="J8" s="92"/>
      <c r="K8" s="92"/>
      <c r="L8" s="92"/>
      <c r="M8" s="92"/>
      <c r="N8" s="280"/>
      <c r="O8" s="92"/>
      <c r="P8" s="92"/>
      <c r="Q8" s="92"/>
      <c r="R8" s="92"/>
      <c r="S8" s="92"/>
      <c r="T8" s="92"/>
      <c r="U8" s="92"/>
      <c r="V8" s="276"/>
      <c r="W8" s="276"/>
      <c r="X8" s="276"/>
      <c r="Y8" s="93"/>
      <c r="Z8" s="276"/>
      <c r="AA8" s="276"/>
      <c r="AB8" s="276"/>
      <c r="AC8" s="418"/>
      <c r="AD8" s="11" t="s">
        <v>23</v>
      </c>
    </row>
    <row r="9" spans="2:30" ht="23.1" customHeight="1">
      <c r="B9" s="10">
        <f t="shared" si="0"/>
        <v>4</v>
      </c>
      <c r="C9" s="273"/>
      <c r="D9" s="92"/>
      <c r="E9" s="93"/>
      <c r="F9" s="91"/>
      <c r="G9" s="92"/>
      <c r="H9" s="93"/>
      <c r="I9" s="93"/>
      <c r="J9" s="92"/>
      <c r="K9" s="92"/>
      <c r="L9" s="92"/>
      <c r="M9" s="92"/>
      <c r="N9" s="280"/>
      <c r="O9" s="92"/>
      <c r="P9" s="92"/>
      <c r="Q9" s="92"/>
      <c r="R9" s="92"/>
      <c r="S9" s="92"/>
      <c r="T9" s="92"/>
      <c r="U9" s="92"/>
      <c r="V9" s="276"/>
      <c r="W9" s="276"/>
      <c r="X9" s="276"/>
      <c r="Y9" s="93"/>
      <c r="Z9" s="276"/>
      <c r="AA9" s="276"/>
      <c r="AB9" s="276"/>
      <c r="AC9" s="418"/>
    </row>
    <row r="10" spans="2:30" ht="23.1" customHeight="1">
      <c r="B10" s="10">
        <f t="shared" si="0"/>
        <v>5</v>
      </c>
      <c r="C10" s="273"/>
      <c r="D10" s="92"/>
      <c r="E10" s="93"/>
      <c r="F10" s="91"/>
      <c r="G10" s="92"/>
      <c r="H10" s="93"/>
      <c r="I10" s="93"/>
      <c r="J10" s="92"/>
      <c r="K10" s="92"/>
      <c r="L10" s="92"/>
      <c r="M10" s="92"/>
      <c r="N10" s="280"/>
      <c r="O10" s="92"/>
      <c r="P10" s="92"/>
      <c r="Q10" s="92"/>
      <c r="R10" s="92"/>
      <c r="S10" s="92"/>
      <c r="T10" s="92"/>
      <c r="U10" s="92"/>
      <c r="V10" s="276"/>
      <c r="W10" s="276"/>
      <c r="X10" s="276"/>
      <c r="Y10" s="93"/>
      <c r="Z10" s="276"/>
      <c r="AA10" s="276"/>
      <c r="AB10" s="276"/>
      <c r="AC10" s="418"/>
    </row>
    <row r="11" spans="2:30" ht="23.1" customHeight="1">
      <c r="B11" s="10">
        <f t="shared" si="0"/>
        <v>6</v>
      </c>
      <c r="C11" s="273"/>
      <c r="D11" s="92"/>
      <c r="E11" s="93"/>
      <c r="F11" s="91"/>
      <c r="G11" s="92"/>
      <c r="H11" s="93"/>
      <c r="I11" s="93"/>
      <c r="J11" s="92"/>
      <c r="K11" s="92"/>
      <c r="L11" s="92"/>
      <c r="M11" s="92"/>
      <c r="N11" s="280"/>
      <c r="O11" s="92"/>
      <c r="P11" s="92"/>
      <c r="Q11" s="92"/>
      <c r="R11" s="92"/>
      <c r="S11" s="92"/>
      <c r="T11" s="92"/>
      <c r="U11" s="92"/>
      <c r="V11" s="276"/>
      <c r="W11" s="276"/>
      <c r="X11" s="276"/>
      <c r="Y11" s="93"/>
      <c r="Z11" s="276"/>
      <c r="AA11" s="276"/>
      <c r="AB11" s="276"/>
      <c r="AC11" s="418"/>
    </row>
    <row r="12" spans="2:30" ht="23.1" customHeight="1">
      <c r="B12" s="10">
        <f t="shared" si="0"/>
        <v>7</v>
      </c>
      <c r="C12" s="273"/>
      <c r="D12" s="92"/>
      <c r="E12" s="93"/>
      <c r="F12" s="91"/>
      <c r="G12" s="92"/>
      <c r="H12" s="93"/>
      <c r="I12" s="93"/>
      <c r="J12" s="92"/>
      <c r="K12" s="92"/>
      <c r="L12" s="92"/>
      <c r="M12" s="92"/>
      <c r="N12" s="280"/>
      <c r="O12" s="92"/>
      <c r="P12" s="92"/>
      <c r="Q12" s="92"/>
      <c r="R12" s="92"/>
      <c r="S12" s="92"/>
      <c r="T12" s="92"/>
      <c r="U12" s="92"/>
      <c r="V12" s="276"/>
      <c r="W12" s="276"/>
      <c r="X12" s="276"/>
      <c r="Y12" s="93"/>
      <c r="Z12" s="276"/>
      <c r="AA12" s="276"/>
      <c r="AB12" s="276"/>
      <c r="AC12" s="418"/>
    </row>
    <row r="13" spans="2:30" ht="23.1" customHeight="1">
      <c r="B13" s="10">
        <f t="shared" si="0"/>
        <v>8</v>
      </c>
      <c r="C13" s="273"/>
      <c r="D13" s="92"/>
      <c r="E13" s="93"/>
      <c r="F13" s="91"/>
      <c r="G13" s="92"/>
      <c r="H13" s="93"/>
      <c r="I13" s="93"/>
      <c r="J13" s="92"/>
      <c r="K13" s="92"/>
      <c r="L13" s="92"/>
      <c r="M13" s="92"/>
      <c r="N13" s="280"/>
      <c r="O13" s="92"/>
      <c r="P13" s="92"/>
      <c r="Q13" s="92"/>
      <c r="R13" s="92"/>
      <c r="S13" s="92"/>
      <c r="T13" s="92"/>
      <c r="U13" s="92"/>
      <c r="V13" s="276"/>
      <c r="W13" s="276"/>
      <c r="X13" s="276"/>
      <c r="Y13" s="93"/>
      <c r="Z13" s="276"/>
      <c r="AA13" s="276"/>
      <c r="AB13" s="276"/>
      <c r="AC13" s="418"/>
    </row>
    <row r="14" spans="2:30" ht="23.1" customHeight="1">
      <c r="B14" s="10">
        <f t="shared" si="0"/>
        <v>9</v>
      </c>
      <c r="C14" s="273"/>
      <c r="D14" s="92"/>
      <c r="E14" s="93"/>
      <c r="F14" s="91"/>
      <c r="G14" s="92"/>
      <c r="H14" s="93"/>
      <c r="I14" s="93"/>
      <c r="J14" s="92"/>
      <c r="K14" s="92"/>
      <c r="L14" s="92"/>
      <c r="M14" s="92"/>
      <c r="N14" s="280"/>
      <c r="O14" s="92"/>
      <c r="P14" s="92"/>
      <c r="Q14" s="92"/>
      <c r="R14" s="92"/>
      <c r="S14" s="92"/>
      <c r="T14" s="92"/>
      <c r="U14" s="92"/>
      <c r="V14" s="276"/>
      <c r="W14" s="276"/>
      <c r="X14" s="276"/>
      <c r="Y14" s="93"/>
      <c r="Z14" s="276"/>
      <c r="AA14" s="276"/>
      <c r="AB14" s="276"/>
      <c r="AC14" s="418"/>
    </row>
    <row r="15" spans="2:30" ht="23.1" customHeight="1">
      <c r="B15" s="10">
        <f t="shared" si="0"/>
        <v>10</v>
      </c>
      <c r="C15" s="273"/>
      <c r="D15" s="92"/>
      <c r="E15" s="93"/>
      <c r="F15" s="91"/>
      <c r="G15" s="92"/>
      <c r="H15" s="93"/>
      <c r="I15" s="93"/>
      <c r="J15" s="92"/>
      <c r="K15" s="92"/>
      <c r="L15" s="92"/>
      <c r="M15" s="92"/>
      <c r="N15" s="280"/>
      <c r="O15" s="92"/>
      <c r="P15" s="92"/>
      <c r="Q15" s="92"/>
      <c r="R15" s="92"/>
      <c r="S15" s="92"/>
      <c r="T15" s="92"/>
      <c r="U15" s="92"/>
      <c r="V15" s="276"/>
      <c r="W15" s="276"/>
      <c r="X15" s="276"/>
      <c r="Y15" s="93"/>
      <c r="Z15" s="276"/>
      <c r="AA15" s="276"/>
      <c r="AB15" s="276"/>
      <c r="AC15" s="418"/>
    </row>
    <row r="16" spans="2:30" ht="23.1" customHeight="1">
      <c r="B16" s="10">
        <f t="shared" si="0"/>
        <v>11</v>
      </c>
      <c r="C16" s="273"/>
      <c r="D16" s="92"/>
      <c r="E16" s="93"/>
      <c r="F16" s="91"/>
      <c r="G16" s="92"/>
      <c r="H16" s="93"/>
      <c r="I16" s="93"/>
      <c r="J16" s="92"/>
      <c r="K16" s="92"/>
      <c r="L16" s="92"/>
      <c r="M16" s="92"/>
      <c r="N16" s="280"/>
      <c r="O16" s="92"/>
      <c r="P16" s="92"/>
      <c r="Q16" s="92"/>
      <c r="R16" s="92"/>
      <c r="S16" s="92"/>
      <c r="T16" s="92"/>
      <c r="U16" s="92"/>
      <c r="V16" s="276"/>
      <c r="W16" s="276"/>
      <c r="X16" s="276"/>
      <c r="Y16" s="93"/>
      <c r="Z16" s="276"/>
      <c r="AA16" s="276"/>
      <c r="AB16" s="276"/>
      <c r="AC16" s="418"/>
    </row>
    <row r="17" spans="2:29" ht="23.1" customHeight="1">
      <c r="B17" s="10">
        <f t="shared" si="0"/>
        <v>12</v>
      </c>
      <c r="C17" s="273"/>
      <c r="D17" s="92"/>
      <c r="E17" s="93"/>
      <c r="F17" s="91"/>
      <c r="G17" s="92"/>
      <c r="H17" s="93"/>
      <c r="I17" s="93"/>
      <c r="J17" s="92"/>
      <c r="K17" s="92"/>
      <c r="L17" s="92"/>
      <c r="M17" s="92"/>
      <c r="N17" s="280"/>
      <c r="O17" s="92"/>
      <c r="P17" s="92"/>
      <c r="Q17" s="92"/>
      <c r="R17" s="92"/>
      <c r="S17" s="92"/>
      <c r="T17" s="92"/>
      <c r="U17" s="92"/>
      <c r="V17" s="276"/>
      <c r="W17" s="276"/>
      <c r="X17" s="276"/>
      <c r="Y17" s="93"/>
      <c r="Z17" s="276"/>
      <c r="AA17" s="276"/>
      <c r="AB17" s="276"/>
      <c r="AC17" s="418"/>
    </row>
    <row r="18" spans="2:29" ht="23.1" customHeight="1">
      <c r="B18" s="10">
        <f t="shared" si="0"/>
        <v>13</v>
      </c>
      <c r="C18" s="273"/>
      <c r="D18" s="92"/>
      <c r="E18" s="93"/>
      <c r="F18" s="91"/>
      <c r="G18" s="92"/>
      <c r="H18" s="93"/>
      <c r="I18" s="93"/>
      <c r="J18" s="92"/>
      <c r="K18" s="92"/>
      <c r="L18" s="92"/>
      <c r="M18" s="92"/>
      <c r="N18" s="280"/>
      <c r="O18" s="92"/>
      <c r="P18" s="92"/>
      <c r="Q18" s="92"/>
      <c r="R18" s="92"/>
      <c r="S18" s="92"/>
      <c r="T18" s="92"/>
      <c r="U18" s="92"/>
      <c r="V18" s="276"/>
      <c r="W18" s="276"/>
      <c r="X18" s="276"/>
      <c r="Y18" s="93"/>
      <c r="Z18" s="276"/>
      <c r="AA18" s="276"/>
      <c r="AB18" s="276"/>
      <c r="AC18" s="418"/>
    </row>
    <row r="19" spans="2:29" ht="23.1" customHeight="1">
      <c r="B19" s="10">
        <f t="shared" si="0"/>
        <v>14</v>
      </c>
      <c r="C19" s="273"/>
      <c r="D19" s="92"/>
      <c r="E19" s="93"/>
      <c r="F19" s="91"/>
      <c r="G19" s="92"/>
      <c r="H19" s="93"/>
      <c r="I19" s="93"/>
      <c r="J19" s="92"/>
      <c r="K19" s="92"/>
      <c r="L19" s="92"/>
      <c r="M19" s="92"/>
      <c r="N19" s="280"/>
      <c r="O19" s="92"/>
      <c r="P19" s="92"/>
      <c r="Q19" s="92"/>
      <c r="R19" s="92"/>
      <c r="S19" s="92"/>
      <c r="T19" s="92"/>
      <c r="U19" s="92"/>
      <c r="V19" s="276"/>
      <c r="W19" s="276"/>
      <c r="X19" s="276"/>
      <c r="Y19" s="93"/>
      <c r="Z19" s="276"/>
      <c r="AA19" s="276"/>
      <c r="AB19" s="276"/>
      <c r="AC19" s="418"/>
    </row>
    <row r="20" spans="2:29" ht="23.1" customHeight="1">
      <c r="B20" s="10">
        <f t="shared" si="0"/>
        <v>15</v>
      </c>
      <c r="C20" s="273"/>
      <c r="D20" s="92"/>
      <c r="E20" s="93"/>
      <c r="F20" s="91"/>
      <c r="G20" s="92"/>
      <c r="H20" s="93"/>
      <c r="I20" s="93"/>
      <c r="J20" s="92"/>
      <c r="K20" s="92"/>
      <c r="L20" s="92"/>
      <c r="M20" s="92"/>
      <c r="N20" s="280"/>
      <c r="O20" s="92"/>
      <c r="P20" s="92"/>
      <c r="Q20" s="92"/>
      <c r="R20" s="92"/>
      <c r="S20" s="92"/>
      <c r="T20" s="92"/>
      <c r="U20" s="92"/>
      <c r="V20" s="276"/>
      <c r="W20" s="276"/>
      <c r="X20" s="276"/>
      <c r="Y20" s="93"/>
      <c r="Z20" s="276"/>
      <c r="AA20" s="276"/>
      <c r="AB20" s="276"/>
      <c r="AC20" s="418"/>
    </row>
    <row r="21" spans="2:29" ht="23.1" customHeight="1">
      <c r="B21" s="10">
        <f t="shared" si="0"/>
        <v>16</v>
      </c>
      <c r="C21" s="273"/>
      <c r="D21" s="92"/>
      <c r="E21" s="93"/>
      <c r="F21" s="91"/>
      <c r="G21" s="92"/>
      <c r="H21" s="93"/>
      <c r="I21" s="93"/>
      <c r="J21" s="92"/>
      <c r="K21" s="92"/>
      <c r="L21" s="92"/>
      <c r="M21" s="92"/>
      <c r="N21" s="280"/>
      <c r="O21" s="92"/>
      <c r="P21" s="92"/>
      <c r="Q21" s="92"/>
      <c r="R21" s="92"/>
      <c r="S21" s="92"/>
      <c r="T21" s="92"/>
      <c r="U21" s="92"/>
      <c r="V21" s="276"/>
      <c r="W21" s="276"/>
      <c r="X21" s="276"/>
      <c r="Y21" s="93"/>
      <c r="Z21" s="276"/>
      <c r="AA21" s="276"/>
      <c r="AB21" s="276"/>
      <c r="AC21" s="418"/>
    </row>
    <row r="22" spans="2:29" ht="23.1" customHeight="1">
      <c r="B22" s="10">
        <f t="shared" si="0"/>
        <v>17</v>
      </c>
      <c r="C22" s="273"/>
      <c r="D22" s="92"/>
      <c r="E22" s="93"/>
      <c r="F22" s="91"/>
      <c r="G22" s="92"/>
      <c r="H22" s="93"/>
      <c r="I22" s="93"/>
      <c r="J22" s="92"/>
      <c r="K22" s="92"/>
      <c r="L22" s="92"/>
      <c r="M22" s="92"/>
      <c r="N22" s="280"/>
      <c r="O22" s="92"/>
      <c r="P22" s="92"/>
      <c r="Q22" s="92"/>
      <c r="R22" s="92"/>
      <c r="S22" s="92"/>
      <c r="T22" s="92"/>
      <c r="U22" s="92"/>
      <c r="V22" s="276"/>
      <c r="W22" s="276"/>
      <c r="X22" s="276"/>
      <c r="Y22" s="93"/>
      <c r="Z22" s="276"/>
      <c r="AA22" s="276"/>
      <c r="AB22" s="276"/>
      <c r="AC22" s="418"/>
    </row>
    <row r="23" spans="2:29" ht="23.1" customHeight="1">
      <c r="B23" s="10">
        <f t="shared" si="0"/>
        <v>18</v>
      </c>
      <c r="C23" s="273"/>
      <c r="D23" s="92"/>
      <c r="E23" s="93"/>
      <c r="F23" s="91"/>
      <c r="G23" s="92"/>
      <c r="H23" s="93"/>
      <c r="I23" s="93"/>
      <c r="J23" s="92"/>
      <c r="K23" s="92"/>
      <c r="L23" s="92"/>
      <c r="M23" s="92"/>
      <c r="N23" s="280"/>
      <c r="O23" s="92"/>
      <c r="P23" s="92"/>
      <c r="Q23" s="92"/>
      <c r="R23" s="92"/>
      <c r="S23" s="92"/>
      <c r="T23" s="92"/>
      <c r="U23" s="92"/>
      <c r="V23" s="276"/>
      <c r="W23" s="276"/>
      <c r="X23" s="276"/>
      <c r="Y23" s="93"/>
      <c r="Z23" s="276"/>
      <c r="AA23" s="276"/>
      <c r="AB23" s="276"/>
      <c r="AC23" s="418"/>
    </row>
    <row r="24" spans="2:29" ht="23.1" customHeight="1">
      <c r="B24" s="10">
        <f t="shared" si="0"/>
        <v>19</v>
      </c>
      <c r="C24" s="273"/>
      <c r="D24" s="92"/>
      <c r="E24" s="93"/>
      <c r="F24" s="91"/>
      <c r="G24" s="92"/>
      <c r="H24" s="93"/>
      <c r="I24" s="93"/>
      <c r="J24" s="92"/>
      <c r="K24" s="92"/>
      <c r="L24" s="92"/>
      <c r="M24" s="92"/>
      <c r="N24" s="280"/>
      <c r="O24" s="92"/>
      <c r="P24" s="92"/>
      <c r="Q24" s="92"/>
      <c r="R24" s="92"/>
      <c r="S24" s="92"/>
      <c r="T24" s="92"/>
      <c r="U24" s="92"/>
      <c r="V24" s="276"/>
      <c r="W24" s="276"/>
      <c r="X24" s="276"/>
      <c r="Y24" s="93"/>
      <c r="Z24" s="276"/>
      <c r="AA24" s="276"/>
      <c r="AB24" s="276"/>
      <c r="AC24" s="418"/>
    </row>
    <row r="25" spans="2:29" ht="23.1" customHeight="1">
      <c r="B25" s="10">
        <f t="shared" si="0"/>
        <v>20</v>
      </c>
      <c r="C25" s="273"/>
      <c r="D25" s="92"/>
      <c r="E25" s="93"/>
      <c r="F25" s="91"/>
      <c r="G25" s="92"/>
      <c r="H25" s="93"/>
      <c r="I25" s="93"/>
      <c r="J25" s="92"/>
      <c r="K25" s="92"/>
      <c r="L25" s="92"/>
      <c r="M25" s="92"/>
      <c r="N25" s="280"/>
      <c r="O25" s="92"/>
      <c r="P25" s="92"/>
      <c r="Q25" s="92"/>
      <c r="R25" s="92"/>
      <c r="S25" s="92"/>
      <c r="T25" s="92"/>
      <c r="U25" s="92"/>
      <c r="V25" s="276"/>
      <c r="W25" s="276"/>
      <c r="X25" s="276"/>
      <c r="Y25" s="93"/>
      <c r="Z25" s="276"/>
      <c r="AA25" s="276"/>
      <c r="AB25" s="276"/>
      <c r="AC25" s="418"/>
    </row>
    <row r="26" spans="2:29" ht="23.1" customHeight="1">
      <c r="B26" s="10">
        <f t="shared" si="0"/>
        <v>21</v>
      </c>
      <c r="C26" s="273"/>
      <c r="D26" s="92"/>
      <c r="E26" s="93"/>
      <c r="F26" s="91"/>
      <c r="G26" s="92"/>
      <c r="H26" s="93"/>
      <c r="I26" s="93"/>
      <c r="J26" s="92"/>
      <c r="K26" s="92"/>
      <c r="L26" s="92"/>
      <c r="M26" s="92"/>
      <c r="N26" s="280"/>
      <c r="O26" s="92"/>
      <c r="P26" s="92"/>
      <c r="Q26" s="92"/>
      <c r="R26" s="92"/>
      <c r="S26" s="92"/>
      <c r="T26" s="92"/>
      <c r="U26" s="92"/>
      <c r="V26" s="276"/>
      <c r="W26" s="276"/>
      <c r="X26" s="276"/>
      <c r="Y26" s="93"/>
      <c r="Z26" s="276"/>
      <c r="AA26" s="276"/>
      <c r="AB26" s="276"/>
      <c r="AC26" s="418"/>
    </row>
    <row r="27" spans="2:29" ht="23.1" customHeight="1">
      <c r="B27" s="10">
        <f t="shared" si="0"/>
        <v>22</v>
      </c>
      <c r="C27" s="273"/>
      <c r="D27" s="92"/>
      <c r="E27" s="93"/>
      <c r="F27" s="91"/>
      <c r="G27" s="92"/>
      <c r="H27" s="93"/>
      <c r="I27" s="93"/>
      <c r="J27" s="92"/>
      <c r="K27" s="92"/>
      <c r="L27" s="92"/>
      <c r="M27" s="92"/>
      <c r="N27" s="280"/>
      <c r="O27" s="92"/>
      <c r="P27" s="92"/>
      <c r="Q27" s="92"/>
      <c r="R27" s="92"/>
      <c r="S27" s="92"/>
      <c r="T27" s="92"/>
      <c r="U27" s="92"/>
      <c r="V27" s="276"/>
      <c r="W27" s="276"/>
      <c r="X27" s="276"/>
      <c r="Y27" s="93"/>
      <c r="Z27" s="276"/>
      <c r="AA27" s="276"/>
      <c r="AB27" s="276"/>
      <c r="AC27" s="418"/>
    </row>
    <row r="28" spans="2:29" ht="23.1" customHeight="1">
      <c r="B28" s="10">
        <f t="shared" si="0"/>
        <v>23</v>
      </c>
      <c r="C28" s="273"/>
      <c r="D28" s="92"/>
      <c r="E28" s="93"/>
      <c r="F28" s="91"/>
      <c r="G28" s="92"/>
      <c r="H28" s="93"/>
      <c r="I28" s="93"/>
      <c r="J28" s="92"/>
      <c r="K28" s="92"/>
      <c r="L28" s="92"/>
      <c r="M28" s="92"/>
      <c r="N28" s="280"/>
      <c r="O28" s="92"/>
      <c r="P28" s="92"/>
      <c r="Q28" s="92"/>
      <c r="R28" s="92"/>
      <c r="S28" s="92"/>
      <c r="T28" s="92"/>
      <c r="U28" s="92"/>
      <c r="V28" s="276"/>
      <c r="W28" s="276"/>
      <c r="X28" s="276"/>
      <c r="Y28" s="93"/>
      <c r="Z28" s="276"/>
      <c r="AA28" s="276"/>
      <c r="AB28" s="276"/>
      <c r="AC28" s="418"/>
    </row>
    <row r="29" spans="2:29" ht="23.1" customHeight="1">
      <c r="B29" s="10">
        <f t="shared" si="0"/>
        <v>24</v>
      </c>
      <c r="C29" s="273"/>
      <c r="D29" s="92"/>
      <c r="E29" s="93"/>
      <c r="F29" s="91"/>
      <c r="G29" s="92"/>
      <c r="H29" s="93"/>
      <c r="I29" s="93"/>
      <c r="J29" s="92"/>
      <c r="K29" s="92"/>
      <c r="L29" s="92"/>
      <c r="M29" s="92"/>
      <c r="N29" s="280"/>
      <c r="O29" s="92"/>
      <c r="P29" s="92"/>
      <c r="Q29" s="92"/>
      <c r="R29" s="92"/>
      <c r="S29" s="92"/>
      <c r="T29" s="92"/>
      <c r="U29" s="92"/>
      <c r="V29" s="276"/>
      <c r="W29" s="276"/>
      <c r="X29" s="276"/>
      <c r="Y29" s="93"/>
      <c r="Z29" s="276"/>
      <c r="AA29" s="276"/>
      <c r="AB29" s="276"/>
      <c r="AC29" s="418"/>
    </row>
    <row r="30" spans="2:29" ht="23.1" customHeight="1">
      <c r="B30" s="10">
        <f t="shared" si="0"/>
        <v>25</v>
      </c>
      <c r="C30" s="274"/>
      <c r="D30" s="94"/>
      <c r="E30" s="95"/>
      <c r="F30" s="415"/>
      <c r="G30" s="94"/>
      <c r="H30" s="93"/>
      <c r="I30" s="93"/>
      <c r="J30" s="94"/>
      <c r="K30" s="94"/>
      <c r="L30" s="94"/>
      <c r="M30" s="94"/>
      <c r="N30" s="281"/>
      <c r="O30" s="92"/>
      <c r="P30" s="92"/>
      <c r="Q30" s="92"/>
      <c r="R30" s="92"/>
      <c r="S30" s="92"/>
      <c r="T30" s="92"/>
      <c r="U30" s="92"/>
      <c r="V30" s="277"/>
      <c r="W30" s="277"/>
      <c r="X30" s="277"/>
      <c r="Y30" s="95"/>
      <c r="Z30" s="277"/>
      <c r="AA30" s="277"/>
      <c r="AB30" s="277"/>
      <c r="AC30" s="418"/>
    </row>
    <row r="31" spans="2:29" ht="23.1" customHeight="1">
      <c r="B31" s="10">
        <f t="shared" si="0"/>
        <v>26</v>
      </c>
      <c r="C31" s="274"/>
      <c r="D31" s="94"/>
      <c r="E31" s="95"/>
      <c r="F31" s="415"/>
      <c r="G31" s="94"/>
      <c r="H31" s="93"/>
      <c r="I31" s="93"/>
      <c r="J31" s="94"/>
      <c r="K31" s="94"/>
      <c r="L31" s="94"/>
      <c r="M31" s="94"/>
      <c r="N31" s="281"/>
      <c r="O31" s="92"/>
      <c r="P31" s="92"/>
      <c r="Q31" s="92"/>
      <c r="R31" s="92"/>
      <c r="S31" s="92"/>
      <c r="T31" s="92"/>
      <c r="U31" s="92"/>
      <c r="V31" s="277"/>
      <c r="W31" s="277"/>
      <c r="X31" s="277"/>
      <c r="Y31" s="95"/>
      <c r="Z31" s="277"/>
      <c r="AA31" s="277"/>
      <c r="AB31" s="277"/>
      <c r="AC31" s="418"/>
    </row>
    <row r="32" spans="2:29" ht="23.1" customHeight="1">
      <c r="B32" s="10">
        <f t="shared" si="0"/>
        <v>27</v>
      </c>
      <c r="C32" s="274"/>
      <c r="D32" s="94"/>
      <c r="E32" s="95"/>
      <c r="F32" s="415"/>
      <c r="G32" s="94"/>
      <c r="H32" s="93"/>
      <c r="I32" s="93"/>
      <c r="J32" s="94"/>
      <c r="K32" s="94"/>
      <c r="L32" s="94"/>
      <c r="M32" s="94"/>
      <c r="N32" s="281"/>
      <c r="O32" s="92"/>
      <c r="P32" s="92"/>
      <c r="Q32" s="92"/>
      <c r="R32" s="92"/>
      <c r="S32" s="92"/>
      <c r="T32" s="92"/>
      <c r="U32" s="92"/>
      <c r="V32" s="277"/>
      <c r="W32" s="277"/>
      <c r="X32" s="277"/>
      <c r="Y32" s="95"/>
      <c r="Z32" s="277"/>
      <c r="AA32" s="277"/>
      <c r="AB32" s="277"/>
      <c r="AC32" s="418"/>
    </row>
    <row r="33" spans="2:29" ht="23.1" customHeight="1">
      <c r="B33" s="10">
        <f t="shared" si="0"/>
        <v>28</v>
      </c>
      <c r="C33" s="274"/>
      <c r="D33" s="94"/>
      <c r="E33" s="95"/>
      <c r="F33" s="415"/>
      <c r="G33" s="94"/>
      <c r="H33" s="93"/>
      <c r="I33" s="93"/>
      <c r="J33" s="94"/>
      <c r="K33" s="94"/>
      <c r="L33" s="94"/>
      <c r="M33" s="94"/>
      <c r="N33" s="281"/>
      <c r="O33" s="92"/>
      <c r="P33" s="92"/>
      <c r="Q33" s="92"/>
      <c r="R33" s="92"/>
      <c r="S33" s="92"/>
      <c r="T33" s="92"/>
      <c r="U33" s="92"/>
      <c r="V33" s="277"/>
      <c r="W33" s="277"/>
      <c r="X33" s="277"/>
      <c r="Y33" s="95"/>
      <c r="Z33" s="277"/>
      <c r="AA33" s="277"/>
      <c r="AB33" s="277"/>
      <c r="AC33" s="418"/>
    </row>
    <row r="34" spans="2:29" ht="23.1" customHeight="1">
      <c r="B34" s="10">
        <f t="shared" si="0"/>
        <v>29</v>
      </c>
      <c r="C34" s="274"/>
      <c r="D34" s="94"/>
      <c r="E34" s="95"/>
      <c r="F34" s="415"/>
      <c r="G34" s="94"/>
      <c r="H34" s="93"/>
      <c r="I34" s="93"/>
      <c r="J34" s="94"/>
      <c r="K34" s="94"/>
      <c r="L34" s="94"/>
      <c r="M34" s="94"/>
      <c r="N34" s="281"/>
      <c r="O34" s="92"/>
      <c r="P34" s="92"/>
      <c r="Q34" s="92"/>
      <c r="R34" s="92"/>
      <c r="S34" s="92"/>
      <c r="T34" s="92"/>
      <c r="U34" s="92"/>
      <c r="V34" s="277"/>
      <c r="W34" s="277"/>
      <c r="X34" s="277"/>
      <c r="Y34" s="95"/>
      <c r="Z34" s="277"/>
      <c r="AA34" s="277"/>
      <c r="AB34" s="277"/>
      <c r="AC34" s="418"/>
    </row>
    <row r="35" spans="2:29" ht="23.1" customHeight="1">
      <c r="B35" s="10">
        <f t="shared" si="0"/>
        <v>30</v>
      </c>
      <c r="C35" s="274"/>
      <c r="D35" s="94"/>
      <c r="E35" s="95"/>
      <c r="F35" s="415"/>
      <c r="G35" s="94"/>
      <c r="H35" s="93"/>
      <c r="I35" s="93"/>
      <c r="J35" s="94"/>
      <c r="K35" s="94"/>
      <c r="L35" s="94"/>
      <c r="M35" s="94"/>
      <c r="N35" s="281"/>
      <c r="O35" s="92"/>
      <c r="P35" s="92"/>
      <c r="Q35" s="92"/>
      <c r="R35" s="92"/>
      <c r="S35" s="92"/>
      <c r="T35" s="92"/>
      <c r="U35" s="92"/>
      <c r="V35" s="277"/>
      <c r="W35" s="277"/>
      <c r="X35" s="277"/>
      <c r="Y35" s="95"/>
      <c r="Z35" s="277"/>
      <c r="AA35" s="277"/>
      <c r="AB35" s="277"/>
      <c r="AC35" s="418"/>
    </row>
    <row r="36" spans="2:29" ht="23.1" customHeight="1">
      <c r="B36" s="10">
        <f t="shared" si="0"/>
        <v>31</v>
      </c>
      <c r="C36" s="274"/>
      <c r="D36" s="94"/>
      <c r="E36" s="95"/>
      <c r="F36" s="415"/>
      <c r="G36" s="94"/>
      <c r="H36" s="93"/>
      <c r="I36" s="93"/>
      <c r="J36" s="94"/>
      <c r="K36" s="94"/>
      <c r="L36" s="94"/>
      <c r="M36" s="94"/>
      <c r="N36" s="281"/>
      <c r="O36" s="92"/>
      <c r="P36" s="92"/>
      <c r="Q36" s="92"/>
      <c r="R36" s="92"/>
      <c r="S36" s="92"/>
      <c r="T36" s="92"/>
      <c r="U36" s="92"/>
      <c r="V36" s="277"/>
      <c r="W36" s="277"/>
      <c r="X36" s="277"/>
      <c r="Y36" s="95"/>
      <c r="Z36" s="277"/>
      <c r="AA36" s="277"/>
      <c r="AB36" s="277"/>
      <c r="AC36" s="418"/>
    </row>
    <row r="37" spans="2:29" ht="23.1" customHeight="1">
      <c r="B37" s="10">
        <f t="shared" si="0"/>
        <v>32</v>
      </c>
      <c r="C37" s="274"/>
      <c r="D37" s="94"/>
      <c r="E37" s="95"/>
      <c r="F37" s="415"/>
      <c r="G37" s="94"/>
      <c r="H37" s="93"/>
      <c r="I37" s="93"/>
      <c r="J37" s="94"/>
      <c r="K37" s="94"/>
      <c r="L37" s="94"/>
      <c r="M37" s="94"/>
      <c r="N37" s="281"/>
      <c r="O37" s="92"/>
      <c r="P37" s="92"/>
      <c r="Q37" s="92"/>
      <c r="R37" s="92"/>
      <c r="S37" s="92"/>
      <c r="T37" s="92"/>
      <c r="U37" s="92"/>
      <c r="V37" s="277"/>
      <c r="W37" s="277"/>
      <c r="X37" s="277"/>
      <c r="Y37" s="95"/>
      <c r="Z37" s="277"/>
      <c r="AA37" s="277"/>
      <c r="AB37" s="277"/>
      <c r="AC37" s="418"/>
    </row>
    <row r="38" spans="2:29" ht="23.1" customHeight="1">
      <c r="B38" s="10">
        <f t="shared" si="0"/>
        <v>33</v>
      </c>
      <c r="C38" s="274"/>
      <c r="D38" s="94"/>
      <c r="E38" s="95"/>
      <c r="F38" s="415"/>
      <c r="G38" s="94"/>
      <c r="H38" s="93"/>
      <c r="I38" s="93"/>
      <c r="J38" s="94"/>
      <c r="K38" s="94"/>
      <c r="L38" s="94"/>
      <c r="M38" s="94"/>
      <c r="N38" s="281"/>
      <c r="O38" s="92"/>
      <c r="P38" s="92"/>
      <c r="Q38" s="92"/>
      <c r="R38" s="92"/>
      <c r="S38" s="92"/>
      <c r="T38" s="92"/>
      <c r="U38" s="92"/>
      <c r="V38" s="277"/>
      <c r="W38" s="277"/>
      <c r="X38" s="277"/>
      <c r="Y38" s="95"/>
      <c r="Z38" s="277"/>
      <c r="AA38" s="277"/>
      <c r="AB38" s="277"/>
      <c r="AC38" s="418"/>
    </row>
    <row r="39" spans="2:29" ht="23.1" customHeight="1">
      <c r="B39" s="10">
        <f t="shared" si="0"/>
        <v>34</v>
      </c>
      <c r="C39" s="274"/>
      <c r="D39" s="94"/>
      <c r="E39" s="95"/>
      <c r="F39" s="415"/>
      <c r="G39" s="94"/>
      <c r="H39" s="93"/>
      <c r="I39" s="93"/>
      <c r="J39" s="94"/>
      <c r="K39" s="94"/>
      <c r="L39" s="94"/>
      <c r="M39" s="94"/>
      <c r="N39" s="281"/>
      <c r="O39" s="92"/>
      <c r="P39" s="92"/>
      <c r="Q39" s="92"/>
      <c r="R39" s="92"/>
      <c r="S39" s="92"/>
      <c r="T39" s="92"/>
      <c r="U39" s="92"/>
      <c r="V39" s="277"/>
      <c r="W39" s="277"/>
      <c r="X39" s="277"/>
      <c r="Y39" s="95"/>
      <c r="Z39" s="277"/>
      <c r="AA39" s="277"/>
      <c r="AB39" s="277"/>
      <c r="AC39" s="418"/>
    </row>
    <row r="40" spans="2:29" ht="23.1" customHeight="1">
      <c r="B40" s="10">
        <f t="shared" si="0"/>
        <v>35</v>
      </c>
      <c r="C40" s="274"/>
      <c r="D40" s="94"/>
      <c r="E40" s="95"/>
      <c r="F40" s="415"/>
      <c r="G40" s="94"/>
      <c r="H40" s="93"/>
      <c r="I40" s="93"/>
      <c r="J40" s="94"/>
      <c r="K40" s="94"/>
      <c r="L40" s="94"/>
      <c r="M40" s="94"/>
      <c r="N40" s="281"/>
      <c r="O40" s="92"/>
      <c r="P40" s="92"/>
      <c r="Q40" s="92"/>
      <c r="R40" s="92"/>
      <c r="S40" s="92"/>
      <c r="T40" s="92"/>
      <c r="U40" s="92"/>
      <c r="V40" s="277"/>
      <c r="W40" s="277"/>
      <c r="X40" s="277"/>
      <c r="Y40" s="95"/>
      <c r="Z40" s="277"/>
      <c r="AA40" s="277"/>
      <c r="AB40" s="277"/>
      <c r="AC40" s="418"/>
    </row>
    <row r="41" spans="2:29" ht="23.1" customHeight="1">
      <c r="B41" s="10">
        <f t="shared" si="0"/>
        <v>36</v>
      </c>
      <c r="C41" s="274"/>
      <c r="D41" s="94"/>
      <c r="E41" s="95"/>
      <c r="F41" s="415"/>
      <c r="G41" s="94"/>
      <c r="H41" s="93"/>
      <c r="I41" s="93"/>
      <c r="J41" s="94"/>
      <c r="K41" s="94"/>
      <c r="L41" s="94"/>
      <c r="M41" s="94"/>
      <c r="N41" s="281"/>
      <c r="O41" s="92"/>
      <c r="P41" s="92"/>
      <c r="Q41" s="92"/>
      <c r="R41" s="92"/>
      <c r="S41" s="92"/>
      <c r="T41" s="92"/>
      <c r="U41" s="92"/>
      <c r="V41" s="277"/>
      <c r="W41" s="277"/>
      <c r="X41" s="277"/>
      <c r="Y41" s="95"/>
      <c r="Z41" s="277"/>
      <c r="AA41" s="277"/>
      <c r="AB41" s="277"/>
      <c r="AC41" s="418"/>
    </row>
    <row r="42" spans="2:29" ht="23.1" customHeight="1">
      <c r="B42" s="10">
        <f t="shared" si="0"/>
        <v>37</v>
      </c>
      <c r="C42" s="274"/>
      <c r="D42" s="94"/>
      <c r="E42" s="95"/>
      <c r="F42" s="415"/>
      <c r="G42" s="94"/>
      <c r="H42" s="93"/>
      <c r="I42" s="93"/>
      <c r="J42" s="94"/>
      <c r="K42" s="94"/>
      <c r="L42" s="94"/>
      <c r="M42" s="94"/>
      <c r="N42" s="281"/>
      <c r="O42" s="92"/>
      <c r="P42" s="92"/>
      <c r="Q42" s="92"/>
      <c r="R42" s="92"/>
      <c r="S42" s="92"/>
      <c r="T42" s="92"/>
      <c r="U42" s="92"/>
      <c r="V42" s="277"/>
      <c r="W42" s="277"/>
      <c r="X42" s="277"/>
      <c r="Y42" s="95"/>
      <c r="Z42" s="277"/>
      <c r="AA42" s="277"/>
      <c r="AB42" s="277"/>
      <c r="AC42" s="418"/>
    </row>
    <row r="43" spans="2:29" ht="23.1" customHeight="1">
      <c r="B43" s="10">
        <f t="shared" si="0"/>
        <v>38</v>
      </c>
      <c r="C43" s="274"/>
      <c r="D43" s="94"/>
      <c r="E43" s="95"/>
      <c r="F43" s="415"/>
      <c r="G43" s="94"/>
      <c r="H43" s="93"/>
      <c r="I43" s="93"/>
      <c r="J43" s="94"/>
      <c r="K43" s="94"/>
      <c r="L43" s="94"/>
      <c r="M43" s="94"/>
      <c r="N43" s="281"/>
      <c r="O43" s="92"/>
      <c r="P43" s="92"/>
      <c r="Q43" s="92"/>
      <c r="R43" s="92"/>
      <c r="S43" s="92"/>
      <c r="T43" s="92"/>
      <c r="U43" s="92"/>
      <c r="V43" s="277"/>
      <c r="W43" s="277"/>
      <c r="X43" s="277"/>
      <c r="Y43" s="95"/>
      <c r="Z43" s="277"/>
      <c r="AA43" s="277"/>
      <c r="AB43" s="277"/>
      <c r="AC43" s="418"/>
    </row>
    <row r="44" spans="2:29" ht="23.1" customHeight="1">
      <c r="B44" s="10">
        <f t="shared" si="0"/>
        <v>39</v>
      </c>
      <c r="C44" s="274"/>
      <c r="D44" s="94"/>
      <c r="E44" s="95"/>
      <c r="F44" s="415"/>
      <c r="G44" s="94"/>
      <c r="H44" s="93"/>
      <c r="I44" s="93"/>
      <c r="J44" s="94"/>
      <c r="K44" s="94"/>
      <c r="L44" s="94"/>
      <c r="M44" s="94"/>
      <c r="N44" s="281"/>
      <c r="O44" s="92"/>
      <c r="P44" s="92"/>
      <c r="Q44" s="92"/>
      <c r="R44" s="92"/>
      <c r="S44" s="92"/>
      <c r="T44" s="92"/>
      <c r="U44" s="92"/>
      <c r="V44" s="277"/>
      <c r="W44" s="277"/>
      <c r="X44" s="277"/>
      <c r="Y44" s="95"/>
      <c r="Z44" s="277"/>
      <c r="AA44" s="277"/>
      <c r="AB44" s="277"/>
      <c r="AC44" s="418"/>
    </row>
    <row r="45" spans="2:29" ht="23.1" customHeight="1">
      <c r="B45" s="10">
        <f t="shared" si="0"/>
        <v>40</v>
      </c>
      <c r="C45" s="274"/>
      <c r="D45" s="94"/>
      <c r="E45" s="95"/>
      <c r="F45" s="415"/>
      <c r="G45" s="94"/>
      <c r="H45" s="93"/>
      <c r="I45" s="93"/>
      <c r="J45" s="94"/>
      <c r="K45" s="94"/>
      <c r="L45" s="94"/>
      <c r="M45" s="94"/>
      <c r="N45" s="281"/>
      <c r="O45" s="92"/>
      <c r="P45" s="92"/>
      <c r="Q45" s="92"/>
      <c r="R45" s="92"/>
      <c r="S45" s="92"/>
      <c r="T45" s="92"/>
      <c r="U45" s="92"/>
      <c r="V45" s="277"/>
      <c r="W45" s="277"/>
      <c r="X45" s="277"/>
      <c r="Y45" s="95"/>
      <c r="Z45" s="277"/>
      <c r="AA45" s="277"/>
      <c r="AB45" s="277"/>
      <c r="AC45" s="418"/>
    </row>
    <row r="46" spans="2:29" ht="23.1" customHeight="1">
      <c r="B46" s="10">
        <f t="shared" si="0"/>
        <v>41</v>
      </c>
      <c r="C46" s="274"/>
      <c r="D46" s="94"/>
      <c r="E46" s="95"/>
      <c r="F46" s="415"/>
      <c r="G46" s="94"/>
      <c r="H46" s="93"/>
      <c r="I46" s="93"/>
      <c r="J46" s="94"/>
      <c r="K46" s="94"/>
      <c r="L46" s="94"/>
      <c r="M46" s="94"/>
      <c r="N46" s="281"/>
      <c r="O46" s="92"/>
      <c r="P46" s="92"/>
      <c r="Q46" s="92"/>
      <c r="R46" s="92"/>
      <c r="S46" s="92"/>
      <c r="T46" s="92"/>
      <c r="U46" s="92"/>
      <c r="V46" s="277"/>
      <c r="W46" s="277"/>
      <c r="X46" s="277"/>
      <c r="Y46" s="95"/>
      <c r="Z46" s="277"/>
      <c r="AA46" s="277"/>
      <c r="AB46" s="277"/>
      <c r="AC46" s="418"/>
    </row>
    <row r="47" spans="2:29" ht="23.1" customHeight="1">
      <c r="B47" s="10">
        <f t="shared" si="0"/>
        <v>42</v>
      </c>
      <c r="C47" s="274"/>
      <c r="D47" s="94"/>
      <c r="E47" s="95"/>
      <c r="F47" s="415"/>
      <c r="G47" s="94"/>
      <c r="H47" s="93"/>
      <c r="I47" s="93"/>
      <c r="J47" s="94"/>
      <c r="K47" s="94"/>
      <c r="L47" s="94"/>
      <c r="M47" s="94"/>
      <c r="N47" s="281"/>
      <c r="O47" s="92"/>
      <c r="P47" s="92"/>
      <c r="Q47" s="92"/>
      <c r="R47" s="92"/>
      <c r="S47" s="92"/>
      <c r="T47" s="92"/>
      <c r="U47" s="92"/>
      <c r="V47" s="277"/>
      <c r="W47" s="277"/>
      <c r="X47" s="277"/>
      <c r="Y47" s="95"/>
      <c r="Z47" s="277"/>
      <c r="AA47" s="277"/>
      <c r="AB47" s="277"/>
      <c r="AC47" s="418"/>
    </row>
    <row r="48" spans="2:29" ht="23.1" customHeight="1">
      <c r="B48" s="10">
        <f t="shared" si="0"/>
        <v>43</v>
      </c>
      <c r="C48" s="274"/>
      <c r="D48" s="94"/>
      <c r="E48" s="95"/>
      <c r="F48" s="415"/>
      <c r="G48" s="94"/>
      <c r="H48" s="93"/>
      <c r="I48" s="93"/>
      <c r="J48" s="94"/>
      <c r="K48" s="94"/>
      <c r="L48" s="94"/>
      <c r="M48" s="94"/>
      <c r="N48" s="281"/>
      <c r="O48" s="92"/>
      <c r="P48" s="92"/>
      <c r="Q48" s="92"/>
      <c r="R48" s="92"/>
      <c r="S48" s="92"/>
      <c r="T48" s="92"/>
      <c r="U48" s="92"/>
      <c r="V48" s="277"/>
      <c r="W48" s="277"/>
      <c r="X48" s="277"/>
      <c r="Y48" s="95"/>
      <c r="Z48" s="277"/>
      <c r="AA48" s="277"/>
      <c r="AB48" s="277"/>
      <c r="AC48" s="418"/>
    </row>
    <row r="49" spans="2:29" ht="23.1" customHeight="1">
      <c r="B49" s="10">
        <f t="shared" si="0"/>
        <v>44</v>
      </c>
      <c r="C49" s="274"/>
      <c r="D49" s="94"/>
      <c r="E49" s="95"/>
      <c r="F49" s="415"/>
      <c r="G49" s="94"/>
      <c r="H49" s="93"/>
      <c r="I49" s="93"/>
      <c r="J49" s="94"/>
      <c r="K49" s="94"/>
      <c r="L49" s="94"/>
      <c r="M49" s="94"/>
      <c r="N49" s="281"/>
      <c r="O49" s="92"/>
      <c r="P49" s="92"/>
      <c r="Q49" s="92"/>
      <c r="R49" s="92"/>
      <c r="S49" s="92"/>
      <c r="T49" s="92"/>
      <c r="U49" s="92"/>
      <c r="V49" s="277"/>
      <c r="W49" s="277"/>
      <c r="X49" s="277"/>
      <c r="Y49" s="95"/>
      <c r="Z49" s="277"/>
      <c r="AA49" s="277"/>
      <c r="AB49" s="277"/>
      <c r="AC49" s="418"/>
    </row>
    <row r="50" spans="2:29" ht="23.1" customHeight="1">
      <c r="B50" s="10">
        <f t="shared" si="0"/>
        <v>45</v>
      </c>
      <c r="C50" s="274"/>
      <c r="D50" s="94"/>
      <c r="E50" s="95"/>
      <c r="F50" s="415"/>
      <c r="G50" s="94"/>
      <c r="H50" s="93"/>
      <c r="I50" s="93"/>
      <c r="J50" s="94"/>
      <c r="K50" s="94"/>
      <c r="L50" s="94"/>
      <c r="M50" s="94"/>
      <c r="N50" s="281"/>
      <c r="O50" s="92"/>
      <c r="P50" s="92"/>
      <c r="Q50" s="92"/>
      <c r="R50" s="92"/>
      <c r="S50" s="92"/>
      <c r="T50" s="92"/>
      <c r="U50" s="92"/>
      <c r="V50" s="277"/>
      <c r="W50" s="277"/>
      <c r="X50" s="277"/>
      <c r="Y50" s="95"/>
      <c r="Z50" s="277"/>
      <c r="AA50" s="277"/>
      <c r="AB50" s="277"/>
      <c r="AC50" s="418"/>
    </row>
    <row r="51" spans="2:29" ht="23.1" customHeight="1">
      <c r="B51" s="10">
        <f t="shared" si="0"/>
        <v>46</v>
      </c>
      <c r="C51" s="274"/>
      <c r="D51" s="94"/>
      <c r="E51" s="95"/>
      <c r="F51" s="415"/>
      <c r="G51" s="94"/>
      <c r="H51" s="93"/>
      <c r="I51" s="93"/>
      <c r="J51" s="94"/>
      <c r="K51" s="94"/>
      <c r="L51" s="94"/>
      <c r="M51" s="94"/>
      <c r="N51" s="281"/>
      <c r="O51" s="92"/>
      <c r="P51" s="92"/>
      <c r="Q51" s="92"/>
      <c r="R51" s="92"/>
      <c r="S51" s="92"/>
      <c r="T51" s="92"/>
      <c r="U51" s="92"/>
      <c r="V51" s="277"/>
      <c r="W51" s="277"/>
      <c r="X51" s="277"/>
      <c r="Y51" s="95"/>
      <c r="Z51" s="277"/>
      <c r="AA51" s="277"/>
      <c r="AB51" s="277"/>
      <c r="AC51" s="418"/>
    </row>
    <row r="52" spans="2:29" ht="23.1" customHeight="1">
      <c r="B52" s="10">
        <f t="shared" si="0"/>
        <v>47</v>
      </c>
      <c r="C52" s="274"/>
      <c r="D52" s="94"/>
      <c r="E52" s="95"/>
      <c r="F52" s="415"/>
      <c r="G52" s="94"/>
      <c r="H52" s="93"/>
      <c r="I52" s="93"/>
      <c r="J52" s="94"/>
      <c r="K52" s="94"/>
      <c r="L52" s="94"/>
      <c r="M52" s="94"/>
      <c r="N52" s="281"/>
      <c r="O52" s="92"/>
      <c r="P52" s="92"/>
      <c r="Q52" s="92"/>
      <c r="R52" s="92"/>
      <c r="S52" s="92"/>
      <c r="T52" s="92"/>
      <c r="U52" s="92"/>
      <c r="V52" s="277"/>
      <c r="W52" s="277"/>
      <c r="X52" s="277"/>
      <c r="Y52" s="95"/>
      <c r="Z52" s="277"/>
      <c r="AA52" s="277"/>
      <c r="AB52" s="277"/>
      <c r="AC52" s="418"/>
    </row>
    <row r="53" spans="2:29" ht="23.1" customHeight="1">
      <c r="B53" s="10">
        <f t="shared" si="0"/>
        <v>48</v>
      </c>
      <c r="C53" s="274"/>
      <c r="D53" s="94"/>
      <c r="E53" s="95"/>
      <c r="F53" s="415"/>
      <c r="G53" s="94"/>
      <c r="H53" s="93"/>
      <c r="I53" s="93"/>
      <c r="J53" s="94"/>
      <c r="K53" s="94"/>
      <c r="L53" s="94"/>
      <c r="M53" s="94"/>
      <c r="N53" s="281"/>
      <c r="O53" s="92"/>
      <c r="P53" s="92"/>
      <c r="Q53" s="92"/>
      <c r="R53" s="92"/>
      <c r="S53" s="92"/>
      <c r="T53" s="92"/>
      <c r="U53" s="92"/>
      <c r="V53" s="277"/>
      <c r="W53" s="277"/>
      <c r="X53" s="277"/>
      <c r="Y53" s="95"/>
      <c r="Z53" s="277"/>
      <c r="AA53" s="277"/>
      <c r="AB53" s="277"/>
      <c r="AC53" s="418"/>
    </row>
    <row r="54" spans="2:29" ht="23.1" customHeight="1">
      <c r="B54" s="10">
        <f t="shared" si="0"/>
        <v>49</v>
      </c>
      <c r="C54" s="274"/>
      <c r="D54" s="94"/>
      <c r="E54" s="95"/>
      <c r="F54" s="415"/>
      <c r="G54" s="94"/>
      <c r="H54" s="93"/>
      <c r="I54" s="93"/>
      <c r="J54" s="94"/>
      <c r="K54" s="94"/>
      <c r="L54" s="94"/>
      <c r="M54" s="94"/>
      <c r="N54" s="281"/>
      <c r="O54" s="92"/>
      <c r="P54" s="92"/>
      <c r="Q54" s="92"/>
      <c r="R54" s="92"/>
      <c r="S54" s="92"/>
      <c r="T54" s="92"/>
      <c r="U54" s="92"/>
      <c r="V54" s="277"/>
      <c r="W54" s="277"/>
      <c r="X54" s="277"/>
      <c r="Y54" s="95"/>
      <c r="Z54" s="277"/>
      <c r="AA54" s="277"/>
      <c r="AB54" s="277"/>
      <c r="AC54" s="418"/>
    </row>
    <row r="55" spans="2:29" ht="23.1" customHeight="1">
      <c r="B55" s="10">
        <f t="shared" si="0"/>
        <v>50</v>
      </c>
      <c r="C55" s="274"/>
      <c r="D55" s="94"/>
      <c r="E55" s="95"/>
      <c r="F55" s="415"/>
      <c r="G55" s="94"/>
      <c r="H55" s="93"/>
      <c r="I55" s="93"/>
      <c r="J55" s="94"/>
      <c r="K55" s="94"/>
      <c r="L55" s="94"/>
      <c r="M55" s="94"/>
      <c r="N55" s="281"/>
      <c r="O55" s="92"/>
      <c r="P55" s="92"/>
      <c r="Q55" s="92"/>
      <c r="R55" s="92"/>
      <c r="S55" s="92"/>
      <c r="T55" s="92"/>
      <c r="U55" s="92"/>
      <c r="V55" s="277"/>
      <c r="W55" s="277"/>
      <c r="X55" s="277"/>
      <c r="Y55" s="95"/>
      <c r="Z55" s="277"/>
      <c r="AA55" s="277"/>
      <c r="AB55" s="277"/>
      <c r="AC55" s="418"/>
    </row>
    <row r="56" spans="2:29" ht="23.1" customHeight="1">
      <c r="B56" s="10">
        <f t="shared" si="0"/>
        <v>51</v>
      </c>
      <c r="C56" s="274"/>
      <c r="D56" s="94"/>
      <c r="E56" s="95"/>
      <c r="F56" s="415"/>
      <c r="G56" s="94"/>
      <c r="H56" s="93"/>
      <c r="I56" s="93"/>
      <c r="J56" s="94"/>
      <c r="K56" s="94"/>
      <c r="L56" s="94"/>
      <c r="M56" s="94"/>
      <c r="N56" s="281"/>
      <c r="O56" s="92"/>
      <c r="P56" s="92"/>
      <c r="Q56" s="92"/>
      <c r="R56" s="92"/>
      <c r="S56" s="92"/>
      <c r="T56" s="92"/>
      <c r="U56" s="92"/>
      <c r="V56" s="277"/>
      <c r="W56" s="277"/>
      <c r="X56" s="277"/>
      <c r="Y56" s="95"/>
      <c r="Z56" s="277"/>
      <c r="AA56" s="277"/>
      <c r="AB56" s="277"/>
      <c r="AC56" s="418"/>
    </row>
    <row r="57" spans="2:29" ht="23.1" customHeight="1">
      <c r="B57" s="10">
        <f t="shared" si="0"/>
        <v>52</v>
      </c>
      <c r="C57" s="274"/>
      <c r="D57" s="94"/>
      <c r="E57" s="95"/>
      <c r="F57" s="415"/>
      <c r="G57" s="94"/>
      <c r="H57" s="93"/>
      <c r="I57" s="93"/>
      <c r="J57" s="94"/>
      <c r="K57" s="94"/>
      <c r="L57" s="94"/>
      <c r="M57" s="94"/>
      <c r="N57" s="281"/>
      <c r="O57" s="92"/>
      <c r="P57" s="92"/>
      <c r="Q57" s="92"/>
      <c r="R57" s="92"/>
      <c r="S57" s="92"/>
      <c r="T57" s="92"/>
      <c r="U57" s="92"/>
      <c r="V57" s="277"/>
      <c r="W57" s="277"/>
      <c r="X57" s="277"/>
      <c r="Y57" s="95"/>
      <c r="Z57" s="277"/>
      <c r="AA57" s="277"/>
      <c r="AB57" s="277"/>
      <c r="AC57" s="418"/>
    </row>
    <row r="58" spans="2:29" ht="23.1" customHeight="1">
      <c r="B58" s="10">
        <f t="shared" si="0"/>
        <v>53</v>
      </c>
      <c r="C58" s="274"/>
      <c r="D58" s="94"/>
      <c r="E58" s="95"/>
      <c r="F58" s="415"/>
      <c r="G58" s="94"/>
      <c r="H58" s="93"/>
      <c r="I58" s="93"/>
      <c r="J58" s="94"/>
      <c r="K58" s="94"/>
      <c r="L58" s="94"/>
      <c r="M58" s="94"/>
      <c r="N58" s="281"/>
      <c r="O58" s="92"/>
      <c r="P58" s="92"/>
      <c r="Q58" s="92"/>
      <c r="R58" s="92"/>
      <c r="S58" s="92"/>
      <c r="T58" s="92"/>
      <c r="U58" s="92"/>
      <c r="V58" s="277"/>
      <c r="W58" s="277"/>
      <c r="X58" s="277"/>
      <c r="Y58" s="95"/>
      <c r="Z58" s="277"/>
      <c r="AA58" s="277"/>
      <c r="AB58" s="277"/>
      <c r="AC58" s="418"/>
    </row>
    <row r="59" spans="2:29" ht="23.1" customHeight="1">
      <c r="B59" s="10">
        <f t="shared" si="0"/>
        <v>54</v>
      </c>
      <c r="C59" s="274"/>
      <c r="D59" s="94"/>
      <c r="E59" s="95"/>
      <c r="F59" s="415"/>
      <c r="G59" s="94"/>
      <c r="H59" s="93"/>
      <c r="I59" s="93"/>
      <c r="J59" s="94"/>
      <c r="K59" s="94"/>
      <c r="L59" s="94"/>
      <c r="M59" s="94"/>
      <c r="N59" s="281"/>
      <c r="O59" s="92"/>
      <c r="P59" s="92"/>
      <c r="Q59" s="92"/>
      <c r="R59" s="92"/>
      <c r="S59" s="92"/>
      <c r="T59" s="92"/>
      <c r="U59" s="92"/>
      <c r="V59" s="277"/>
      <c r="W59" s="277"/>
      <c r="X59" s="277"/>
      <c r="Y59" s="95"/>
      <c r="Z59" s="277"/>
      <c r="AA59" s="277"/>
      <c r="AB59" s="277"/>
      <c r="AC59" s="418"/>
    </row>
    <row r="60" spans="2:29" ht="23.1" customHeight="1">
      <c r="B60" s="10">
        <f t="shared" si="0"/>
        <v>55</v>
      </c>
      <c r="C60" s="274"/>
      <c r="D60" s="94"/>
      <c r="E60" s="95"/>
      <c r="F60" s="415"/>
      <c r="G60" s="94"/>
      <c r="H60" s="93"/>
      <c r="I60" s="93"/>
      <c r="J60" s="94"/>
      <c r="K60" s="94"/>
      <c r="L60" s="94"/>
      <c r="M60" s="94"/>
      <c r="N60" s="281"/>
      <c r="O60" s="92"/>
      <c r="P60" s="92"/>
      <c r="Q60" s="92"/>
      <c r="R60" s="92"/>
      <c r="S60" s="92"/>
      <c r="T60" s="92"/>
      <c r="U60" s="92"/>
      <c r="V60" s="277"/>
      <c r="W60" s="277"/>
      <c r="X60" s="277"/>
      <c r="Y60" s="95"/>
      <c r="Z60" s="277"/>
      <c r="AA60" s="277"/>
      <c r="AB60" s="277"/>
      <c r="AC60" s="418"/>
    </row>
    <row r="61" spans="2:29" ht="23.1" customHeight="1">
      <c r="B61" s="10">
        <f t="shared" si="0"/>
        <v>56</v>
      </c>
      <c r="C61" s="274"/>
      <c r="D61" s="94"/>
      <c r="E61" s="95"/>
      <c r="F61" s="415"/>
      <c r="G61" s="94"/>
      <c r="H61" s="93"/>
      <c r="I61" s="93"/>
      <c r="J61" s="94"/>
      <c r="K61" s="94"/>
      <c r="L61" s="94"/>
      <c r="M61" s="94"/>
      <c r="N61" s="281"/>
      <c r="O61" s="92"/>
      <c r="P61" s="92"/>
      <c r="Q61" s="92"/>
      <c r="R61" s="92"/>
      <c r="S61" s="92"/>
      <c r="T61" s="92"/>
      <c r="U61" s="92"/>
      <c r="V61" s="277"/>
      <c r="W61" s="277"/>
      <c r="X61" s="277"/>
      <c r="Y61" s="95"/>
      <c r="Z61" s="277"/>
      <c r="AA61" s="277"/>
      <c r="AB61" s="277"/>
      <c r="AC61" s="418"/>
    </row>
    <row r="62" spans="2:29" ht="23.1" customHeight="1">
      <c r="B62" s="10">
        <f t="shared" si="0"/>
        <v>57</v>
      </c>
      <c r="C62" s="274"/>
      <c r="D62" s="94"/>
      <c r="E62" s="95"/>
      <c r="F62" s="415"/>
      <c r="G62" s="94"/>
      <c r="H62" s="93"/>
      <c r="I62" s="93"/>
      <c r="J62" s="94"/>
      <c r="K62" s="94"/>
      <c r="L62" s="94"/>
      <c r="M62" s="94"/>
      <c r="N62" s="281"/>
      <c r="O62" s="92"/>
      <c r="P62" s="92"/>
      <c r="Q62" s="92"/>
      <c r="R62" s="92"/>
      <c r="S62" s="92"/>
      <c r="T62" s="92"/>
      <c r="U62" s="92"/>
      <c r="V62" s="277"/>
      <c r="W62" s="277"/>
      <c r="X62" s="277"/>
      <c r="Y62" s="95"/>
      <c r="Z62" s="277"/>
      <c r="AA62" s="277"/>
      <c r="AB62" s="277"/>
      <c r="AC62" s="418"/>
    </row>
    <row r="63" spans="2:29" ht="23.1" customHeight="1">
      <c r="B63" s="10">
        <f t="shared" si="0"/>
        <v>58</v>
      </c>
      <c r="C63" s="274"/>
      <c r="D63" s="94"/>
      <c r="E63" s="95"/>
      <c r="F63" s="415"/>
      <c r="G63" s="94"/>
      <c r="H63" s="93"/>
      <c r="I63" s="93"/>
      <c r="J63" s="94"/>
      <c r="K63" s="94"/>
      <c r="L63" s="94"/>
      <c r="M63" s="94"/>
      <c r="N63" s="281"/>
      <c r="O63" s="92"/>
      <c r="P63" s="92"/>
      <c r="Q63" s="92"/>
      <c r="R63" s="92"/>
      <c r="S63" s="92"/>
      <c r="T63" s="92"/>
      <c r="U63" s="92"/>
      <c r="V63" s="277"/>
      <c r="W63" s="277"/>
      <c r="X63" s="277"/>
      <c r="Y63" s="95"/>
      <c r="Z63" s="277"/>
      <c r="AA63" s="277"/>
      <c r="AB63" s="277"/>
      <c r="AC63" s="418"/>
    </row>
    <row r="64" spans="2:29" ht="23.1" customHeight="1">
      <c r="B64" s="10">
        <f t="shared" si="0"/>
        <v>59</v>
      </c>
      <c r="C64" s="274"/>
      <c r="D64" s="94"/>
      <c r="E64" s="95"/>
      <c r="F64" s="415"/>
      <c r="G64" s="94"/>
      <c r="H64" s="93"/>
      <c r="I64" s="93"/>
      <c r="J64" s="94"/>
      <c r="K64" s="94"/>
      <c r="L64" s="94"/>
      <c r="M64" s="94"/>
      <c r="N64" s="281"/>
      <c r="O64" s="92"/>
      <c r="P64" s="92"/>
      <c r="Q64" s="92"/>
      <c r="R64" s="92"/>
      <c r="S64" s="92"/>
      <c r="T64" s="92"/>
      <c r="U64" s="92"/>
      <c r="V64" s="277"/>
      <c r="W64" s="277"/>
      <c r="X64" s="277"/>
      <c r="Y64" s="95"/>
      <c r="Z64" s="277"/>
      <c r="AA64" s="277"/>
      <c r="AB64" s="277"/>
      <c r="AC64" s="418"/>
    </row>
    <row r="65" spans="2:29" ht="23.1" customHeight="1">
      <c r="B65" s="10">
        <f t="shared" si="0"/>
        <v>60</v>
      </c>
      <c r="C65" s="274"/>
      <c r="D65" s="94"/>
      <c r="E65" s="95"/>
      <c r="F65" s="415"/>
      <c r="G65" s="94"/>
      <c r="H65" s="93"/>
      <c r="I65" s="93"/>
      <c r="J65" s="94"/>
      <c r="K65" s="94"/>
      <c r="L65" s="94"/>
      <c r="M65" s="94"/>
      <c r="N65" s="281"/>
      <c r="O65" s="92"/>
      <c r="P65" s="92"/>
      <c r="Q65" s="92"/>
      <c r="R65" s="92"/>
      <c r="S65" s="92"/>
      <c r="T65" s="92"/>
      <c r="U65" s="92"/>
      <c r="V65" s="277"/>
      <c r="W65" s="277"/>
      <c r="X65" s="277"/>
      <c r="Y65" s="95"/>
      <c r="Z65" s="277"/>
      <c r="AA65" s="277"/>
      <c r="AB65" s="277"/>
      <c r="AC65" s="418"/>
    </row>
    <row r="66" spans="2:29" ht="23.1" customHeight="1">
      <c r="B66" s="10">
        <f t="shared" si="0"/>
        <v>61</v>
      </c>
      <c r="C66" s="274"/>
      <c r="D66" s="94"/>
      <c r="E66" s="95"/>
      <c r="F66" s="415"/>
      <c r="G66" s="94"/>
      <c r="H66" s="93"/>
      <c r="I66" s="93"/>
      <c r="J66" s="94"/>
      <c r="K66" s="94"/>
      <c r="L66" s="94"/>
      <c r="M66" s="94"/>
      <c r="N66" s="281"/>
      <c r="O66" s="92"/>
      <c r="P66" s="92"/>
      <c r="Q66" s="92"/>
      <c r="R66" s="92"/>
      <c r="S66" s="92"/>
      <c r="T66" s="92"/>
      <c r="U66" s="92"/>
      <c r="V66" s="277"/>
      <c r="W66" s="277"/>
      <c r="X66" s="277"/>
      <c r="Y66" s="95"/>
      <c r="Z66" s="277"/>
      <c r="AA66" s="277"/>
      <c r="AB66" s="277"/>
      <c r="AC66" s="418"/>
    </row>
    <row r="67" spans="2:29" ht="23.1" customHeight="1">
      <c r="B67" s="10">
        <f t="shared" si="0"/>
        <v>62</v>
      </c>
      <c r="C67" s="274"/>
      <c r="D67" s="94"/>
      <c r="E67" s="95"/>
      <c r="F67" s="415"/>
      <c r="G67" s="94"/>
      <c r="H67" s="93"/>
      <c r="I67" s="93"/>
      <c r="J67" s="94"/>
      <c r="K67" s="94"/>
      <c r="L67" s="94"/>
      <c r="M67" s="94"/>
      <c r="N67" s="281"/>
      <c r="O67" s="92"/>
      <c r="P67" s="92"/>
      <c r="Q67" s="92"/>
      <c r="R67" s="92"/>
      <c r="S67" s="92"/>
      <c r="T67" s="92"/>
      <c r="U67" s="92"/>
      <c r="V67" s="277"/>
      <c r="W67" s="277"/>
      <c r="X67" s="277"/>
      <c r="Y67" s="95"/>
      <c r="Z67" s="277"/>
      <c r="AA67" s="277"/>
      <c r="AB67" s="277"/>
      <c r="AC67" s="418"/>
    </row>
    <row r="68" spans="2:29" ht="23.1" customHeight="1">
      <c r="B68" s="10">
        <f t="shared" si="0"/>
        <v>63</v>
      </c>
      <c r="C68" s="274"/>
      <c r="D68" s="94"/>
      <c r="E68" s="95"/>
      <c r="F68" s="415"/>
      <c r="G68" s="94"/>
      <c r="H68" s="93"/>
      <c r="I68" s="93"/>
      <c r="J68" s="94"/>
      <c r="K68" s="94"/>
      <c r="L68" s="94"/>
      <c r="M68" s="94"/>
      <c r="N68" s="281"/>
      <c r="O68" s="92"/>
      <c r="P68" s="92"/>
      <c r="Q68" s="92"/>
      <c r="R68" s="92"/>
      <c r="S68" s="92"/>
      <c r="T68" s="92"/>
      <c r="U68" s="92"/>
      <c r="V68" s="277"/>
      <c r="W68" s="277"/>
      <c r="X68" s="277"/>
      <c r="Y68" s="95"/>
      <c r="Z68" s="277"/>
      <c r="AA68" s="277"/>
      <c r="AB68" s="277"/>
      <c r="AC68" s="418"/>
    </row>
    <row r="69" spans="2:29" ht="23.1" customHeight="1">
      <c r="B69" s="10">
        <f t="shared" si="0"/>
        <v>64</v>
      </c>
      <c r="C69" s="274"/>
      <c r="D69" s="94"/>
      <c r="E69" s="95"/>
      <c r="F69" s="415"/>
      <c r="G69" s="94"/>
      <c r="H69" s="93"/>
      <c r="I69" s="93"/>
      <c r="J69" s="94"/>
      <c r="K69" s="94"/>
      <c r="L69" s="94"/>
      <c r="M69" s="94"/>
      <c r="N69" s="281"/>
      <c r="O69" s="92"/>
      <c r="P69" s="92"/>
      <c r="Q69" s="92"/>
      <c r="R69" s="92"/>
      <c r="S69" s="92"/>
      <c r="T69" s="92"/>
      <c r="U69" s="92"/>
      <c r="V69" s="277"/>
      <c r="W69" s="277"/>
      <c r="X69" s="277"/>
      <c r="Y69" s="95"/>
      <c r="Z69" s="277"/>
      <c r="AA69" s="277"/>
      <c r="AB69" s="277"/>
      <c r="AC69" s="418"/>
    </row>
    <row r="70" spans="2:29" ht="23.1" customHeight="1">
      <c r="B70" s="10">
        <f t="shared" si="0"/>
        <v>65</v>
      </c>
      <c r="C70" s="274"/>
      <c r="D70" s="94"/>
      <c r="E70" s="95"/>
      <c r="F70" s="415"/>
      <c r="G70" s="94"/>
      <c r="H70" s="93"/>
      <c r="I70" s="93"/>
      <c r="J70" s="94"/>
      <c r="K70" s="94"/>
      <c r="L70" s="94"/>
      <c r="M70" s="94"/>
      <c r="N70" s="281"/>
      <c r="O70" s="92"/>
      <c r="P70" s="92"/>
      <c r="Q70" s="92"/>
      <c r="R70" s="92"/>
      <c r="S70" s="92"/>
      <c r="T70" s="92"/>
      <c r="U70" s="92"/>
      <c r="V70" s="277"/>
      <c r="W70" s="277"/>
      <c r="X70" s="277"/>
      <c r="Y70" s="95"/>
      <c r="Z70" s="277"/>
      <c r="AA70" s="277"/>
      <c r="AB70" s="277"/>
      <c r="AC70" s="418"/>
    </row>
    <row r="71" spans="2:29" ht="23.1" customHeight="1">
      <c r="B71" s="10">
        <f t="shared" si="0"/>
        <v>66</v>
      </c>
      <c r="C71" s="274"/>
      <c r="D71" s="94"/>
      <c r="E71" s="95"/>
      <c r="F71" s="415"/>
      <c r="G71" s="94"/>
      <c r="H71" s="93"/>
      <c r="I71" s="93"/>
      <c r="J71" s="94"/>
      <c r="K71" s="94"/>
      <c r="L71" s="94"/>
      <c r="M71" s="94"/>
      <c r="N71" s="281"/>
      <c r="O71" s="92"/>
      <c r="P71" s="92"/>
      <c r="Q71" s="92"/>
      <c r="R71" s="92"/>
      <c r="S71" s="92"/>
      <c r="T71" s="92"/>
      <c r="U71" s="92"/>
      <c r="V71" s="277"/>
      <c r="W71" s="277"/>
      <c r="X71" s="277"/>
      <c r="Y71" s="95"/>
      <c r="Z71" s="277"/>
      <c r="AA71" s="277"/>
      <c r="AB71" s="277"/>
      <c r="AC71" s="418"/>
    </row>
    <row r="72" spans="2:29" ht="23.1" customHeight="1">
      <c r="B72" s="10">
        <f t="shared" ref="B72:B135" si="1">B71+1</f>
        <v>67</v>
      </c>
      <c r="C72" s="274"/>
      <c r="D72" s="94"/>
      <c r="E72" s="95"/>
      <c r="F72" s="415"/>
      <c r="G72" s="94"/>
      <c r="H72" s="93"/>
      <c r="I72" s="93"/>
      <c r="J72" s="94"/>
      <c r="K72" s="94"/>
      <c r="L72" s="94"/>
      <c r="M72" s="94"/>
      <c r="N72" s="281"/>
      <c r="O72" s="92"/>
      <c r="P72" s="92"/>
      <c r="Q72" s="92"/>
      <c r="R72" s="92"/>
      <c r="S72" s="92"/>
      <c r="T72" s="92"/>
      <c r="U72" s="92"/>
      <c r="V72" s="277"/>
      <c r="W72" s="277"/>
      <c r="X72" s="277"/>
      <c r="Y72" s="95"/>
      <c r="Z72" s="277"/>
      <c r="AA72" s="277"/>
      <c r="AB72" s="277"/>
      <c r="AC72" s="418"/>
    </row>
    <row r="73" spans="2:29" ht="23.1" customHeight="1">
      <c r="B73" s="10">
        <f t="shared" si="1"/>
        <v>68</v>
      </c>
      <c r="C73" s="274"/>
      <c r="D73" s="94"/>
      <c r="E73" s="95"/>
      <c r="F73" s="415"/>
      <c r="G73" s="94"/>
      <c r="H73" s="93"/>
      <c r="I73" s="93"/>
      <c r="J73" s="94"/>
      <c r="K73" s="94"/>
      <c r="L73" s="94"/>
      <c r="M73" s="94"/>
      <c r="N73" s="281"/>
      <c r="O73" s="92"/>
      <c r="P73" s="92"/>
      <c r="Q73" s="92"/>
      <c r="R73" s="92"/>
      <c r="S73" s="92"/>
      <c r="T73" s="92"/>
      <c r="U73" s="92"/>
      <c r="V73" s="277"/>
      <c r="W73" s="277"/>
      <c r="X73" s="277"/>
      <c r="Y73" s="95"/>
      <c r="Z73" s="277"/>
      <c r="AA73" s="277"/>
      <c r="AB73" s="277"/>
      <c r="AC73" s="418"/>
    </row>
    <row r="74" spans="2:29" ht="23.1" customHeight="1">
      <c r="B74" s="10">
        <f t="shared" si="1"/>
        <v>69</v>
      </c>
      <c r="C74" s="274"/>
      <c r="D74" s="94"/>
      <c r="E74" s="95"/>
      <c r="F74" s="415"/>
      <c r="G74" s="94"/>
      <c r="H74" s="93"/>
      <c r="I74" s="93"/>
      <c r="J74" s="94"/>
      <c r="K74" s="94"/>
      <c r="L74" s="94"/>
      <c r="M74" s="94"/>
      <c r="N74" s="281"/>
      <c r="O74" s="92"/>
      <c r="P74" s="92"/>
      <c r="Q74" s="92"/>
      <c r="R74" s="92"/>
      <c r="S74" s="92"/>
      <c r="T74" s="92"/>
      <c r="U74" s="92"/>
      <c r="V74" s="277"/>
      <c r="W74" s="277"/>
      <c r="X74" s="277"/>
      <c r="Y74" s="95"/>
      <c r="Z74" s="277"/>
      <c r="AA74" s="277"/>
      <c r="AB74" s="277"/>
      <c r="AC74" s="418"/>
    </row>
    <row r="75" spans="2:29" ht="23.1" customHeight="1">
      <c r="B75" s="10">
        <f t="shared" si="1"/>
        <v>70</v>
      </c>
      <c r="C75" s="274"/>
      <c r="D75" s="94"/>
      <c r="E75" s="95"/>
      <c r="F75" s="415"/>
      <c r="G75" s="94"/>
      <c r="H75" s="93"/>
      <c r="I75" s="93"/>
      <c r="J75" s="94"/>
      <c r="K75" s="94"/>
      <c r="L75" s="94"/>
      <c r="M75" s="94"/>
      <c r="N75" s="281"/>
      <c r="O75" s="92"/>
      <c r="P75" s="92"/>
      <c r="Q75" s="92"/>
      <c r="R75" s="92"/>
      <c r="S75" s="92"/>
      <c r="T75" s="92"/>
      <c r="U75" s="92"/>
      <c r="V75" s="277"/>
      <c r="W75" s="277"/>
      <c r="X75" s="277"/>
      <c r="Y75" s="95"/>
      <c r="Z75" s="277"/>
      <c r="AA75" s="277"/>
      <c r="AB75" s="277"/>
      <c r="AC75" s="418"/>
    </row>
    <row r="76" spans="2:29" ht="23.1" customHeight="1">
      <c r="B76" s="10">
        <f t="shared" si="1"/>
        <v>71</v>
      </c>
      <c r="C76" s="274"/>
      <c r="D76" s="94"/>
      <c r="E76" s="95"/>
      <c r="F76" s="415"/>
      <c r="G76" s="94"/>
      <c r="H76" s="93"/>
      <c r="I76" s="93"/>
      <c r="J76" s="94"/>
      <c r="K76" s="94"/>
      <c r="L76" s="94"/>
      <c r="M76" s="94"/>
      <c r="N76" s="281"/>
      <c r="O76" s="92"/>
      <c r="P76" s="92"/>
      <c r="Q76" s="92"/>
      <c r="R76" s="92"/>
      <c r="S76" s="92"/>
      <c r="T76" s="92"/>
      <c r="U76" s="92"/>
      <c r="V76" s="277"/>
      <c r="W76" s="277"/>
      <c r="X76" s="277"/>
      <c r="Y76" s="95"/>
      <c r="Z76" s="277"/>
      <c r="AA76" s="277"/>
      <c r="AB76" s="277"/>
      <c r="AC76" s="418"/>
    </row>
    <row r="77" spans="2:29" ht="23.1" customHeight="1">
      <c r="B77" s="10">
        <f t="shared" si="1"/>
        <v>72</v>
      </c>
      <c r="C77" s="274"/>
      <c r="D77" s="94"/>
      <c r="E77" s="95"/>
      <c r="F77" s="415"/>
      <c r="G77" s="94"/>
      <c r="H77" s="93"/>
      <c r="I77" s="93"/>
      <c r="J77" s="94"/>
      <c r="K77" s="94"/>
      <c r="L77" s="94"/>
      <c r="M77" s="94"/>
      <c r="N77" s="281"/>
      <c r="O77" s="92"/>
      <c r="P77" s="92"/>
      <c r="Q77" s="92"/>
      <c r="R77" s="92"/>
      <c r="S77" s="92"/>
      <c r="T77" s="92"/>
      <c r="U77" s="92"/>
      <c r="V77" s="277"/>
      <c r="W77" s="277"/>
      <c r="X77" s="277"/>
      <c r="Y77" s="95"/>
      <c r="Z77" s="277"/>
      <c r="AA77" s="277"/>
      <c r="AB77" s="277"/>
      <c r="AC77" s="418"/>
    </row>
    <row r="78" spans="2:29" ht="23.1" customHeight="1">
      <c r="B78" s="10">
        <f t="shared" si="1"/>
        <v>73</v>
      </c>
      <c r="C78" s="274"/>
      <c r="D78" s="94"/>
      <c r="E78" s="95"/>
      <c r="F78" s="415"/>
      <c r="G78" s="94"/>
      <c r="H78" s="93"/>
      <c r="I78" s="93"/>
      <c r="J78" s="94"/>
      <c r="K78" s="94"/>
      <c r="L78" s="94"/>
      <c r="M78" s="94"/>
      <c r="N78" s="281"/>
      <c r="O78" s="92"/>
      <c r="P78" s="92"/>
      <c r="Q78" s="92"/>
      <c r="R78" s="92"/>
      <c r="S78" s="92"/>
      <c r="T78" s="92"/>
      <c r="U78" s="92"/>
      <c r="V78" s="277"/>
      <c r="W78" s="277"/>
      <c r="X78" s="277"/>
      <c r="Y78" s="95"/>
      <c r="Z78" s="277"/>
      <c r="AA78" s="277"/>
      <c r="AB78" s="277"/>
      <c r="AC78" s="418"/>
    </row>
    <row r="79" spans="2:29" ht="23.1" customHeight="1">
      <c r="B79" s="10">
        <f t="shared" si="1"/>
        <v>74</v>
      </c>
      <c r="C79" s="274"/>
      <c r="D79" s="94"/>
      <c r="E79" s="95"/>
      <c r="F79" s="415"/>
      <c r="G79" s="94"/>
      <c r="H79" s="93"/>
      <c r="I79" s="93"/>
      <c r="J79" s="94"/>
      <c r="K79" s="94"/>
      <c r="L79" s="94"/>
      <c r="M79" s="94"/>
      <c r="N79" s="281"/>
      <c r="O79" s="92"/>
      <c r="P79" s="92"/>
      <c r="Q79" s="92"/>
      <c r="R79" s="92"/>
      <c r="S79" s="92"/>
      <c r="T79" s="92"/>
      <c r="U79" s="92"/>
      <c r="V79" s="277"/>
      <c r="W79" s="277"/>
      <c r="X79" s="277"/>
      <c r="Y79" s="95"/>
      <c r="Z79" s="277"/>
      <c r="AA79" s="277"/>
      <c r="AB79" s="277"/>
      <c r="AC79" s="418"/>
    </row>
    <row r="80" spans="2:29" ht="23.1" customHeight="1">
      <c r="B80" s="10">
        <f t="shared" si="1"/>
        <v>75</v>
      </c>
      <c r="C80" s="274"/>
      <c r="D80" s="94"/>
      <c r="E80" s="95"/>
      <c r="F80" s="415"/>
      <c r="G80" s="94"/>
      <c r="H80" s="93"/>
      <c r="I80" s="93"/>
      <c r="J80" s="94"/>
      <c r="K80" s="94"/>
      <c r="L80" s="94"/>
      <c r="M80" s="94"/>
      <c r="N80" s="281"/>
      <c r="O80" s="92"/>
      <c r="P80" s="92"/>
      <c r="Q80" s="92"/>
      <c r="R80" s="92"/>
      <c r="S80" s="92"/>
      <c r="T80" s="92"/>
      <c r="U80" s="92"/>
      <c r="V80" s="277"/>
      <c r="W80" s="277"/>
      <c r="X80" s="277"/>
      <c r="Y80" s="95"/>
      <c r="Z80" s="277"/>
      <c r="AA80" s="277"/>
      <c r="AB80" s="277"/>
      <c r="AC80" s="418"/>
    </row>
    <row r="81" spans="2:29" ht="23.1" customHeight="1">
      <c r="B81" s="10">
        <f t="shared" si="1"/>
        <v>76</v>
      </c>
      <c r="C81" s="274"/>
      <c r="D81" s="94"/>
      <c r="E81" s="95"/>
      <c r="F81" s="415"/>
      <c r="G81" s="94"/>
      <c r="H81" s="93"/>
      <c r="I81" s="93"/>
      <c r="J81" s="94"/>
      <c r="K81" s="94"/>
      <c r="L81" s="94"/>
      <c r="M81" s="94"/>
      <c r="N81" s="281"/>
      <c r="O81" s="92"/>
      <c r="P81" s="92"/>
      <c r="Q81" s="92"/>
      <c r="R81" s="92"/>
      <c r="S81" s="92"/>
      <c r="T81" s="92"/>
      <c r="U81" s="92"/>
      <c r="V81" s="277"/>
      <c r="W81" s="277"/>
      <c r="X81" s="277"/>
      <c r="Y81" s="95"/>
      <c r="Z81" s="277"/>
      <c r="AA81" s="277"/>
      <c r="AB81" s="277"/>
      <c r="AC81" s="418"/>
    </row>
    <row r="82" spans="2:29" ht="23.1" customHeight="1">
      <c r="B82" s="10">
        <f t="shared" si="1"/>
        <v>77</v>
      </c>
      <c r="C82" s="274"/>
      <c r="D82" s="94"/>
      <c r="E82" s="95"/>
      <c r="F82" s="415"/>
      <c r="G82" s="94"/>
      <c r="H82" s="93"/>
      <c r="I82" s="93"/>
      <c r="J82" s="94"/>
      <c r="K82" s="94"/>
      <c r="L82" s="94"/>
      <c r="M82" s="94"/>
      <c r="N82" s="281"/>
      <c r="O82" s="92"/>
      <c r="P82" s="92"/>
      <c r="Q82" s="92"/>
      <c r="R82" s="92"/>
      <c r="S82" s="92"/>
      <c r="T82" s="92"/>
      <c r="U82" s="92"/>
      <c r="V82" s="277"/>
      <c r="W82" s="277"/>
      <c r="X82" s="277"/>
      <c r="Y82" s="95"/>
      <c r="Z82" s="277"/>
      <c r="AA82" s="277"/>
      <c r="AB82" s="277"/>
      <c r="AC82" s="418"/>
    </row>
    <row r="83" spans="2:29" ht="23.1" customHeight="1">
      <c r="B83" s="10">
        <f t="shared" si="1"/>
        <v>78</v>
      </c>
      <c r="C83" s="274"/>
      <c r="D83" s="94"/>
      <c r="E83" s="95"/>
      <c r="F83" s="415"/>
      <c r="G83" s="94"/>
      <c r="H83" s="93"/>
      <c r="I83" s="93"/>
      <c r="J83" s="94"/>
      <c r="K83" s="94"/>
      <c r="L83" s="94"/>
      <c r="M83" s="94"/>
      <c r="N83" s="281"/>
      <c r="O83" s="92"/>
      <c r="P83" s="92"/>
      <c r="Q83" s="92"/>
      <c r="R83" s="92"/>
      <c r="S83" s="92"/>
      <c r="T83" s="92"/>
      <c r="U83" s="92"/>
      <c r="V83" s="277"/>
      <c r="W83" s="277"/>
      <c r="X83" s="277"/>
      <c r="Y83" s="95"/>
      <c r="Z83" s="277"/>
      <c r="AA83" s="277"/>
      <c r="AB83" s="277"/>
      <c r="AC83" s="418"/>
    </row>
    <row r="84" spans="2:29" ht="23.1" customHeight="1">
      <c r="B84" s="10">
        <f t="shared" si="1"/>
        <v>79</v>
      </c>
      <c r="C84" s="274"/>
      <c r="D84" s="94"/>
      <c r="E84" s="95"/>
      <c r="F84" s="415"/>
      <c r="G84" s="94"/>
      <c r="H84" s="93"/>
      <c r="I84" s="93"/>
      <c r="J84" s="94"/>
      <c r="K84" s="94"/>
      <c r="L84" s="94"/>
      <c r="M84" s="94"/>
      <c r="N84" s="281"/>
      <c r="O84" s="92"/>
      <c r="P84" s="92"/>
      <c r="Q84" s="92"/>
      <c r="R84" s="92"/>
      <c r="S84" s="92"/>
      <c r="T84" s="92"/>
      <c r="U84" s="92"/>
      <c r="V84" s="277"/>
      <c r="W84" s="277"/>
      <c r="X84" s="277"/>
      <c r="Y84" s="95"/>
      <c r="Z84" s="277"/>
      <c r="AA84" s="277"/>
      <c r="AB84" s="277"/>
      <c r="AC84" s="418"/>
    </row>
    <row r="85" spans="2:29" ht="23.1" customHeight="1">
      <c r="B85" s="10">
        <f t="shared" si="1"/>
        <v>80</v>
      </c>
      <c r="C85" s="274"/>
      <c r="D85" s="94"/>
      <c r="E85" s="95"/>
      <c r="F85" s="415"/>
      <c r="G85" s="94"/>
      <c r="H85" s="93"/>
      <c r="I85" s="93"/>
      <c r="J85" s="94"/>
      <c r="K85" s="94"/>
      <c r="L85" s="94"/>
      <c r="M85" s="94"/>
      <c r="N85" s="281"/>
      <c r="O85" s="92"/>
      <c r="P85" s="92"/>
      <c r="Q85" s="92"/>
      <c r="R85" s="92"/>
      <c r="S85" s="92"/>
      <c r="T85" s="92"/>
      <c r="U85" s="92"/>
      <c r="V85" s="277"/>
      <c r="W85" s="277"/>
      <c r="X85" s="277"/>
      <c r="Y85" s="95"/>
      <c r="Z85" s="277"/>
      <c r="AA85" s="277"/>
      <c r="AB85" s="277"/>
      <c r="AC85" s="418"/>
    </row>
    <row r="86" spans="2:29" ht="23.1" customHeight="1">
      <c r="B86" s="10">
        <f t="shared" si="1"/>
        <v>81</v>
      </c>
      <c r="C86" s="274"/>
      <c r="D86" s="94"/>
      <c r="E86" s="95"/>
      <c r="F86" s="415"/>
      <c r="G86" s="94"/>
      <c r="H86" s="93"/>
      <c r="I86" s="93"/>
      <c r="J86" s="94"/>
      <c r="K86" s="94"/>
      <c r="L86" s="94"/>
      <c r="M86" s="94"/>
      <c r="N86" s="281"/>
      <c r="O86" s="92"/>
      <c r="P86" s="92"/>
      <c r="Q86" s="92"/>
      <c r="R86" s="92"/>
      <c r="S86" s="92"/>
      <c r="T86" s="92"/>
      <c r="U86" s="92"/>
      <c r="V86" s="277"/>
      <c r="W86" s="277"/>
      <c r="X86" s="277"/>
      <c r="Y86" s="95"/>
      <c r="Z86" s="277"/>
      <c r="AA86" s="277"/>
      <c r="AB86" s="277"/>
      <c r="AC86" s="418"/>
    </row>
    <row r="87" spans="2:29" ht="23.1" customHeight="1">
      <c r="B87" s="10">
        <f t="shared" si="1"/>
        <v>82</v>
      </c>
      <c r="C87" s="274"/>
      <c r="D87" s="94"/>
      <c r="E87" s="95"/>
      <c r="F87" s="415"/>
      <c r="G87" s="94"/>
      <c r="H87" s="93"/>
      <c r="I87" s="93"/>
      <c r="J87" s="94"/>
      <c r="K87" s="94"/>
      <c r="L87" s="94"/>
      <c r="M87" s="94"/>
      <c r="N87" s="281"/>
      <c r="O87" s="92"/>
      <c r="P87" s="92"/>
      <c r="Q87" s="92"/>
      <c r="R87" s="92"/>
      <c r="S87" s="92"/>
      <c r="T87" s="92"/>
      <c r="U87" s="92"/>
      <c r="V87" s="277"/>
      <c r="W87" s="277"/>
      <c r="X87" s="277"/>
      <c r="Y87" s="95"/>
      <c r="Z87" s="277"/>
      <c r="AA87" s="277"/>
      <c r="AB87" s="277"/>
      <c r="AC87" s="418"/>
    </row>
    <row r="88" spans="2:29" ht="23.1" customHeight="1">
      <c r="B88" s="10">
        <f t="shared" si="1"/>
        <v>83</v>
      </c>
      <c r="C88" s="274"/>
      <c r="D88" s="94"/>
      <c r="E88" s="95"/>
      <c r="F88" s="415"/>
      <c r="G88" s="94"/>
      <c r="H88" s="93"/>
      <c r="I88" s="93"/>
      <c r="J88" s="94"/>
      <c r="K88" s="94"/>
      <c r="L88" s="94"/>
      <c r="M88" s="94"/>
      <c r="N88" s="281"/>
      <c r="O88" s="92"/>
      <c r="P88" s="92"/>
      <c r="Q88" s="92"/>
      <c r="R88" s="92"/>
      <c r="S88" s="92"/>
      <c r="T88" s="92"/>
      <c r="U88" s="92"/>
      <c r="V88" s="277"/>
      <c r="W88" s="277"/>
      <c r="X88" s="277"/>
      <c r="Y88" s="95"/>
      <c r="Z88" s="277"/>
      <c r="AA88" s="277"/>
      <c r="AB88" s="277"/>
      <c r="AC88" s="418"/>
    </row>
    <row r="89" spans="2:29" ht="23.1" customHeight="1">
      <c r="B89" s="10">
        <f t="shared" si="1"/>
        <v>84</v>
      </c>
      <c r="C89" s="274"/>
      <c r="D89" s="94"/>
      <c r="E89" s="95"/>
      <c r="F89" s="415"/>
      <c r="G89" s="94"/>
      <c r="H89" s="93"/>
      <c r="I89" s="93"/>
      <c r="J89" s="94"/>
      <c r="K89" s="94"/>
      <c r="L89" s="94"/>
      <c r="M89" s="94"/>
      <c r="N89" s="281"/>
      <c r="O89" s="92"/>
      <c r="P89" s="92"/>
      <c r="Q89" s="92"/>
      <c r="R89" s="92"/>
      <c r="S89" s="92"/>
      <c r="T89" s="92"/>
      <c r="U89" s="92"/>
      <c r="V89" s="277"/>
      <c r="W89" s="277"/>
      <c r="X89" s="277"/>
      <c r="Y89" s="95"/>
      <c r="Z89" s="277"/>
      <c r="AA89" s="277"/>
      <c r="AB89" s="277"/>
      <c r="AC89" s="418"/>
    </row>
    <row r="90" spans="2:29" ht="23.1" customHeight="1">
      <c r="B90" s="10">
        <f t="shared" si="1"/>
        <v>85</v>
      </c>
      <c r="C90" s="274"/>
      <c r="D90" s="94"/>
      <c r="E90" s="95"/>
      <c r="F90" s="415"/>
      <c r="G90" s="94"/>
      <c r="H90" s="93"/>
      <c r="I90" s="93"/>
      <c r="J90" s="94"/>
      <c r="K90" s="94"/>
      <c r="L90" s="94"/>
      <c r="M90" s="94"/>
      <c r="N90" s="281"/>
      <c r="O90" s="92"/>
      <c r="P90" s="92"/>
      <c r="Q90" s="92"/>
      <c r="R90" s="92"/>
      <c r="S90" s="92"/>
      <c r="T90" s="92"/>
      <c r="U90" s="92"/>
      <c r="V90" s="277"/>
      <c r="W90" s="277"/>
      <c r="X90" s="277"/>
      <c r="Y90" s="95"/>
      <c r="Z90" s="277"/>
      <c r="AA90" s="277"/>
      <c r="AB90" s="277"/>
      <c r="AC90" s="418"/>
    </row>
    <row r="91" spans="2:29" ht="23.1" customHeight="1">
      <c r="B91" s="10">
        <f t="shared" si="1"/>
        <v>86</v>
      </c>
      <c r="C91" s="274"/>
      <c r="D91" s="94"/>
      <c r="E91" s="95"/>
      <c r="F91" s="415"/>
      <c r="G91" s="94"/>
      <c r="H91" s="93"/>
      <c r="I91" s="93"/>
      <c r="J91" s="94"/>
      <c r="K91" s="94"/>
      <c r="L91" s="94"/>
      <c r="M91" s="94"/>
      <c r="N91" s="281"/>
      <c r="O91" s="92"/>
      <c r="P91" s="92"/>
      <c r="Q91" s="92"/>
      <c r="R91" s="92"/>
      <c r="S91" s="92"/>
      <c r="T91" s="92"/>
      <c r="U91" s="92"/>
      <c r="V91" s="277"/>
      <c r="W91" s="277"/>
      <c r="X91" s="277"/>
      <c r="Y91" s="95"/>
      <c r="Z91" s="277"/>
      <c r="AA91" s="277"/>
      <c r="AB91" s="277"/>
      <c r="AC91" s="418"/>
    </row>
    <row r="92" spans="2:29" ht="23.1" customHeight="1">
      <c r="B92" s="10">
        <f t="shared" si="1"/>
        <v>87</v>
      </c>
      <c r="C92" s="274"/>
      <c r="D92" s="94"/>
      <c r="E92" s="95"/>
      <c r="F92" s="415"/>
      <c r="G92" s="94"/>
      <c r="H92" s="93"/>
      <c r="I92" s="93"/>
      <c r="J92" s="94"/>
      <c r="K92" s="94"/>
      <c r="L92" s="94"/>
      <c r="M92" s="94"/>
      <c r="N92" s="281"/>
      <c r="O92" s="92"/>
      <c r="P92" s="92"/>
      <c r="Q92" s="92"/>
      <c r="R92" s="92"/>
      <c r="S92" s="92"/>
      <c r="T92" s="92"/>
      <c r="U92" s="92"/>
      <c r="V92" s="277"/>
      <c r="W92" s="277"/>
      <c r="X92" s="277"/>
      <c r="Y92" s="95"/>
      <c r="Z92" s="277"/>
      <c r="AA92" s="277"/>
      <c r="AB92" s="277"/>
      <c r="AC92" s="418"/>
    </row>
    <row r="93" spans="2:29" ht="23.1" customHeight="1">
      <c r="B93" s="10">
        <f t="shared" si="1"/>
        <v>88</v>
      </c>
      <c r="C93" s="274"/>
      <c r="D93" s="94"/>
      <c r="E93" s="95"/>
      <c r="F93" s="415"/>
      <c r="G93" s="94"/>
      <c r="H93" s="93"/>
      <c r="I93" s="93"/>
      <c r="J93" s="94"/>
      <c r="K93" s="94"/>
      <c r="L93" s="94"/>
      <c r="M93" s="94"/>
      <c r="N93" s="281"/>
      <c r="O93" s="92"/>
      <c r="P93" s="92"/>
      <c r="Q93" s="92"/>
      <c r="R93" s="92"/>
      <c r="S93" s="92"/>
      <c r="T93" s="92"/>
      <c r="U93" s="92"/>
      <c r="V93" s="277"/>
      <c r="W93" s="277"/>
      <c r="X93" s="277"/>
      <c r="Y93" s="95"/>
      <c r="Z93" s="277"/>
      <c r="AA93" s="277"/>
      <c r="AB93" s="277"/>
      <c r="AC93" s="418"/>
    </row>
    <row r="94" spans="2:29" ht="23.1" customHeight="1">
      <c r="B94" s="10">
        <f t="shared" si="1"/>
        <v>89</v>
      </c>
      <c r="C94" s="274"/>
      <c r="D94" s="94"/>
      <c r="E94" s="95"/>
      <c r="F94" s="415"/>
      <c r="G94" s="94"/>
      <c r="H94" s="93"/>
      <c r="I94" s="93"/>
      <c r="J94" s="94"/>
      <c r="K94" s="94"/>
      <c r="L94" s="94"/>
      <c r="M94" s="94"/>
      <c r="N94" s="281"/>
      <c r="O94" s="92"/>
      <c r="P94" s="92"/>
      <c r="Q94" s="92"/>
      <c r="R94" s="92"/>
      <c r="S94" s="92"/>
      <c r="T94" s="92"/>
      <c r="U94" s="92"/>
      <c r="V94" s="277"/>
      <c r="W94" s="277"/>
      <c r="X94" s="277"/>
      <c r="Y94" s="95"/>
      <c r="Z94" s="277"/>
      <c r="AA94" s="277"/>
      <c r="AB94" s="277"/>
      <c r="AC94" s="418"/>
    </row>
    <row r="95" spans="2:29" ht="23.1" customHeight="1">
      <c r="B95" s="10">
        <f t="shared" si="1"/>
        <v>90</v>
      </c>
      <c r="C95" s="274"/>
      <c r="D95" s="94"/>
      <c r="E95" s="95"/>
      <c r="F95" s="415"/>
      <c r="G95" s="94"/>
      <c r="H95" s="93"/>
      <c r="I95" s="93"/>
      <c r="J95" s="94"/>
      <c r="K95" s="94"/>
      <c r="L95" s="94"/>
      <c r="M95" s="94"/>
      <c r="N95" s="281"/>
      <c r="O95" s="92"/>
      <c r="P95" s="92"/>
      <c r="Q95" s="92"/>
      <c r="R95" s="92"/>
      <c r="S95" s="92"/>
      <c r="T95" s="92"/>
      <c r="U95" s="92"/>
      <c r="V95" s="277"/>
      <c r="W95" s="277"/>
      <c r="X95" s="277"/>
      <c r="Y95" s="95"/>
      <c r="Z95" s="277"/>
      <c r="AA95" s="277"/>
      <c r="AB95" s="277"/>
      <c r="AC95" s="418"/>
    </row>
    <row r="96" spans="2:29" ht="23.1" customHeight="1">
      <c r="B96" s="10">
        <f t="shared" si="1"/>
        <v>91</v>
      </c>
      <c r="C96" s="274"/>
      <c r="D96" s="94"/>
      <c r="E96" s="95"/>
      <c r="F96" s="415"/>
      <c r="G96" s="94"/>
      <c r="H96" s="93"/>
      <c r="I96" s="93"/>
      <c r="J96" s="94"/>
      <c r="K96" s="94"/>
      <c r="L96" s="94"/>
      <c r="M96" s="94"/>
      <c r="N96" s="281"/>
      <c r="O96" s="92"/>
      <c r="P96" s="92"/>
      <c r="Q96" s="92"/>
      <c r="R96" s="92"/>
      <c r="S96" s="92"/>
      <c r="T96" s="92"/>
      <c r="U96" s="92"/>
      <c r="V96" s="277"/>
      <c r="W96" s="277"/>
      <c r="X96" s="277"/>
      <c r="Y96" s="95"/>
      <c r="Z96" s="277"/>
      <c r="AA96" s="277"/>
      <c r="AB96" s="277"/>
      <c r="AC96" s="418"/>
    </row>
    <row r="97" spans="2:29" ht="23.1" customHeight="1">
      <c r="B97" s="10">
        <f t="shared" si="1"/>
        <v>92</v>
      </c>
      <c r="C97" s="274"/>
      <c r="D97" s="94"/>
      <c r="E97" s="95"/>
      <c r="F97" s="415"/>
      <c r="G97" s="94"/>
      <c r="H97" s="93"/>
      <c r="I97" s="93"/>
      <c r="J97" s="94"/>
      <c r="K97" s="94"/>
      <c r="L97" s="94"/>
      <c r="M97" s="94"/>
      <c r="N97" s="281"/>
      <c r="O97" s="92"/>
      <c r="P97" s="92"/>
      <c r="Q97" s="92"/>
      <c r="R97" s="92"/>
      <c r="S97" s="92"/>
      <c r="T97" s="92"/>
      <c r="U97" s="92"/>
      <c r="V97" s="277"/>
      <c r="W97" s="277"/>
      <c r="X97" s="277"/>
      <c r="Y97" s="95"/>
      <c r="Z97" s="277"/>
      <c r="AA97" s="277"/>
      <c r="AB97" s="277"/>
      <c r="AC97" s="418"/>
    </row>
    <row r="98" spans="2:29" ht="23.1" customHeight="1">
      <c r="B98" s="10">
        <f t="shared" si="1"/>
        <v>93</v>
      </c>
      <c r="C98" s="274"/>
      <c r="D98" s="94"/>
      <c r="E98" s="95"/>
      <c r="F98" s="415"/>
      <c r="G98" s="94"/>
      <c r="H98" s="93"/>
      <c r="I98" s="93"/>
      <c r="J98" s="94"/>
      <c r="K98" s="94"/>
      <c r="L98" s="94"/>
      <c r="M98" s="94"/>
      <c r="N98" s="281"/>
      <c r="O98" s="92"/>
      <c r="P98" s="92"/>
      <c r="Q98" s="92"/>
      <c r="R98" s="92"/>
      <c r="S98" s="92"/>
      <c r="T98" s="92"/>
      <c r="U98" s="92"/>
      <c r="V98" s="277"/>
      <c r="W98" s="277"/>
      <c r="X98" s="277"/>
      <c r="Y98" s="95"/>
      <c r="Z98" s="277"/>
      <c r="AA98" s="277"/>
      <c r="AB98" s="277"/>
      <c r="AC98" s="418"/>
    </row>
    <row r="99" spans="2:29" ht="23.1" customHeight="1">
      <c r="B99" s="10">
        <f t="shared" si="1"/>
        <v>94</v>
      </c>
      <c r="C99" s="274"/>
      <c r="D99" s="94"/>
      <c r="E99" s="95"/>
      <c r="F99" s="415"/>
      <c r="G99" s="94"/>
      <c r="H99" s="93"/>
      <c r="I99" s="93"/>
      <c r="J99" s="94"/>
      <c r="K99" s="94"/>
      <c r="L99" s="94"/>
      <c r="M99" s="94"/>
      <c r="N99" s="281"/>
      <c r="O99" s="92"/>
      <c r="P99" s="92"/>
      <c r="Q99" s="92"/>
      <c r="R99" s="92"/>
      <c r="S99" s="92"/>
      <c r="T99" s="92"/>
      <c r="U99" s="92"/>
      <c r="V99" s="277"/>
      <c r="W99" s="277"/>
      <c r="X99" s="277"/>
      <c r="Y99" s="95"/>
      <c r="Z99" s="277"/>
      <c r="AA99" s="277"/>
      <c r="AB99" s="277"/>
      <c r="AC99" s="418"/>
    </row>
    <row r="100" spans="2:29" ht="23.1" customHeight="1">
      <c r="B100" s="10">
        <f t="shared" si="1"/>
        <v>95</v>
      </c>
      <c r="C100" s="274"/>
      <c r="D100" s="94"/>
      <c r="E100" s="95"/>
      <c r="F100" s="415"/>
      <c r="G100" s="94"/>
      <c r="H100" s="93"/>
      <c r="I100" s="93"/>
      <c r="J100" s="94"/>
      <c r="K100" s="94"/>
      <c r="L100" s="94"/>
      <c r="M100" s="94"/>
      <c r="N100" s="281"/>
      <c r="O100" s="92"/>
      <c r="P100" s="92"/>
      <c r="Q100" s="92"/>
      <c r="R100" s="92"/>
      <c r="S100" s="92"/>
      <c r="T100" s="92"/>
      <c r="U100" s="92"/>
      <c r="V100" s="277"/>
      <c r="W100" s="277"/>
      <c r="X100" s="277"/>
      <c r="Y100" s="95"/>
      <c r="Z100" s="277"/>
      <c r="AA100" s="277"/>
      <c r="AB100" s="277"/>
      <c r="AC100" s="418"/>
    </row>
    <row r="101" spans="2:29" ht="23.1" customHeight="1">
      <c r="B101" s="10">
        <f t="shared" si="1"/>
        <v>96</v>
      </c>
      <c r="C101" s="274"/>
      <c r="D101" s="94"/>
      <c r="E101" s="95"/>
      <c r="F101" s="415"/>
      <c r="G101" s="94"/>
      <c r="H101" s="93"/>
      <c r="I101" s="93"/>
      <c r="J101" s="94"/>
      <c r="K101" s="94"/>
      <c r="L101" s="94"/>
      <c r="M101" s="94"/>
      <c r="N101" s="281"/>
      <c r="O101" s="92"/>
      <c r="P101" s="92"/>
      <c r="Q101" s="92"/>
      <c r="R101" s="92"/>
      <c r="S101" s="92"/>
      <c r="T101" s="92"/>
      <c r="U101" s="92"/>
      <c r="V101" s="277"/>
      <c r="W101" s="277"/>
      <c r="X101" s="277"/>
      <c r="Y101" s="95"/>
      <c r="Z101" s="277"/>
      <c r="AA101" s="277"/>
      <c r="AB101" s="277"/>
      <c r="AC101" s="418"/>
    </row>
    <row r="102" spans="2:29" ht="23.1" customHeight="1">
      <c r="B102" s="10">
        <f t="shared" si="1"/>
        <v>97</v>
      </c>
      <c r="C102" s="274"/>
      <c r="D102" s="94"/>
      <c r="E102" s="95"/>
      <c r="F102" s="415"/>
      <c r="G102" s="94"/>
      <c r="H102" s="93"/>
      <c r="I102" s="93"/>
      <c r="J102" s="94"/>
      <c r="K102" s="94"/>
      <c r="L102" s="94"/>
      <c r="M102" s="94"/>
      <c r="N102" s="281"/>
      <c r="O102" s="92"/>
      <c r="P102" s="92"/>
      <c r="Q102" s="92"/>
      <c r="R102" s="92"/>
      <c r="S102" s="92"/>
      <c r="T102" s="92"/>
      <c r="U102" s="92"/>
      <c r="V102" s="277"/>
      <c r="W102" s="277"/>
      <c r="X102" s="277"/>
      <c r="Y102" s="95"/>
      <c r="Z102" s="277"/>
      <c r="AA102" s="277"/>
      <c r="AB102" s="277"/>
      <c r="AC102" s="418"/>
    </row>
    <row r="103" spans="2:29" ht="23.1" customHeight="1">
      <c r="B103" s="10">
        <f t="shared" si="1"/>
        <v>98</v>
      </c>
      <c r="C103" s="274"/>
      <c r="D103" s="94"/>
      <c r="E103" s="95"/>
      <c r="F103" s="415"/>
      <c r="G103" s="94"/>
      <c r="H103" s="93"/>
      <c r="I103" s="93"/>
      <c r="J103" s="94"/>
      <c r="K103" s="94"/>
      <c r="L103" s="94"/>
      <c r="M103" s="94"/>
      <c r="N103" s="281"/>
      <c r="O103" s="92"/>
      <c r="P103" s="92"/>
      <c r="Q103" s="92"/>
      <c r="R103" s="92"/>
      <c r="S103" s="92"/>
      <c r="T103" s="92"/>
      <c r="U103" s="92"/>
      <c r="V103" s="277"/>
      <c r="W103" s="277"/>
      <c r="X103" s="277"/>
      <c r="Y103" s="95"/>
      <c r="Z103" s="277"/>
      <c r="AA103" s="277"/>
      <c r="AB103" s="277"/>
      <c r="AC103" s="418"/>
    </row>
    <row r="104" spans="2:29" ht="23.1" customHeight="1">
      <c r="B104" s="10">
        <f t="shared" si="1"/>
        <v>99</v>
      </c>
      <c r="C104" s="274"/>
      <c r="D104" s="94"/>
      <c r="E104" s="95"/>
      <c r="F104" s="415"/>
      <c r="G104" s="94"/>
      <c r="H104" s="93"/>
      <c r="I104" s="93"/>
      <c r="J104" s="94"/>
      <c r="K104" s="94"/>
      <c r="L104" s="94"/>
      <c r="M104" s="94"/>
      <c r="N104" s="281"/>
      <c r="O104" s="92"/>
      <c r="P104" s="92"/>
      <c r="Q104" s="92"/>
      <c r="R104" s="92"/>
      <c r="S104" s="92"/>
      <c r="T104" s="92"/>
      <c r="U104" s="92"/>
      <c r="V104" s="277"/>
      <c r="W104" s="277"/>
      <c r="X104" s="277"/>
      <c r="Y104" s="95"/>
      <c r="Z104" s="277"/>
      <c r="AA104" s="277"/>
      <c r="AB104" s="277"/>
      <c r="AC104" s="418"/>
    </row>
    <row r="105" spans="2:29" ht="23.1" customHeight="1">
      <c r="B105" s="10">
        <f t="shared" si="1"/>
        <v>100</v>
      </c>
      <c r="C105" s="274"/>
      <c r="D105" s="94"/>
      <c r="E105" s="95"/>
      <c r="F105" s="415"/>
      <c r="G105" s="94"/>
      <c r="H105" s="93"/>
      <c r="I105" s="93"/>
      <c r="J105" s="94"/>
      <c r="K105" s="94"/>
      <c r="L105" s="94"/>
      <c r="M105" s="94"/>
      <c r="N105" s="281"/>
      <c r="O105" s="92"/>
      <c r="P105" s="92"/>
      <c r="Q105" s="92"/>
      <c r="R105" s="92"/>
      <c r="S105" s="92"/>
      <c r="T105" s="92"/>
      <c r="U105" s="92"/>
      <c r="V105" s="277"/>
      <c r="W105" s="277"/>
      <c r="X105" s="277"/>
      <c r="Y105" s="95"/>
      <c r="Z105" s="277"/>
      <c r="AA105" s="277"/>
      <c r="AB105" s="277"/>
      <c r="AC105" s="418"/>
    </row>
    <row r="106" spans="2:29" ht="23.1" customHeight="1">
      <c r="B106" s="10">
        <f t="shared" si="1"/>
        <v>101</v>
      </c>
      <c r="C106" s="274"/>
      <c r="D106" s="94"/>
      <c r="E106" s="95"/>
      <c r="F106" s="415"/>
      <c r="G106" s="94"/>
      <c r="H106" s="93"/>
      <c r="I106" s="93"/>
      <c r="J106" s="94"/>
      <c r="K106" s="94"/>
      <c r="L106" s="94"/>
      <c r="M106" s="94"/>
      <c r="N106" s="281"/>
      <c r="O106" s="92"/>
      <c r="P106" s="92"/>
      <c r="Q106" s="92"/>
      <c r="R106" s="92"/>
      <c r="S106" s="92"/>
      <c r="T106" s="92"/>
      <c r="U106" s="92"/>
      <c r="V106" s="277"/>
      <c r="W106" s="277"/>
      <c r="X106" s="277"/>
      <c r="Y106" s="95"/>
      <c r="Z106" s="277"/>
      <c r="AA106" s="277"/>
      <c r="AB106" s="277"/>
      <c r="AC106" s="418"/>
    </row>
    <row r="107" spans="2:29" ht="23.1" customHeight="1">
      <c r="B107" s="10">
        <f t="shared" si="1"/>
        <v>102</v>
      </c>
      <c r="C107" s="274"/>
      <c r="D107" s="94"/>
      <c r="E107" s="95"/>
      <c r="F107" s="415"/>
      <c r="G107" s="94"/>
      <c r="H107" s="93"/>
      <c r="I107" s="93"/>
      <c r="J107" s="94"/>
      <c r="K107" s="94"/>
      <c r="L107" s="94"/>
      <c r="M107" s="94"/>
      <c r="N107" s="281"/>
      <c r="O107" s="92"/>
      <c r="P107" s="92"/>
      <c r="Q107" s="92"/>
      <c r="R107" s="92"/>
      <c r="S107" s="92"/>
      <c r="T107" s="92"/>
      <c r="U107" s="92"/>
      <c r="V107" s="277"/>
      <c r="W107" s="277"/>
      <c r="X107" s="277"/>
      <c r="Y107" s="95"/>
      <c r="Z107" s="277"/>
      <c r="AA107" s="277"/>
      <c r="AB107" s="277"/>
      <c r="AC107" s="418"/>
    </row>
    <row r="108" spans="2:29" ht="23.1" customHeight="1">
      <c r="B108" s="10">
        <f t="shared" si="1"/>
        <v>103</v>
      </c>
      <c r="C108" s="274"/>
      <c r="D108" s="94"/>
      <c r="E108" s="95"/>
      <c r="F108" s="415"/>
      <c r="G108" s="94"/>
      <c r="H108" s="93"/>
      <c r="I108" s="93"/>
      <c r="J108" s="94"/>
      <c r="K108" s="94"/>
      <c r="L108" s="94"/>
      <c r="M108" s="94"/>
      <c r="N108" s="281"/>
      <c r="O108" s="92"/>
      <c r="P108" s="92"/>
      <c r="Q108" s="92"/>
      <c r="R108" s="92"/>
      <c r="S108" s="92"/>
      <c r="T108" s="92"/>
      <c r="U108" s="92"/>
      <c r="V108" s="277"/>
      <c r="W108" s="277"/>
      <c r="X108" s="277"/>
      <c r="Y108" s="95"/>
      <c r="Z108" s="277"/>
      <c r="AA108" s="277"/>
      <c r="AB108" s="277"/>
      <c r="AC108" s="418"/>
    </row>
    <row r="109" spans="2:29" ht="23.1" customHeight="1">
      <c r="B109" s="10">
        <f t="shared" si="1"/>
        <v>104</v>
      </c>
      <c r="C109" s="274"/>
      <c r="D109" s="94"/>
      <c r="E109" s="95"/>
      <c r="F109" s="415"/>
      <c r="G109" s="94"/>
      <c r="H109" s="93"/>
      <c r="I109" s="93"/>
      <c r="J109" s="94"/>
      <c r="K109" s="94"/>
      <c r="L109" s="94"/>
      <c r="M109" s="94"/>
      <c r="N109" s="281"/>
      <c r="O109" s="92"/>
      <c r="P109" s="92"/>
      <c r="Q109" s="92"/>
      <c r="R109" s="92"/>
      <c r="S109" s="92"/>
      <c r="T109" s="92"/>
      <c r="U109" s="92"/>
      <c r="V109" s="277"/>
      <c r="W109" s="277"/>
      <c r="X109" s="277"/>
      <c r="Y109" s="95"/>
      <c r="Z109" s="277"/>
      <c r="AA109" s="277"/>
      <c r="AB109" s="277"/>
      <c r="AC109" s="418"/>
    </row>
    <row r="110" spans="2:29" ht="23.1" customHeight="1">
      <c r="B110" s="10">
        <f t="shared" si="1"/>
        <v>105</v>
      </c>
      <c r="C110" s="274"/>
      <c r="D110" s="94"/>
      <c r="E110" s="95"/>
      <c r="F110" s="415"/>
      <c r="G110" s="94"/>
      <c r="H110" s="93"/>
      <c r="I110" s="93"/>
      <c r="J110" s="94"/>
      <c r="K110" s="94"/>
      <c r="L110" s="94"/>
      <c r="M110" s="94"/>
      <c r="N110" s="281"/>
      <c r="O110" s="92"/>
      <c r="P110" s="92"/>
      <c r="Q110" s="92"/>
      <c r="R110" s="92"/>
      <c r="S110" s="92"/>
      <c r="T110" s="92"/>
      <c r="U110" s="92"/>
      <c r="V110" s="277"/>
      <c r="W110" s="277"/>
      <c r="X110" s="277"/>
      <c r="Y110" s="95"/>
      <c r="Z110" s="277"/>
      <c r="AA110" s="277"/>
      <c r="AB110" s="277"/>
      <c r="AC110" s="418"/>
    </row>
    <row r="111" spans="2:29" ht="23.1" customHeight="1">
      <c r="B111" s="10">
        <f t="shared" si="1"/>
        <v>106</v>
      </c>
      <c r="C111" s="274"/>
      <c r="D111" s="94"/>
      <c r="E111" s="95"/>
      <c r="F111" s="415"/>
      <c r="G111" s="94"/>
      <c r="H111" s="93"/>
      <c r="I111" s="93"/>
      <c r="J111" s="94"/>
      <c r="K111" s="94"/>
      <c r="L111" s="94"/>
      <c r="M111" s="94"/>
      <c r="N111" s="281"/>
      <c r="O111" s="92"/>
      <c r="P111" s="92"/>
      <c r="Q111" s="92"/>
      <c r="R111" s="92"/>
      <c r="S111" s="92"/>
      <c r="T111" s="92"/>
      <c r="U111" s="92"/>
      <c r="V111" s="277"/>
      <c r="W111" s="277"/>
      <c r="X111" s="277"/>
      <c r="Y111" s="95"/>
      <c r="Z111" s="277"/>
      <c r="AA111" s="277"/>
      <c r="AB111" s="277"/>
      <c r="AC111" s="418"/>
    </row>
    <row r="112" spans="2:29" ht="23.1" customHeight="1">
      <c r="B112" s="10">
        <f t="shared" si="1"/>
        <v>107</v>
      </c>
      <c r="C112" s="274"/>
      <c r="D112" s="94"/>
      <c r="E112" s="95"/>
      <c r="F112" s="415"/>
      <c r="G112" s="94"/>
      <c r="H112" s="93"/>
      <c r="I112" s="93"/>
      <c r="J112" s="94"/>
      <c r="K112" s="94"/>
      <c r="L112" s="94"/>
      <c r="M112" s="94"/>
      <c r="N112" s="281"/>
      <c r="O112" s="92"/>
      <c r="P112" s="92"/>
      <c r="Q112" s="92"/>
      <c r="R112" s="92"/>
      <c r="S112" s="92"/>
      <c r="T112" s="92"/>
      <c r="U112" s="92"/>
      <c r="V112" s="277"/>
      <c r="W112" s="277"/>
      <c r="X112" s="277"/>
      <c r="Y112" s="95"/>
      <c r="Z112" s="277"/>
      <c r="AA112" s="277"/>
      <c r="AB112" s="277"/>
      <c r="AC112" s="418"/>
    </row>
    <row r="113" spans="2:29" ht="23.1" customHeight="1">
      <c r="B113" s="10">
        <f t="shared" si="1"/>
        <v>108</v>
      </c>
      <c r="C113" s="274"/>
      <c r="D113" s="94"/>
      <c r="E113" s="95"/>
      <c r="F113" s="415"/>
      <c r="G113" s="94"/>
      <c r="H113" s="93"/>
      <c r="I113" s="93"/>
      <c r="J113" s="94"/>
      <c r="K113" s="94"/>
      <c r="L113" s="94"/>
      <c r="M113" s="94"/>
      <c r="N113" s="281"/>
      <c r="O113" s="92"/>
      <c r="P113" s="92"/>
      <c r="Q113" s="92"/>
      <c r="R113" s="92"/>
      <c r="S113" s="92"/>
      <c r="T113" s="92"/>
      <c r="U113" s="92"/>
      <c r="V113" s="277"/>
      <c r="W113" s="277"/>
      <c r="X113" s="277"/>
      <c r="Y113" s="95"/>
      <c r="Z113" s="277"/>
      <c r="AA113" s="277"/>
      <c r="AB113" s="277"/>
      <c r="AC113" s="418"/>
    </row>
    <row r="114" spans="2:29" ht="23.1" customHeight="1">
      <c r="B114" s="10">
        <f t="shared" si="1"/>
        <v>109</v>
      </c>
      <c r="C114" s="274"/>
      <c r="D114" s="94"/>
      <c r="E114" s="95"/>
      <c r="F114" s="415"/>
      <c r="G114" s="94"/>
      <c r="H114" s="93"/>
      <c r="I114" s="93"/>
      <c r="J114" s="94"/>
      <c r="K114" s="94"/>
      <c r="L114" s="94"/>
      <c r="M114" s="94"/>
      <c r="N114" s="281"/>
      <c r="O114" s="92"/>
      <c r="P114" s="92"/>
      <c r="Q114" s="92"/>
      <c r="R114" s="92"/>
      <c r="S114" s="92"/>
      <c r="T114" s="92"/>
      <c r="U114" s="92"/>
      <c r="V114" s="277"/>
      <c r="W114" s="277"/>
      <c r="X114" s="277"/>
      <c r="Y114" s="95"/>
      <c r="Z114" s="277"/>
      <c r="AA114" s="277"/>
      <c r="AB114" s="277"/>
      <c r="AC114" s="418"/>
    </row>
    <row r="115" spans="2:29" ht="23.1" customHeight="1">
      <c r="B115" s="10">
        <f t="shared" si="1"/>
        <v>110</v>
      </c>
      <c r="C115" s="274"/>
      <c r="D115" s="94"/>
      <c r="E115" s="95"/>
      <c r="F115" s="415"/>
      <c r="G115" s="94"/>
      <c r="H115" s="93"/>
      <c r="I115" s="93"/>
      <c r="J115" s="94"/>
      <c r="K115" s="94"/>
      <c r="L115" s="94"/>
      <c r="M115" s="94"/>
      <c r="N115" s="281"/>
      <c r="O115" s="92"/>
      <c r="P115" s="92"/>
      <c r="Q115" s="92"/>
      <c r="R115" s="92"/>
      <c r="S115" s="92"/>
      <c r="T115" s="92"/>
      <c r="U115" s="92"/>
      <c r="V115" s="277"/>
      <c r="W115" s="277"/>
      <c r="X115" s="277"/>
      <c r="Y115" s="95"/>
      <c r="Z115" s="277"/>
      <c r="AA115" s="277"/>
      <c r="AB115" s="277"/>
      <c r="AC115" s="418"/>
    </row>
    <row r="116" spans="2:29" ht="23.1" customHeight="1">
      <c r="B116" s="10">
        <f t="shared" si="1"/>
        <v>111</v>
      </c>
      <c r="C116" s="274"/>
      <c r="D116" s="94"/>
      <c r="E116" s="95"/>
      <c r="F116" s="415"/>
      <c r="G116" s="94"/>
      <c r="H116" s="93"/>
      <c r="I116" s="93"/>
      <c r="J116" s="94"/>
      <c r="K116" s="94"/>
      <c r="L116" s="94"/>
      <c r="M116" s="94"/>
      <c r="N116" s="281"/>
      <c r="O116" s="92"/>
      <c r="P116" s="92"/>
      <c r="Q116" s="92"/>
      <c r="R116" s="92"/>
      <c r="S116" s="92"/>
      <c r="T116" s="92"/>
      <c r="U116" s="92"/>
      <c r="V116" s="277"/>
      <c r="W116" s="277"/>
      <c r="X116" s="277"/>
      <c r="Y116" s="95"/>
      <c r="Z116" s="277"/>
      <c r="AA116" s="277"/>
      <c r="AB116" s="277"/>
      <c r="AC116" s="418"/>
    </row>
    <row r="117" spans="2:29" ht="23.1" customHeight="1">
      <c r="B117" s="10">
        <f t="shared" si="1"/>
        <v>112</v>
      </c>
      <c r="C117" s="274"/>
      <c r="D117" s="94"/>
      <c r="E117" s="95"/>
      <c r="F117" s="415"/>
      <c r="G117" s="94"/>
      <c r="H117" s="93"/>
      <c r="I117" s="93"/>
      <c r="J117" s="94"/>
      <c r="K117" s="94"/>
      <c r="L117" s="94"/>
      <c r="M117" s="94"/>
      <c r="N117" s="281"/>
      <c r="O117" s="92"/>
      <c r="P117" s="92"/>
      <c r="Q117" s="92"/>
      <c r="R117" s="92"/>
      <c r="S117" s="92"/>
      <c r="T117" s="92"/>
      <c r="U117" s="92"/>
      <c r="V117" s="277"/>
      <c r="W117" s="277"/>
      <c r="X117" s="277"/>
      <c r="Y117" s="95"/>
      <c r="Z117" s="277"/>
      <c r="AA117" s="277"/>
      <c r="AB117" s="277"/>
      <c r="AC117" s="418"/>
    </row>
    <row r="118" spans="2:29" ht="23.1" customHeight="1">
      <c r="B118" s="10">
        <f t="shared" si="1"/>
        <v>113</v>
      </c>
      <c r="C118" s="274"/>
      <c r="D118" s="94"/>
      <c r="E118" s="95"/>
      <c r="F118" s="415"/>
      <c r="G118" s="94"/>
      <c r="H118" s="93"/>
      <c r="I118" s="93"/>
      <c r="J118" s="94"/>
      <c r="K118" s="94"/>
      <c r="L118" s="94"/>
      <c r="M118" s="94"/>
      <c r="N118" s="281"/>
      <c r="O118" s="92"/>
      <c r="P118" s="92"/>
      <c r="Q118" s="92"/>
      <c r="R118" s="92"/>
      <c r="S118" s="92"/>
      <c r="T118" s="92"/>
      <c r="U118" s="92"/>
      <c r="V118" s="277"/>
      <c r="W118" s="277"/>
      <c r="X118" s="277"/>
      <c r="Y118" s="95"/>
      <c r="Z118" s="277"/>
      <c r="AA118" s="277"/>
      <c r="AB118" s="277"/>
      <c r="AC118" s="418"/>
    </row>
    <row r="119" spans="2:29" ht="23.1" customHeight="1">
      <c r="B119" s="10">
        <f t="shared" si="1"/>
        <v>114</v>
      </c>
      <c r="C119" s="274"/>
      <c r="D119" s="94"/>
      <c r="E119" s="95"/>
      <c r="F119" s="415"/>
      <c r="G119" s="94"/>
      <c r="H119" s="93"/>
      <c r="I119" s="93"/>
      <c r="J119" s="94"/>
      <c r="K119" s="94"/>
      <c r="L119" s="94"/>
      <c r="M119" s="94"/>
      <c r="N119" s="281"/>
      <c r="O119" s="92"/>
      <c r="P119" s="92"/>
      <c r="Q119" s="92"/>
      <c r="R119" s="92"/>
      <c r="S119" s="92"/>
      <c r="T119" s="92"/>
      <c r="U119" s="92"/>
      <c r="V119" s="277"/>
      <c r="W119" s="277"/>
      <c r="X119" s="277"/>
      <c r="Y119" s="95"/>
      <c r="Z119" s="277"/>
      <c r="AA119" s="277"/>
      <c r="AB119" s="277"/>
      <c r="AC119" s="418"/>
    </row>
    <row r="120" spans="2:29" ht="23.1" customHeight="1">
      <c r="B120" s="10">
        <f t="shared" si="1"/>
        <v>115</v>
      </c>
      <c r="C120" s="274"/>
      <c r="D120" s="94"/>
      <c r="E120" s="95"/>
      <c r="F120" s="415"/>
      <c r="G120" s="94"/>
      <c r="H120" s="93"/>
      <c r="I120" s="93"/>
      <c r="J120" s="94"/>
      <c r="K120" s="94"/>
      <c r="L120" s="94"/>
      <c r="M120" s="94"/>
      <c r="N120" s="281"/>
      <c r="O120" s="92"/>
      <c r="P120" s="92"/>
      <c r="Q120" s="92"/>
      <c r="R120" s="92"/>
      <c r="S120" s="92"/>
      <c r="T120" s="92"/>
      <c r="U120" s="92"/>
      <c r="V120" s="277"/>
      <c r="W120" s="277"/>
      <c r="X120" s="277"/>
      <c r="Y120" s="95"/>
      <c r="Z120" s="277"/>
      <c r="AA120" s="277"/>
      <c r="AB120" s="277"/>
      <c r="AC120" s="418"/>
    </row>
    <row r="121" spans="2:29" ht="23.1" customHeight="1">
      <c r="B121" s="10">
        <f t="shared" si="1"/>
        <v>116</v>
      </c>
      <c r="C121" s="274"/>
      <c r="D121" s="94"/>
      <c r="E121" s="95"/>
      <c r="F121" s="415"/>
      <c r="G121" s="94"/>
      <c r="H121" s="93"/>
      <c r="I121" s="93"/>
      <c r="J121" s="94"/>
      <c r="K121" s="94"/>
      <c r="L121" s="94"/>
      <c r="M121" s="94"/>
      <c r="N121" s="281"/>
      <c r="O121" s="92"/>
      <c r="P121" s="92"/>
      <c r="Q121" s="92"/>
      <c r="R121" s="92"/>
      <c r="S121" s="92"/>
      <c r="T121" s="92"/>
      <c r="U121" s="92"/>
      <c r="V121" s="277"/>
      <c r="W121" s="277"/>
      <c r="X121" s="277"/>
      <c r="Y121" s="95"/>
      <c r="Z121" s="277"/>
      <c r="AA121" s="277"/>
      <c r="AB121" s="277"/>
      <c r="AC121" s="418"/>
    </row>
    <row r="122" spans="2:29" ht="23.1" customHeight="1">
      <c r="B122" s="10">
        <f t="shared" si="1"/>
        <v>117</v>
      </c>
      <c r="C122" s="274"/>
      <c r="D122" s="94"/>
      <c r="E122" s="95"/>
      <c r="F122" s="415"/>
      <c r="G122" s="94"/>
      <c r="H122" s="93"/>
      <c r="I122" s="93"/>
      <c r="J122" s="94"/>
      <c r="K122" s="94"/>
      <c r="L122" s="94"/>
      <c r="M122" s="94"/>
      <c r="N122" s="281"/>
      <c r="O122" s="92"/>
      <c r="P122" s="92"/>
      <c r="Q122" s="92"/>
      <c r="R122" s="92"/>
      <c r="S122" s="92"/>
      <c r="T122" s="92"/>
      <c r="U122" s="92"/>
      <c r="V122" s="277"/>
      <c r="W122" s="277"/>
      <c r="X122" s="277"/>
      <c r="Y122" s="95"/>
      <c r="Z122" s="277"/>
      <c r="AA122" s="277"/>
      <c r="AB122" s="277"/>
      <c r="AC122" s="418"/>
    </row>
    <row r="123" spans="2:29" ht="23.1" customHeight="1">
      <c r="B123" s="10">
        <f t="shared" si="1"/>
        <v>118</v>
      </c>
      <c r="C123" s="274"/>
      <c r="D123" s="94"/>
      <c r="E123" s="95"/>
      <c r="F123" s="415"/>
      <c r="G123" s="94"/>
      <c r="H123" s="93"/>
      <c r="I123" s="93"/>
      <c r="J123" s="94"/>
      <c r="K123" s="94"/>
      <c r="L123" s="94"/>
      <c r="M123" s="94"/>
      <c r="N123" s="281"/>
      <c r="O123" s="92"/>
      <c r="P123" s="92"/>
      <c r="Q123" s="92"/>
      <c r="R123" s="92"/>
      <c r="S123" s="92"/>
      <c r="T123" s="92"/>
      <c r="U123" s="92"/>
      <c r="V123" s="277"/>
      <c r="W123" s="277"/>
      <c r="X123" s="277"/>
      <c r="Y123" s="95"/>
      <c r="Z123" s="277"/>
      <c r="AA123" s="277"/>
      <c r="AB123" s="277"/>
      <c r="AC123" s="418"/>
    </row>
    <row r="124" spans="2:29" ht="23.1" customHeight="1">
      <c r="B124" s="10">
        <f t="shared" si="1"/>
        <v>119</v>
      </c>
      <c r="C124" s="274"/>
      <c r="D124" s="94"/>
      <c r="E124" s="95"/>
      <c r="F124" s="415"/>
      <c r="G124" s="94"/>
      <c r="H124" s="93"/>
      <c r="I124" s="93"/>
      <c r="J124" s="94"/>
      <c r="K124" s="94"/>
      <c r="L124" s="94"/>
      <c r="M124" s="94"/>
      <c r="N124" s="281"/>
      <c r="O124" s="92"/>
      <c r="P124" s="92"/>
      <c r="Q124" s="92"/>
      <c r="R124" s="92"/>
      <c r="S124" s="92"/>
      <c r="T124" s="92"/>
      <c r="U124" s="92"/>
      <c r="V124" s="277"/>
      <c r="W124" s="277"/>
      <c r="X124" s="277"/>
      <c r="Y124" s="95"/>
      <c r="Z124" s="277"/>
      <c r="AA124" s="277"/>
      <c r="AB124" s="277"/>
      <c r="AC124" s="418"/>
    </row>
    <row r="125" spans="2:29" ht="23.1" customHeight="1">
      <c r="B125" s="10">
        <f t="shared" si="1"/>
        <v>120</v>
      </c>
      <c r="C125" s="274"/>
      <c r="D125" s="94"/>
      <c r="E125" s="95"/>
      <c r="F125" s="415"/>
      <c r="G125" s="94"/>
      <c r="H125" s="93"/>
      <c r="I125" s="93"/>
      <c r="J125" s="94"/>
      <c r="K125" s="94"/>
      <c r="L125" s="94"/>
      <c r="M125" s="94"/>
      <c r="N125" s="281"/>
      <c r="O125" s="92"/>
      <c r="P125" s="92"/>
      <c r="Q125" s="92"/>
      <c r="R125" s="92"/>
      <c r="S125" s="92"/>
      <c r="T125" s="92"/>
      <c r="U125" s="92"/>
      <c r="V125" s="277"/>
      <c r="W125" s="277"/>
      <c r="X125" s="277"/>
      <c r="Y125" s="95"/>
      <c r="Z125" s="277"/>
      <c r="AA125" s="277"/>
      <c r="AB125" s="277"/>
      <c r="AC125" s="418"/>
    </row>
    <row r="126" spans="2:29" ht="23.1" customHeight="1">
      <c r="B126" s="10">
        <f t="shared" si="1"/>
        <v>121</v>
      </c>
      <c r="C126" s="274"/>
      <c r="D126" s="94"/>
      <c r="E126" s="95"/>
      <c r="F126" s="415"/>
      <c r="G126" s="94"/>
      <c r="H126" s="93"/>
      <c r="I126" s="93"/>
      <c r="J126" s="94"/>
      <c r="K126" s="94"/>
      <c r="L126" s="94"/>
      <c r="M126" s="94"/>
      <c r="N126" s="281"/>
      <c r="O126" s="92"/>
      <c r="P126" s="92"/>
      <c r="Q126" s="92"/>
      <c r="R126" s="92"/>
      <c r="S126" s="92"/>
      <c r="T126" s="92"/>
      <c r="U126" s="92"/>
      <c r="V126" s="277"/>
      <c r="W126" s="277"/>
      <c r="X126" s="277"/>
      <c r="Y126" s="95"/>
      <c r="Z126" s="277"/>
      <c r="AA126" s="277"/>
      <c r="AB126" s="277"/>
      <c r="AC126" s="418"/>
    </row>
    <row r="127" spans="2:29" ht="23.1" customHeight="1">
      <c r="B127" s="10">
        <f t="shared" si="1"/>
        <v>122</v>
      </c>
      <c r="C127" s="274"/>
      <c r="D127" s="94"/>
      <c r="E127" s="95"/>
      <c r="F127" s="415"/>
      <c r="G127" s="94"/>
      <c r="H127" s="93"/>
      <c r="I127" s="93"/>
      <c r="J127" s="94"/>
      <c r="K127" s="94"/>
      <c r="L127" s="94"/>
      <c r="M127" s="94"/>
      <c r="N127" s="281"/>
      <c r="O127" s="92"/>
      <c r="P127" s="92"/>
      <c r="Q127" s="92"/>
      <c r="R127" s="92"/>
      <c r="S127" s="92"/>
      <c r="T127" s="92"/>
      <c r="U127" s="92"/>
      <c r="V127" s="277"/>
      <c r="W127" s="277"/>
      <c r="X127" s="277"/>
      <c r="Y127" s="95"/>
      <c r="Z127" s="277"/>
      <c r="AA127" s="277"/>
      <c r="AB127" s="277"/>
      <c r="AC127" s="418"/>
    </row>
    <row r="128" spans="2:29" ht="23.1" customHeight="1">
      <c r="B128" s="10">
        <f t="shared" si="1"/>
        <v>123</v>
      </c>
      <c r="C128" s="274"/>
      <c r="D128" s="94"/>
      <c r="E128" s="95"/>
      <c r="F128" s="415"/>
      <c r="G128" s="94"/>
      <c r="H128" s="93"/>
      <c r="I128" s="93"/>
      <c r="J128" s="94"/>
      <c r="K128" s="94"/>
      <c r="L128" s="94"/>
      <c r="M128" s="94"/>
      <c r="N128" s="281"/>
      <c r="O128" s="92"/>
      <c r="P128" s="92"/>
      <c r="Q128" s="92"/>
      <c r="R128" s="92"/>
      <c r="S128" s="92"/>
      <c r="T128" s="92"/>
      <c r="U128" s="92"/>
      <c r="V128" s="277"/>
      <c r="W128" s="277"/>
      <c r="X128" s="277"/>
      <c r="Y128" s="95"/>
      <c r="Z128" s="277"/>
      <c r="AA128" s="277"/>
      <c r="AB128" s="277"/>
      <c r="AC128" s="418"/>
    </row>
    <row r="129" spans="2:29" ht="23.1" customHeight="1">
      <c r="B129" s="10">
        <f t="shared" si="1"/>
        <v>124</v>
      </c>
      <c r="C129" s="274"/>
      <c r="D129" s="94"/>
      <c r="E129" s="95"/>
      <c r="F129" s="415"/>
      <c r="G129" s="94"/>
      <c r="H129" s="93"/>
      <c r="I129" s="93"/>
      <c r="J129" s="94"/>
      <c r="K129" s="94"/>
      <c r="L129" s="94"/>
      <c r="M129" s="94"/>
      <c r="N129" s="281"/>
      <c r="O129" s="92"/>
      <c r="P129" s="92"/>
      <c r="Q129" s="92"/>
      <c r="R129" s="92"/>
      <c r="S129" s="92"/>
      <c r="T129" s="92"/>
      <c r="U129" s="92"/>
      <c r="V129" s="277"/>
      <c r="W129" s="277"/>
      <c r="X129" s="277"/>
      <c r="Y129" s="95"/>
      <c r="Z129" s="277"/>
      <c r="AA129" s="277"/>
      <c r="AB129" s="277"/>
      <c r="AC129" s="418"/>
    </row>
    <row r="130" spans="2:29" ht="23.1" customHeight="1">
      <c r="B130" s="10">
        <f t="shared" si="1"/>
        <v>125</v>
      </c>
      <c r="C130" s="274"/>
      <c r="D130" s="94"/>
      <c r="E130" s="95"/>
      <c r="F130" s="415"/>
      <c r="G130" s="94"/>
      <c r="H130" s="93"/>
      <c r="I130" s="93"/>
      <c r="J130" s="94"/>
      <c r="K130" s="94"/>
      <c r="L130" s="94"/>
      <c r="M130" s="94"/>
      <c r="N130" s="281"/>
      <c r="O130" s="92"/>
      <c r="P130" s="92"/>
      <c r="Q130" s="92"/>
      <c r="R130" s="92"/>
      <c r="S130" s="92"/>
      <c r="T130" s="92"/>
      <c r="U130" s="92"/>
      <c r="V130" s="277"/>
      <c r="W130" s="277"/>
      <c r="X130" s="277"/>
      <c r="Y130" s="95"/>
      <c r="Z130" s="277"/>
      <c r="AA130" s="277"/>
      <c r="AB130" s="277"/>
      <c r="AC130" s="418"/>
    </row>
    <row r="131" spans="2:29" ht="23.1" customHeight="1">
      <c r="B131" s="10">
        <f t="shared" si="1"/>
        <v>126</v>
      </c>
      <c r="C131" s="274"/>
      <c r="D131" s="94"/>
      <c r="E131" s="95"/>
      <c r="F131" s="415"/>
      <c r="G131" s="94"/>
      <c r="H131" s="93"/>
      <c r="I131" s="93"/>
      <c r="J131" s="94"/>
      <c r="K131" s="94"/>
      <c r="L131" s="94"/>
      <c r="M131" s="94"/>
      <c r="N131" s="281"/>
      <c r="O131" s="92"/>
      <c r="P131" s="92"/>
      <c r="Q131" s="92"/>
      <c r="R131" s="92"/>
      <c r="S131" s="92"/>
      <c r="T131" s="92"/>
      <c r="U131" s="92"/>
      <c r="V131" s="277"/>
      <c r="W131" s="277"/>
      <c r="X131" s="277"/>
      <c r="Y131" s="95"/>
      <c r="Z131" s="277"/>
      <c r="AA131" s="277"/>
      <c r="AB131" s="277"/>
      <c r="AC131" s="418"/>
    </row>
    <row r="132" spans="2:29" ht="23.1" customHeight="1">
      <c r="B132" s="10">
        <f t="shared" si="1"/>
        <v>127</v>
      </c>
      <c r="C132" s="274"/>
      <c r="D132" s="94"/>
      <c r="E132" s="95"/>
      <c r="F132" s="415"/>
      <c r="G132" s="94"/>
      <c r="H132" s="93"/>
      <c r="I132" s="93"/>
      <c r="J132" s="94"/>
      <c r="K132" s="94"/>
      <c r="L132" s="94"/>
      <c r="M132" s="94"/>
      <c r="N132" s="281"/>
      <c r="O132" s="92"/>
      <c r="P132" s="92"/>
      <c r="Q132" s="92"/>
      <c r="R132" s="92"/>
      <c r="S132" s="92"/>
      <c r="T132" s="92"/>
      <c r="U132" s="92"/>
      <c r="V132" s="277"/>
      <c r="W132" s="277"/>
      <c r="X132" s="277"/>
      <c r="Y132" s="95"/>
      <c r="Z132" s="277"/>
      <c r="AA132" s="277"/>
      <c r="AB132" s="277"/>
      <c r="AC132" s="418"/>
    </row>
    <row r="133" spans="2:29" ht="23.1" customHeight="1">
      <c r="B133" s="10">
        <f t="shared" si="1"/>
        <v>128</v>
      </c>
      <c r="C133" s="274"/>
      <c r="D133" s="94"/>
      <c r="E133" s="95"/>
      <c r="F133" s="415"/>
      <c r="G133" s="94"/>
      <c r="H133" s="93"/>
      <c r="I133" s="93"/>
      <c r="J133" s="94"/>
      <c r="K133" s="94"/>
      <c r="L133" s="94"/>
      <c r="M133" s="94"/>
      <c r="N133" s="281"/>
      <c r="O133" s="92"/>
      <c r="P133" s="92"/>
      <c r="Q133" s="92"/>
      <c r="R133" s="92"/>
      <c r="S133" s="92"/>
      <c r="T133" s="92"/>
      <c r="U133" s="92"/>
      <c r="V133" s="277"/>
      <c r="W133" s="277"/>
      <c r="X133" s="277"/>
      <c r="Y133" s="95"/>
      <c r="Z133" s="277"/>
      <c r="AA133" s="277"/>
      <c r="AB133" s="277"/>
      <c r="AC133" s="418"/>
    </row>
    <row r="134" spans="2:29" ht="23.1" customHeight="1">
      <c r="B134" s="10">
        <f t="shared" si="1"/>
        <v>129</v>
      </c>
      <c r="C134" s="274"/>
      <c r="D134" s="94"/>
      <c r="E134" s="95"/>
      <c r="F134" s="415"/>
      <c r="G134" s="94"/>
      <c r="H134" s="93"/>
      <c r="I134" s="93"/>
      <c r="J134" s="94"/>
      <c r="K134" s="94"/>
      <c r="L134" s="94"/>
      <c r="M134" s="94"/>
      <c r="N134" s="281"/>
      <c r="O134" s="92"/>
      <c r="P134" s="92"/>
      <c r="Q134" s="92"/>
      <c r="R134" s="92"/>
      <c r="S134" s="92"/>
      <c r="T134" s="92"/>
      <c r="U134" s="92"/>
      <c r="V134" s="277"/>
      <c r="W134" s="277"/>
      <c r="X134" s="277"/>
      <c r="Y134" s="95"/>
      <c r="Z134" s="277"/>
      <c r="AA134" s="277"/>
      <c r="AB134" s="277"/>
      <c r="AC134" s="418"/>
    </row>
    <row r="135" spans="2:29" ht="23.1" customHeight="1">
      <c r="B135" s="10">
        <f t="shared" si="1"/>
        <v>130</v>
      </c>
      <c r="C135" s="274"/>
      <c r="D135" s="94"/>
      <c r="E135" s="95"/>
      <c r="F135" s="415"/>
      <c r="G135" s="94"/>
      <c r="H135" s="93"/>
      <c r="I135" s="93"/>
      <c r="J135" s="94"/>
      <c r="K135" s="94"/>
      <c r="L135" s="94"/>
      <c r="M135" s="94"/>
      <c r="N135" s="281"/>
      <c r="O135" s="92"/>
      <c r="P135" s="92"/>
      <c r="Q135" s="92"/>
      <c r="R135" s="92"/>
      <c r="S135" s="92"/>
      <c r="T135" s="92"/>
      <c r="U135" s="92"/>
      <c r="V135" s="277"/>
      <c r="W135" s="277"/>
      <c r="X135" s="277"/>
      <c r="Y135" s="95"/>
      <c r="Z135" s="277"/>
      <c r="AA135" s="277"/>
      <c r="AB135" s="277"/>
      <c r="AC135" s="418"/>
    </row>
    <row r="136" spans="2:29" ht="23.1" customHeight="1">
      <c r="B136" s="10">
        <f t="shared" ref="B136:B155" si="2">B135+1</f>
        <v>131</v>
      </c>
      <c r="C136" s="274"/>
      <c r="D136" s="94"/>
      <c r="E136" s="95"/>
      <c r="F136" s="415"/>
      <c r="G136" s="94"/>
      <c r="H136" s="93"/>
      <c r="I136" s="93"/>
      <c r="J136" s="94"/>
      <c r="K136" s="94"/>
      <c r="L136" s="94"/>
      <c r="M136" s="94"/>
      <c r="N136" s="281"/>
      <c r="O136" s="92"/>
      <c r="P136" s="92"/>
      <c r="Q136" s="92"/>
      <c r="R136" s="92"/>
      <c r="S136" s="92"/>
      <c r="T136" s="92"/>
      <c r="U136" s="92"/>
      <c r="V136" s="277"/>
      <c r="W136" s="277"/>
      <c r="X136" s="277"/>
      <c r="Y136" s="95"/>
      <c r="Z136" s="277"/>
      <c r="AA136" s="277"/>
      <c r="AB136" s="277"/>
      <c r="AC136" s="418"/>
    </row>
    <row r="137" spans="2:29" ht="23.1" customHeight="1">
      <c r="B137" s="10">
        <f t="shared" si="2"/>
        <v>132</v>
      </c>
      <c r="C137" s="274"/>
      <c r="D137" s="94"/>
      <c r="E137" s="95"/>
      <c r="F137" s="415"/>
      <c r="G137" s="94"/>
      <c r="H137" s="93"/>
      <c r="I137" s="93"/>
      <c r="J137" s="94"/>
      <c r="K137" s="94"/>
      <c r="L137" s="94"/>
      <c r="M137" s="94"/>
      <c r="N137" s="281"/>
      <c r="O137" s="92"/>
      <c r="P137" s="92"/>
      <c r="Q137" s="92"/>
      <c r="R137" s="92"/>
      <c r="S137" s="92"/>
      <c r="T137" s="92"/>
      <c r="U137" s="92"/>
      <c r="V137" s="277"/>
      <c r="W137" s="277"/>
      <c r="X137" s="277"/>
      <c r="Y137" s="95"/>
      <c r="Z137" s="277"/>
      <c r="AA137" s="277"/>
      <c r="AB137" s="277"/>
      <c r="AC137" s="418"/>
    </row>
    <row r="138" spans="2:29" ht="23.1" customHeight="1">
      <c r="B138" s="10">
        <f t="shared" si="2"/>
        <v>133</v>
      </c>
      <c r="C138" s="274"/>
      <c r="D138" s="94"/>
      <c r="E138" s="95"/>
      <c r="F138" s="415"/>
      <c r="G138" s="94"/>
      <c r="H138" s="93"/>
      <c r="I138" s="93"/>
      <c r="J138" s="94"/>
      <c r="K138" s="94"/>
      <c r="L138" s="94"/>
      <c r="M138" s="94"/>
      <c r="N138" s="281"/>
      <c r="O138" s="92"/>
      <c r="P138" s="92"/>
      <c r="Q138" s="92"/>
      <c r="R138" s="92"/>
      <c r="S138" s="92"/>
      <c r="T138" s="92"/>
      <c r="U138" s="92"/>
      <c r="V138" s="277"/>
      <c r="W138" s="277"/>
      <c r="X138" s="277"/>
      <c r="Y138" s="95"/>
      <c r="Z138" s="277"/>
      <c r="AA138" s="277"/>
      <c r="AB138" s="277"/>
      <c r="AC138" s="418"/>
    </row>
    <row r="139" spans="2:29" ht="23.1" customHeight="1">
      <c r="B139" s="10">
        <f t="shared" si="2"/>
        <v>134</v>
      </c>
      <c r="C139" s="274"/>
      <c r="D139" s="94"/>
      <c r="E139" s="95"/>
      <c r="F139" s="415"/>
      <c r="G139" s="94"/>
      <c r="H139" s="93"/>
      <c r="I139" s="93"/>
      <c r="J139" s="94"/>
      <c r="K139" s="94"/>
      <c r="L139" s="94"/>
      <c r="M139" s="94"/>
      <c r="N139" s="281"/>
      <c r="O139" s="92"/>
      <c r="P139" s="92"/>
      <c r="Q139" s="92"/>
      <c r="R139" s="92"/>
      <c r="S139" s="92"/>
      <c r="T139" s="92"/>
      <c r="U139" s="92"/>
      <c r="V139" s="277"/>
      <c r="W139" s="277"/>
      <c r="X139" s="277"/>
      <c r="Y139" s="95"/>
      <c r="Z139" s="277"/>
      <c r="AA139" s="277"/>
      <c r="AB139" s="277"/>
      <c r="AC139" s="418"/>
    </row>
    <row r="140" spans="2:29" ht="23.1" customHeight="1">
      <c r="B140" s="10">
        <f t="shared" si="2"/>
        <v>135</v>
      </c>
      <c r="C140" s="274"/>
      <c r="D140" s="94"/>
      <c r="E140" s="95"/>
      <c r="F140" s="415"/>
      <c r="G140" s="94"/>
      <c r="H140" s="93"/>
      <c r="I140" s="93"/>
      <c r="J140" s="94"/>
      <c r="K140" s="94"/>
      <c r="L140" s="94"/>
      <c r="M140" s="94"/>
      <c r="N140" s="281"/>
      <c r="O140" s="92"/>
      <c r="P140" s="92"/>
      <c r="Q140" s="92"/>
      <c r="R140" s="92"/>
      <c r="S140" s="92"/>
      <c r="T140" s="92"/>
      <c r="U140" s="92"/>
      <c r="V140" s="277"/>
      <c r="W140" s="277"/>
      <c r="X140" s="277"/>
      <c r="Y140" s="95"/>
      <c r="Z140" s="277"/>
      <c r="AA140" s="277"/>
      <c r="AB140" s="277"/>
      <c r="AC140" s="418"/>
    </row>
    <row r="141" spans="2:29" ht="23.1" customHeight="1">
      <c r="B141" s="10">
        <f t="shared" si="2"/>
        <v>136</v>
      </c>
      <c r="C141" s="274"/>
      <c r="D141" s="94"/>
      <c r="E141" s="95"/>
      <c r="F141" s="415"/>
      <c r="G141" s="94"/>
      <c r="H141" s="93"/>
      <c r="I141" s="93"/>
      <c r="J141" s="94"/>
      <c r="K141" s="94"/>
      <c r="L141" s="94"/>
      <c r="M141" s="94"/>
      <c r="N141" s="281"/>
      <c r="O141" s="92"/>
      <c r="P141" s="92"/>
      <c r="Q141" s="92"/>
      <c r="R141" s="92"/>
      <c r="S141" s="92"/>
      <c r="T141" s="92"/>
      <c r="U141" s="92"/>
      <c r="V141" s="277"/>
      <c r="W141" s="277"/>
      <c r="X141" s="277"/>
      <c r="Y141" s="95"/>
      <c r="Z141" s="277"/>
      <c r="AA141" s="277"/>
      <c r="AB141" s="277"/>
      <c r="AC141" s="418"/>
    </row>
    <row r="142" spans="2:29" ht="23.1" customHeight="1">
      <c r="B142" s="10">
        <f t="shared" si="2"/>
        <v>137</v>
      </c>
      <c r="C142" s="274"/>
      <c r="D142" s="94"/>
      <c r="E142" s="95"/>
      <c r="F142" s="415"/>
      <c r="G142" s="94"/>
      <c r="H142" s="93"/>
      <c r="I142" s="93"/>
      <c r="J142" s="94"/>
      <c r="K142" s="94"/>
      <c r="L142" s="94"/>
      <c r="M142" s="94"/>
      <c r="N142" s="281"/>
      <c r="O142" s="92"/>
      <c r="P142" s="92"/>
      <c r="Q142" s="92"/>
      <c r="R142" s="92"/>
      <c r="S142" s="92"/>
      <c r="T142" s="92"/>
      <c r="U142" s="92"/>
      <c r="V142" s="277"/>
      <c r="W142" s="277"/>
      <c r="X142" s="277"/>
      <c r="Y142" s="95"/>
      <c r="Z142" s="277"/>
      <c r="AA142" s="277"/>
      <c r="AB142" s="277"/>
      <c r="AC142" s="418"/>
    </row>
    <row r="143" spans="2:29" ht="23.1" customHeight="1">
      <c r="B143" s="10">
        <f t="shared" si="2"/>
        <v>138</v>
      </c>
      <c r="C143" s="274"/>
      <c r="D143" s="94"/>
      <c r="E143" s="95"/>
      <c r="F143" s="415"/>
      <c r="G143" s="94"/>
      <c r="H143" s="93"/>
      <c r="I143" s="93"/>
      <c r="J143" s="94"/>
      <c r="K143" s="94"/>
      <c r="L143" s="94"/>
      <c r="M143" s="94"/>
      <c r="N143" s="281"/>
      <c r="O143" s="92"/>
      <c r="P143" s="92"/>
      <c r="Q143" s="92"/>
      <c r="R143" s="92"/>
      <c r="S143" s="92"/>
      <c r="T143" s="92"/>
      <c r="U143" s="92"/>
      <c r="V143" s="277"/>
      <c r="W143" s="277"/>
      <c r="X143" s="277"/>
      <c r="Y143" s="95"/>
      <c r="Z143" s="277"/>
      <c r="AA143" s="277"/>
      <c r="AB143" s="277"/>
      <c r="AC143" s="418"/>
    </row>
    <row r="144" spans="2:29" ht="23.1" customHeight="1">
      <c r="B144" s="10">
        <f t="shared" si="2"/>
        <v>139</v>
      </c>
      <c r="C144" s="274"/>
      <c r="D144" s="94"/>
      <c r="E144" s="95"/>
      <c r="F144" s="415"/>
      <c r="G144" s="94"/>
      <c r="H144" s="93"/>
      <c r="I144" s="93"/>
      <c r="J144" s="94"/>
      <c r="K144" s="94"/>
      <c r="L144" s="94"/>
      <c r="M144" s="94"/>
      <c r="N144" s="281"/>
      <c r="O144" s="92"/>
      <c r="P144" s="92"/>
      <c r="Q144" s="92"/>
      <c r="R144" s="92"/>
      <c r="S144" s="92"/>
      <c r="T144" s="92"/>
      <c r="U144" s="92"/>
      <c r="V144" s="277"/>
      <c r="W144" s="277"/>
      <c r="X144" s="277"/>
      <c r="Y144" s="95"/>
      <c r="Z144" s="277"/>
      <c r="AA144" s="277"/>
      <c r="AB144" s="277"/>
      <c r="AC144" s="418"/>
    </row>
    <row r="145" spans="2:29" ht="23.1" customHeight="1">
      <c r="B145" s="10">
        <f t="shared" si="2"/>
        <v>140</v>
      </c>
      <c r="C145" s="274"/>
      <c r="D145" s="94"/>
      <c r="E145" s="95"/>
      <c r="F145" s="415"/>
      <c r="G145" s="94"/>
      <c r="H145" s="93"/>
      <c r="I145" s="93"/>
      <c r="J145" s="94"/>
      <c r="K145" s="94"/>
      <c r="L145" s="94"/>
      <c r="M145" s="94"/>
      <c r="N145" s="281"/>
      <c r="O145" s="92"/>
      <c r="P145" s="92"/>
      <c r="Q145" s="92"/>
      <c r="R145" s="92"/>
      <c r="S145" s="92"/>
      <c r="T145" s="92"/>
      <c r="U145" s="92"/>
      <c r="V145" s="277"/>
      <c r="W145" s="277"/>
      <c r="X145" s="277"/>
      <c r="Y145" s="95"/>
      <c r="Z145" s="277"/>
      <c r="AA145" s="277"/>
      <c r="AB145" s="277"/>
      <c r="AC145" s="418"/>
    </row>
    <row r="146" spans="2:29" ht="23.1" customHeight="1">
      <c r="B146" s="10">
        <f t="shared" si="2"/>
        <v>141</v>
      </c>
      <c r="C146" s="274"/>
      <c r="D146" s="94"/>
      <c r="E146" s="95"/>
      <c r="F146" s="415"/>
      <c r="G146" s="94"/>
      <c r="H146" s="93"/>
      <c r="I146" s="93"/>
      <c r="J146" s="94"/>
      <c r="K146" s="94"/>
      <c r="L146" s="94"/>
      <c r="M146" s="94"/>
      <c r="N146" s="281"/>
      <c r="O146" s="92"/>
      <c r="P146" s="92"/>
      <c r="Q146" s="92"/>
      <c r="R146" s="92"/>
      <c r="S146" s="92"/>
      <c r="T146" s="92"/>
      <c r="U146" s="92"/>
      <c r="V146" s="277"/>
      <c r="W146" s="277"/>
      <c r="X146" s="277"/>
      <c r="Y146" s="95"/>
      <c r="Z146" s="277"/>
      <c r="AA146" s="277"/>
      <c r="AB146" s="277"/>
      <c r="AC146" s="418"/>
    </row>
    <row r="147" spans="2:29" ht="23.1" customHeight="1">
      <c r="B147" s="10">
        <f t="shared" si="2"/>
        <v>142</v>
      </c>
      <c r="C147" s="274"/>
      <c r="D147" s="94"/>
      <c r="E147" s="95"/>
      <c r="F147" s="415"/>
      <c r="G147" s="94"/>
      <c r="H147" s="93"/>
      <c r="I147" s="93"/>
      <c r="J147" s="94"/>
      <c r="K147" s="94"/>
      <c r="L147" s="94"/>
      <c r="M147" s="94"/>
      <c r="N147" s="281"/>
      <c r="O147" s="92"/>
      <c r="P147" s="92"/>
      <c r="Q147" s="92"/>
      <c r="R147" s="92"/>
      <c r="S147" s="92"/>
      <c r="T147" s="92"/>
      <c r="U147" s="92"/>
      <c r="V147" s="277"/>
      <c r="W147" s="277"/>
      <c r="X147" s="277"/>
      <c r="Y147" s="95"/>
      <c r="Z147" s="277"/>
      <c r="AA147" s="277"/>
      <c r="AB147" s="277"/>
      <c r="AC147" s="418"/>
    </row>
    <row r="148" spans="2:29" ht="23.1" customHeight="1">
      <c r="B148" s="10">
        <f t="shared" si="2"/>
        <v>143</v>
      </c>
      <c r="C148" s="274"/>
      <c r="D148" s="94"/>
      <c r="E148" s="95"/>
      <c r="F148" s="415"/>
      <c r="G148" s="94"/>
      <c r="H148" s="93"/>
      <c r="I148" s="93"/>
      <c r="J148" s="94"/>
      <c r="K148" s="94"/>
      <c r="L148" s="94"/>
      <c r="M148" s="94"/>
      <c r="N148" s="281"/>
      <c r="O148" s="92"/>
      <c r="P148" s="92"/>
      <c r="Q148" s="92"/>
      <c r="R148" s="92"/>
      <c r="S148" s="92"/>
      <c r="T148" s="92"/>
      <c r="U148" s="92"/>
      <c r="V148" s="277"/>
      <c r="W148" s="277"/>
      <c r="X148" s="277"/>
      <c r="Y148" s="95"/>
      <c r="Z148" s="277"/>
      <c r="AA148" s="277"/>
      <c r="AB148" s="277"/>
      <c r="AC148" s="418"/>
    </row>
    <row r="149" spans="2:29" ht="23.1" customHeight="1">
      <c r="B149" s="10">
        <f t="shared" si="2"/>
        <v>144</v>
      </c>
      <c r="C149" s="274"/>
      <c r="D149" s="94"/>
      <c r="E149" s="95"/>
      <c r="F149" s="415"/>
      <c r="G149" s="94"/>
      <c r="H149" s="93"/>
      <c r="I149" s="93"/>
      <c r="J149" s="94"/>
      <c r="K149" s="94"/>
      <c r="L149" s="94"/>
      <c r="M149" s="94"/>
      <c r="N149" s="281"/>
      <c r="O149" s="92"/>
      <c r="P149" s="92"/>
      <c r="Q149" s="92"/>
      <c r="R149" s="92"/>
      <c r="S149" s="92"/>
      <c r="T149" s="92"/>
      <c r="U149" s="92"/>
      <c r="V149" s="277"/>
      <c r="W149" s="277"/>
      <c r="X149" s="277"/>
      <c r="Y149" s="95"/>
      <c r="Z149" s="277"/>
      <c r="AA149" s="277"/>
      <c r="AB149" s="277"/>
      <c r="AC149" s="418"/>
    </row>
    <row r="150" spans="2:29" ht="23.1" customHeight="1">
      <c r="B150" s="10">
        <f t="shared" si="2"/>
        <v>145</v>
      </c>
      <c r="C150" s="274"/>
      <c r="D150" s="94"/>
      <c r="E150" s="95"/>
      <c r="F150" s="415"/>
      <c r="G150" s="94"/>
      <c r="H150" s="93"/>
      <c r="I150" s="93"/>
      <c r="J150" s="94"/>
      <c r="K150" s="94"/>
      <c r="L150" s="94"/>
      <c r="M150" s="94"/>
      <c r="N150" s="281"/>
      <c r="O150" s="92"/>
      <c r="P150" s="92"/>
      <c r="Q150" s="92"/>
      <c r="R150" s="92"/>
      <c r="S150" s="92"/>
      <c r="T150" s="92"/>
      <c r="U150" s="92"/>
      <c r="V150" s="277"/>
      <c r="W150" s="277"/>
      <c r="X150" s="277"/>
      <c r="Y150" s="95"/>
      <c r="Z150" s="277"/>
      <c r="AA150" s="277"/>
      <c r="AB150" s="277"/>
      <c r="AC150" s="418"/>
    </row>
    <row r="151" spans="2:29" ht="23.1" customHeight="1">
      <c r="B151" s="10">
        <f t="shared" si="2"/>
        <v>146</v>
      </c>
      <c r="C151" s="274"/>
      <c r="D151" s="94"/>
      <c r="E151" s="95"/>
      <c r="F151" s="415"/>
      <c r="G151" s="94"/>
      <c r="H151" s="93"/>
      <c r="I151" s="93"/>
      <c r="J151" s="94"/>
      <c r="K151" s="94"/>
      <c r="L151" s="94"/>
      <c r="M151" s="94"/>
      <c r="N151" s="281"/>
      <c r="O151" s="92"/>
      <c r="P151" s="92"/>
      <c r="Q151" s="92"/>
      <c r="R151" s="92"/>
      <c r="S151" s="92"/>
      <c r="T151" s="92"/>
      <c r="U151" s="92"/>
      <c r="V151" s="277"/>
      <c r="W151" s="277"/>
      <c r="X151" s="277"/>
      <c r="Y151" s="95"/>
      <c r="Z151" s="277"/>
      <c r="AA151" s="277"/>
      <c r="AB151" s="277"/>
      <c r="AC151" s="418"/>
    </row>
    <row r="152" spans="2:29" ht="23.1" customHeight="1">
      <c r="B152" s="10">
        <f t="shared" si="2"/>
        <v>147</v>
      </c>
      <c r="C152" s="274"/>
      <c r="D152" s="94"/>
      <c r="E152" s="95"/>
      <c r="F152" s="415"/>
      <c r="G152" s="94"/>
      <c r="H152" s="93"/>
      <c r="I152" s="93"/>
      <c r="J152" s="94"/>
      <c r="K152" s="94"/>
      <c r="L152" s="94"/>
      <c r="M152" s="94"/>
      <c r="N152" s="281"/>
      <c r="O152" s="92"/>
      <c r="P152" s="92"/>
      <c r="Q152" s="92"/>
      <c r="R152" s="92"/>
      <c r="S152" s="92"/>
      <c r="T152" s="92"/>
      <c r="U152" s="92"/>
      <c r="V152" s="277"/>
      <c r="W152" s="277"/>
      <c r="X152" s="277"/>
      <c r="Y152" s="95"/>
      <c r="Z152" s="277"/>
      <c r="AA152" s="277"/>
      <c r="AB152" s="277"/>
      <c r="AC152" s="418"/>
    </row>
    <row r="153" spans="2:29" ht="23.1" customHeight="1">
      <c r="B153" s="10">
        <f t="shared" si="2"/>
        <v>148</v>
      </c>
      <c r="C153" s="274"/>
      <c r="D153" s="94"/>
      <c r="E153" s="95"/>
      <c r="F153" s="415"/>
      <c r="G153" s="94"/>
      <c r="H153" s="93"/>
      <c r="I153" s="93"/>
      <c r="J153" s="94"/>
      <c r="K153" s="94"/>
      <c r="L153" s="94"/>
      <c r="M153" s="94"/>
      <c r="N153" s="281"/>
      <c r="O153" s="92"/>
      <c r="P153" s="92"/>
      <c r="Q153" s="92"/>
      <c r="R153" s="92"/>
      <c r="S153" s="92"/>
      <c r="T153" s="92"/>
      <c r="U153" s="92"/>
      <c r="V153" s="277"/>
      <c r="W153" s="277"/>
      <c r="X153" s="277"/>
      <c r="Y153" s="95"/>
      <c r="Z153" s="277"/>
      <c r="AA153" s="277"/>
      <c r="AB153" s="277"/>
      <c r="AC153" s="418"/>
    </row>
    <row r="154" spans="2:29" ht="23.1" customHeight="1">
      <c r="B154" s="10">
        <f t="shared" si="2"/>
        <v>149</v>
      </c>
      <c r="C154" s="274"/>
      <c r="D154" s="94"/>
      <c r="E154" s="95"/>
      <c r="F154" s="415"/>
      <c r="G154" s="94"/>
      <c r="H154" s="93"/>
      <c r="I154" s="93"/>
      <c r="J154" s="94"/>
      <c r="K154" s="94"/>
      <c r="L154" s="94"/>
      <c r="M154" s="94"/>
      <c r="N154" s="281"/>
      <c r="O154" s="92"/>
      <c r="P154" s="92"/>
      <c r="Q154" s="92"/>
      <c r="R154" s="92"/>
      <c r="S154" s="92"/>
      <c r="T154" s="92"/>
      <c r="U154" s="92"/>
      <c r="V154" s="277"/>
      <c r="W154" s="277"/>
      <c r="X154" s="277"/>
      <c r="Y154" s="95"/>
      <c r="Z154" s="277"/>
      <c r="AA154" s="277"/>
      <c r="AB154" s="277"/>
      <c r="AC154" s="418"/>
    </row>
    <row r="155" spans="2:29" ht="23.1" customHeight="1">
      <c r="B155" s="10">
        <f t="shared" si="2"/>
        <v>150</v>
      </c>
      <c r="C155" s="274"/>
      <c r="D155" s="94"/>
      <c r="E155" s="95"/>
      <c r="F155" s="415"/>
      <c r="G155" s="94"/>
      <c r="H155" s="93"/>
      <c r="I155" s="93"/>
      <c r="J155" s="94"/>
      <c r="K155" s="94"/>
      <c r="L155" s="94"/>
      <c r="M155" s="94"/>
      <c r="N155" s="281"/>
      <c r="O155" s="92"/>
      <c r="P155" s="92"/>
      <c r="Q155" s="92"/>
      <c r="R155" s="92"/>
      <c r="S155" s="92"/>
      <c r="T155" s="92"/>
      <c r="U155" s="92"/>
      <c r="V155" s="277"/>
      <c r="W155" s="277"/>
      <c r="X155" s="277"/>
      <c r="Y155" s="95"/>
      <c r="Z155" s="277"/>
      <c r="AA155" s="277"/>
      <c r="AB155" s="277"/>
      <c r="AC155" s="419"/>
    </row>
    <row r="156" spans="2:29" ht="12" customHeight="1"/>
  </sheetData>
  <sheetProtection selectLockedCells="1"/>
  <mergeCells count="16">
    <mergeCell ref="V3:AC3"/>
    <mergeCell ref="L3:L4"/>
    <mergeCell ref="M3:M4"/>
    <mergeCell ref="W2:X2"/>
    <mergeCell ref="B3:B4"/>
    <mergeCell ref="C3:C4"/>
    <mergeCell ref="D3:D4"/>
    <mergeCell ref="E3:E4"/>
    <mergeCell ref="F3:F4"/>
    <mergeCell ref="G3:G4"/>
    <mergeCell ref="H3:H4"/>
    <mergeCell ref="J3:J4"/>
    <mergeCell ref="K3:K4"/>
    <mergeCell ref="N3:N4"/>
    <mergeCell ref="O3:U3"/>
    <mergeCell ref="I3:I4"/>
  </mergeCells>
  <phoneticPr fontId="2"/>
  <dataValidations count="7">
    <dataValidation type="list" allowBlank="1" showInputMessage="1" showErrorMessage="1" sqref="F5:F155">
      <formula1>"中央区,浜名区,天竜区,磐田市,湖西市,その他"</formula1>
    </dataValidation>
    <dataValidation type="date" operator="lessThanOrEqual" allowBlank="1" showInputMessage="1" showErrorMessage="1" sqref="V5:X155 Z5:AB155">
      <formula1>55153</formula1>
    </dataValidation>
    <dataValidation type="list" allowBlank="1" showInputMessage="1" showErrorMessage="1" sqref="Y5:Y155 O5:U155 I5:M155">
      <formula1>"－,○"</formula1>
    </dataValidation>
    <dataValidation type="list" allowBlank="1" showInputMessage="1" showErrorMessage="1" sqref="G6:G155">
      <formula1>"身体,知的,精神,難病等,児,重複"</formula1>
    </dataValidation>
    <dataValidation type="list" allowBlank="1" showInputMessage="1" showErrorMessage="1" sqref="D6:D155">
      <formula1>"男,女"</formula1>
    </dataValidation>
    <dataValidation type="list" allowBlank="1" showInputMessage="1" showErrorMessage="1" sqref="N5:N155">
      <formula1>$AD$5:$AD$8</formula1>
    </dataValidation>
    <dataValidation type="list" allowBlank="1" showInputMessage="1" showErrorMessage="1" sqref="AC5:AC155">
      <formula1>"○"</formula1>
    </dataValidation>
  </dataValidations>
  <printOptions horizontalCentered="1"/>
  <pageMargins left="0.39370078740157483" right="0.39370078740157483" top="0.59055118110236227" bottom="0.39370078740157483" header="0.31496062992125984" footer="0.31496062992125984"/>
  <pageSetup paperSize="9" scale="78" fitToHeight="0" orientation="landscape"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4"/>
  <sheetViews>
    <sheetView view="pageBreakPreview" topLeftCell="A2" zoomScale="80" zoomScaleNormal="100" zoomScaleSheetLayoutView="80" workbookViewId="0">
      <selection activeCell="B22" sqref="B22"/>
    </sheetView>
  </sheetViews>
  <sheetFormatPr defaultRowHeight="13.5"/>
  <cols>
    <col min="1" max="1" width="1.625" style="1" customWidth="1"/>
    <col min="2" max="8" width="3.625" style="1" customWidth="1"/>
    <col min="9" max="16" width="14.625" style="1" customWidth="1"/>
    <col min="17" max="17" width="1.625" style="1" customWidth="1"/>
    <col min="18" max="16384" width="9" style="1"/>
  </cols>
  <sheetData>
    <row r="1" spans="2:16" ht="9" customHeight="1"/>
    <row r="2" spans="2:16" ht="19.5" customHeight="1">
      <c r="B2" s="3" t="s">
        <v>423</v>
      </c>
      <c r="C2" s="3"/>
      <c r="D2" s="3"/>
      <c r="E2" s="3"/>
      <c r="F2" s="3"/>
      <c r="G2" s="3"/>
      <c r="H2" s="2"/>
      <c r="I2" s="2"/>
      <c r="J2" s="7"/>
      <c r="K2" s="7"/>
      <c r="L2" s="7"/>
      <c r="M2" s="7"/>
      <c r="N2" s="7"/>
      <c r="O2" s="7"/>
    </row>
    <row r="3" spans="2:16" ht="9" customHeight="1">
      <c r="B3" s="3"/>
      <c r="C3" s="3"/>
      <c r="D3" s="3"/>
      <c r="E3" s="3"/>
      <c r="F3" s="3"/>
      <c r="G3" s="3"/>
      <c r="H3" s="2"/>
      <c r="I3" s="2"/>
      <c r="J3" s="7"/>
      <c r="K3" s="7"/>
      <c r="L3" s="7"/>
      <c r="M3" s="7"/>
      <c r="N3" s="7"/>
      <c r="O3" s="7"/>
    </row>
    <row r="4" spans="2:16" ht="19.5" customHeight="1">
      <c r="B4" s="6" t="s">
        <v>9</v>
      </c>
      <c r="C4" s="6"/>
      <c r="D4" s="6"/>
      <c r="E4" s="6"/>
      <c r="F4" s="6"/>
      <c r="G4" s="6"/>
      <c r="H4" s="6"/>
      <c r="I4" s="6"/>
      <c r="L4" s="7"/>
      <c r="M4" s="7"/>
      <c r="N4" s="7"/>
      <c r="O4" s="7"/>
    </row>
    <row r="5" spans="2:16" ht="19.5" customHeight="1">
      <c r="B5" s="995" t="s">
        <v>10</v>
      </c>
      <c r="C5" s="996"/>
      <c r="D5" s="996"/>
      <c r="E5" s="996"/>
      <c r="F5" s="996"/>
      <c r="G5" s="996"/>
      <c r="H5" s="997"/>
      <c r="I5" s="998" t="s">
        <v>11</v>
      </c>
      <c r="J5" s="998"/>
      <c r="K5" s="998"/>
      <c r="L5" s="995" t="s">
        <v>12</v>
      </c>
      <c r="M5" s="996"/>
      <c r="N5" s="996"/>
      <c r="O5" s="996"/>
      <c r="P5" s="997"/>
    </row>
    <row r="6" spans="2:16" s="99" customFormat="1" ht="54.95" customHeight="1">
      <c r="B6" s="96" t="s">
        <v>146</v>
      </c>
      <c r="C6" s="76"/>
      <c r="D6" s="97" t="s">
        <v>27</v>
      </c>
      <c r="E6" s="76"/>
      <c r="F6" s="97" t="s">
        <v>145</v>
      </c>
      <c r="G6" s="76"/>
      <c r="H6" s="98" t="s">
        <v>105</v>
      </c>
      <c r="I6" s="994"/>
      <c r="J6" s="994"/>
      <c r="K6" s="994"/>
      <c r="L6" s="994"/>
      <c r="M6" s="994"/>
      <c r="N6" s="994"/>
      <c r="O6" s="994"/>
      <c r="P6" s="994"/>
    </row>
    <row r="7" spans="2:16" s="99" customFormat="1" ht="54.95" customHeight="1">
      <c r="B7" s="96" t="s">
        <v>146</v>
      </c>
      <c r="C7" s="76"/>
      <c r="D7" s="97" t="s">
        <v>27</v>
      </c>
      <c r="E7" s="76"/>
      <c r="F7" s="97" t="s">
        <v>145</v>
      </c>
      <c r="G7" s="76"/>
      <c r="H7" s="98" t="s">
        <v>105</v>
      </c>
      <c r="I7" s="994"/>
      <c r="J7" s="994"/>
      <c r="K7" s="994"/>
      <c r="L7" s="994"/>
      <c r="M7" s="994"/>
      <c r="N7" s="994"/>
      <c r="O7" s="994"/>
      <c r="P7" s="994"/>
    </row>
    <row r="8" spans="2:16" s="99" customFormat="1" ht="54.95" customHeight="1">
      <c r="B8" s="96" t="s">
        <v>146</v>
      </c>
      <c r="C8" s="76"/>
      <c r="D8" s="97" t="s">
        <v>27</v>
      </c>
      <c r="E8" s="76"/>
      <c r="F8" s="97" t="s">
        <v>145</v>
      </c>
      <c r="G8" s="76"/>
      <c r="H8" s="98" t="s">
        <v>105</v>
      </c>
      <c r="I8" s="994"/>
      <c r="J8" s="994"/>
      <c r="K8" s="994"/>
      <c r="L8" s="994"/>
      <c r="M8" s="994"/>
      <c r="N8" s="994"/>
      <c r="O8" s="994"/>
      <c r="P8" s="994"/>
    </row>
    <row r="9" spans="2:16" s="99" customFormat="1" ht="54.95" customHeight="1">
      <c r="B9" s="96" t="s">
        <v>146</v>
      </c>
      <c r="C9" s="76"/>
      <c r="D9" s="97" t="s">
        <v>27</v>
      </c>
      <c r="E9" s="76"/>
      <c r="F9" s="97" t="s">
        <v>145</v>
      </c>
      <c r="G9" s="76"/>
      <c r="H9" s="98" t="s">
        <v>105</v>
      </c>
      <c r="I9" s="994"/>
      <c r="J9" s="994"/>
      <c r="K9" s="994"/>
      <c r="L9" s="994"/>
      <c r="M9" s="994"/>
      <c r="N9" s="994"/>
      <c r="O9" s="994"/>
      <c r="P9" s="994"/>
    </row>
    <row r="10" spans="2:16" s="44" customFormat="1" ht="18" customHeight="1">
      <c r="B10" s="44" t="s">
        <v>147</v>
      </c>
    </row>
    <row r="11" spans="2:16" s="44" customFormat="1" ht="18" customHeight="1">
      <c r="B11" s="44" t="s">
        <v>148</v>
      </c>
    </row>
    <row r="12" spans="2:16" ht="15.75" customHeight="1">
      <c r="B12" s="2"/>
      <c r="C12" s="2"/>
      <c r="D12" s="2"/>
      <c r="E12" s="2"/>
      <c r="F12" s="2"/>
      <c r="G12" s="2"/>
      <c r="H12" s="2"/>
      <c r="I12" s="2"/>
      <c r="J12" s="44"/>
      <c r="K12" s="7"/>
      <c r="L12" s="7"/>
      <c r="M12" s="7"/>
      <c r="N12" s="7"/>
      <c r="O12" s="7"/>
    </row>
    <row r="13" spans="2:16" ht="19.5" customHeight="1">
      <c r="B13" s="6" t="s">
        <v>160</v>
      </c>
      <c r="C13" s="6"/>
      <c r="D13" s="6"/>
      <c r="E13" s="6"/>
      <c r="F13" s="6"/>
      <c r="G13" s="6"/>
      <c r="H13" s="6"/>
      <c r="I13" s="6"/>
      <c r="J13" s="44"/>
      <c r="K13" s="7"/>
      <c r="L13" s="6" t="s">
        <v>166</v>
      </c>
      <c r="M13" s="7"/>
      <c r="N13" s="7"/>
    </row>
    <row r="14" spans="2:16" s="99" customFormat="1" ht="39.950000000000003" customHeight="1">
      <c r="B14" s="991" t="s">
        <v>169</v>
      </c>
      <c r="C14" s="992"/>
      <c r="D14" s="992"/>
      <c r="E14" s="992"/>
      <c r="F14" s="992"/>
      <c r="G14" s="992"/>
      <c r="H14" s="992"/>
      <c r="I14" s="993">
        <v>0</v>
      </c>
      <c r="J14" s="993"/>
      <c r="K14" s="7"/>
      <c r="L14" s="106"/>
      <c r="M14" s="105" t="s">
        <v>167</v>
      </c>
      <c r="N14" s="105" t="s">
        <v>170</v>
      </c>
      <c r="O14" s="105" t="s">
        <v>168</v>
      </c>
      <c r="P14" s="12" t="s">
        <v>315</v>
      </c>
    </row>
    <row r="15" spans="2:16" ht="39.950000000000003" customHeight="1">
      <c r="B15" s="991" t="s">
        <v>164</v>
      </c>
      <c r="C15" s="992"/>
      <c r="D15" s="992"/>
      <c r="E15" s="992"/>
      <c r="F15" s="992"/>
      <c r="G15" s="992"/>
      <c r="H15" s="992"/>
      <c r="I15" s="993">
        <v>0</v>
      </c>
      <c r="J15" s="993"/>
      <c r="L15" s="290" t="s">
        <v>333</v>
      </c>
      <c r="M15" s="107">
        <v>0</v>
      </c>
      <c r="N15" s="107">
        <v>0</v>
      </c>
      <c r="O15" s="107">
        <v>0</v>
      </c>
      <c r="P15" s="107">
        <v>0</v>
      </c>
    </row>
    <row r="16" spans="2:16" ht="39.950000000000003" customHeight="1">
      <c r="B16" s="991" t="s">
        <v>165</v>
      </c>
      <c r="C16" s="992"/>
      <c r="D16" s="992"/>
      <c r="E16" s="992"/>
      <c r="F16" s="992"/>
      <c r="G16" s="992"/>
      <c r="H16" s="992"/>
      <c r="I16" s="993">
        <v>0</v>
      </c>
      <c r="J16" s="993"/>
    </row>
    <row r="17" spans="7:10" ht="11.25" customHeight="1">
      <c r="G17" s="2"/>
      <c r="H17" s="2"/>
      <c r="I17" s="2"/>
      <c r="J17" s="8"/>
    </row>
    <row r="18" spans="7:10" ht="39.950000000000003" customHeight="1">
      <c r="G18" s="2"/>
      <c r="H18" s="2"/>
      <c r="I18" s="2"/>
      <c r="J18" s="8"/>
    </row>
    <row r="19" spans="7:10" ht="39.950000000000003" customHeight="1"/>
    <row r="20" spans="7:10" ht="39.950000000000003" customHeight="1"/>
    <row r="21" spans="7:10" ht="39.950000000000003" customHeight="1"/>
    <row r="22" spans="7:10" ht="39.950000000000003" customHeight="1"/>
    <row r="23" spans="7:10" ht="39.950000000000003" customHeight="1"/>
    <row r="24" spans="7:10" ht="39.950000000000003" customHeight="1"/>
  </sheetData>
  <sheetProtection insertRows="0" deleteRows="0" selectLockedCells="1"/>
  <mergeCells count="17">
    <mergeCell ref="B5:H5"/>
    <mergeCell ref="I5:K5"/>
    <mergeCell ref="L5:P5"/>
    <mergeCell ref="I6:K6"/>
    <mergeCell ref="L6:P6"/>
    <mergeCell ref="I9:K9"/>
    <mergeCell ref="L9:P9"/>
    <mergeCell ref="I7:K7"/>
    <mergeCell ref="L7:P7"/>
    <mergeCell ref="I8:K8"/>
    <mergeCell ref="L8:P8"/>
    <mergeCell ref="B15:H15"/>
    <mergeCell ref="B16:H16"/>
    <mergeCell ref="I16:J16"/>
    <mergeCell ref="I15:J15"/>
    <mergeCell ref="I14:J14"/>
    <mergeCell ref="B14:H14"/>
  </mergeCells>
  <phoneticPr fontId="2"/>
  <pageMargins left="0.7" right="0.7" top="0.75" bottom="0.75" header="0.3" footer="0.3"/>
  <pageSetup paperSize="9" scale="91" orientation="landscape" r:id="rId1"/>
  <headerFooter>
    <oddFooter>&amp;A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view="pageBreakPreview" zoomScale="90" zoomScaleNormal="100" zoomScaleSheetLayoutView="90" workbookViewId="0">
      <selection activeCell="H4" sqref="H4:J5"/>
    </sheetView>
  </sheetViews>
  <sheetFormatPr defaultRowHeight="13.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c r="B1" s="3" t="s">
        <v>566</v>
      </c>
      <c r="C1" s="3"/>
      <c r="D1" s="3"/>
      <c r="E1" s="2"/>
      <c r="F1" s="7"/>
      <c r="G1" s="2"/>
      <c r="H1" s="7"/>
      <c r="I1" s="7"/>
      <c r="J1" s="7"/>
      <c r="K1" s="7"/>
    </row>
    <row r="2" spans="2:16" ht="15" customHeight="1">
      <c r="C2" s="6"/>
      <c r="D2" s="6"/>
      <c r="E2" s="6"/>
      <c r="F2" s="7"/>
      <c r="G2" s="6"/>
      <c r="I2" s="7"/>
      <c r="J2" s="7"/>
      <c r="K2" s="7"/>
    </row>
    <row r="3" spans="2:16" s="108" customFormat="1" ht="30" customHeight="1">
      <c r="B3" s="6" t="s">
        <v>171</v>
      </c>
      <c r="H3" s="6" t="s">
        <v>172</v>
      </c>
    </row>
    <row r="4" spans="2:16" s="109" customFormat="1" ht="24.95" customHeight="1">
      <c r="B4" s="1002" t="s">
        <v>458</v>
      </c>
      <c r="C4" s="1003"/>
      <c r="D4" s="1003"/>
      <c r="E4" s="1047" t="s">
        <v>456</v>
      </c>
      <c r="F4" s="1049"/>
      <c r="H4" s="1032" t="s">
        <v>557</v>
      </c>
      <c r="I4" s="1033"/>
      <c r="J4" s="1034"/>
      <c r="K4" s="362" t="s">
        <v>451</v>
      </c>
      <c r="L4" s="112"/>
      <c r="O4" s="109" t="s">
        <v>175</v>
      </c>
      <c r="P4" s="109" t="s">
        <v>178</v>
      </c>
    </row>
    <row r="5" spans="2:16" s="109" customFormat="1" ht="30" customHeight="1">
      <c r="B5" s="1044"/>
      <c r="C5" s="1045"/>
      <c r="D5" s="1045"/>
      <c r="E5" s="1048"/>
      <c r="F5" s="1050"/>
      <c r="H5" s="1035"/>
      <c r="I5" s="1036"/>
      <c r="J5" s="1037"/>
      <c r="K5" s="361" t="s">
        <v>448</v>
      </c>
      <c r="L5" s="364"/>
    </row>
    <row r="6" spans="2:16" s="109" customFormat="1" ht="24.95" customHeight="1">
      <c r="B6" s="1051" t="s">
        <v>457</v>
      </c>
      <c r="C6" s="1052"/>
      <c r="D6" s="1053"/>
      <c r="E6" s="357" t="s">
        <v>456</v>
      </c>
      <c r="F6" s="358"/>
      <c r="H6" s="1011" t="s">
        <v>455</v>
      </c>
      <c r="I6" s="1012"/>
      <c r="J6" s="1013"/>
      <c r="K6" s="426" t="s">
        <v>446</v>
      </c>
      <c r="L6" s="360"/>
      <c r="O6" s="109" t="s">
        <v>176</v>
      </c>
      <c r="P6" s="109" t="s">
        <v>179</v>
      </c>
    </row>
    <row r="7" spans="2:16" s="109" customFormat="1" ht="24.95" customHeight="1">
      <c r="B7" s="1020" t="s">
        <v>567</v>
      </c>
      <c r="C7" s="1021"/>
      <c r="D7" s="1022"/>
      <c r="E7" s="428" t="s">
        <v>442</v>
      </c>
      <c r="F7" s="429"/>
      <c r="H7" s="1023" t="s">
        <v>555</v>
      </c>
      <c r="I7" s="1024"/>
      <c r="J7" s="1025"/>
      <c r="K7" s="428" t="s">
        <v>568</v>
      </c>
      <c r="L7" s="430"/>
      <c r="O7" s="109" t="s">
        <v>177</v>
      </c>
      <c r="P7" s="109" t="s">
        <v>180</v>
      </c>
    </row>
    <row r="8" spans="2:16" s="109" customFormat="1" ht="24.95" customHeight="1">
      <c r="B8" s="1029" t="s">
        <v>569</v>
      </c>
      <c r="C8" s="1030"/>
      <c r="D8" s="1031"/>
      <c r="E8" s="431" t="s">
        <v>442</v>
      </c>
      <c r="F8" s="432"/>
      <c r="H8" s="1026"/>
      <c r="I8" s="1027"/>
      <c r="J8" s="1028"/>
      <c r="K8" s="431" t="s">
        <v>442</v>
      </c>
      <c r="L8" s="433"/>
      <c r="O8" s="109" t="s">
        <v>177</v>
      </c>
      <c r="P8" s="109" t="s">
        <v>180</v>
      </c>
    </row>
    <row r="9" spans="2:16" s="109" customFormat="1" ht="24.95" customHeight="1">
      <c r="B9" s="1020" t="s">
        <v>570</v>
      </c>
      <c r="C9" s="1021"/>
      <c r="D9" s="1022"/>
      <c r="E9" s="428" t="s">
        <v>442</v>
      </c>
      <c r="F9" s="429"/>
      <c r="H9" s="1023" t="s">
        <v>556</v>
      </c>
      <c r="I9" s="1024"/>
      <c r="J9" s="1025"/>
      <c r="K9" s="428" t="s">
        <v>568</v>
      </c>
      <c r="L9" s="430"/>
      <c r="P9" s="108" t="s">
        <v>184</v>
      </c>
    </row>
    <row r="10" spans="2:16" s="109" customFormat="1" ht="24.95" customHeight="1">
      <c r="B10" s="1029" t="s">
        <v>571</v>
      </c>
      <c r="C10" s="1030"/>
      <c r="D10" s="1031"/>
      <c r="E10" s="431" t="s">
        <v>442</v>
      </c>
      <c r="F10" s="432"/>
      <c r="H10" s="1026"/>
      <c r="I10" s="1027"/>
      <c r="J10" s="1028"/>
      <c r="K10" s="431" t="s">
        <v>442</v>
      </c>
      <c r="L10" s="433"/>
      <c r="P10" s="108" t="s">
        <v>184</v>
      </c>
    </row>
    <row r="11" spans="2:16" s="110" customFormat="1" ht="15" customHeight="1"/>
    <row r="12" spans="2:16" ht="30" customHeight="1">
      <c r="B12" s="6" t="s">
        <v>173</v>
      </c>
      <c r="C12" s="2"/>
      <c r="D12" s="2"/>
      <c r="E12" s="2"/>
      <c r="F12" s="7"/>
      <c r="G12" s="2"/>
      <c r="H12" s="6" t="s">
        <v>174</v>
      </c>
      <c r="I12" s="7"/>
      <c r="J12" s="7"/>
      <c r="K12" s="7"/>
    </row>
    <row r="13" spans="2:16" ht="24.95" customHeight="1">
      <c r="B13" s="1005" t="s">
        <v>454</v>
      </c>
      <c r="C13" s="1006"/>
      <c r="D13" s="1007"/>
      <c r="E13" s="363" t="s">
        <v>453</v>
      </c>
      <c r="F13" s="111"/>
      <c r="G13" s="6"/>
      <c r="H13" s="1032" t="s">
        <v>461</v>
      </c>
      <c r="I13" s="1033"/>
      <c r="J13" s="1034"/>
      <c r="K13" s="362" t="s">
        <v>451</v>
      </c>
      <c r="L13" s="358"/>
      <c r="O13" s="1" t="s">
        <v>181</v>
      </c>
    </row>
    <row r="14" spans="2:16" ht="24.95" customHeight="1">
      <c r="B14" s="1008"/>
      <c r="C14" s="1009"/>
      <c r="D14" s="1010"/>
      <c r="E14" s="357" t="s">
        <v>452</v>
      </c>
      <c r="F14" s="111"/>
      <c r="G14" s="6"/>
      <c r="H14" s="1035"/>
      <c r="I14" s="1036"/>
      <c r="J14" s="1037"/>
      <c r="K14" s="361" t="s">
        <v>448</v>
      </c>
      <c r="L14" s="427"/>
      <c r="O14" s="1" t="s">
        <v>181</v>
      </c>
    </row>
    <row r="15" spans="2:16" ht="24.95" customHeight="1">
      <c r="B15" s="1038" t="s">
        <v>459</v>
      </c>
      <c r="C15" s="1039"/>
      <c r="D15" s="1040"/>
      <c r="E15" s="362" t="s">
        <v>451</v>
      </c>
      <c r="F15" s="427"/>
      <c r="H15" s="1002" t="s">
        <v>450</v>
      </c>
      <c r="I15" s="1003"/>
      <c r="J15" s="1004"/>
      <c r="K15" s="1047" t="s">
        <v>449</v>
      </c>
      <c r="L15" s="1018"/>
      <c r="O15" s="1" t="s">
        <v>182</v>
      </c>
    </row>
    <row r="16" spans="2:16" ht="30" customHeight="1">
      <c r="B16" s="1041"/>
      <c r="C16" s="1042"/>
      <c r="D16" s="1043"/>
      <c r="E16" s="361" t="s">
        <v>448</v>
      </c>
      <c r="F16" s="427"/>
      <c r="H16" s="1044"/>
      <c r="I16" s="1045"/>
      <c r="J16" s="1046"/>
      <c r="K16" s="1048"/>
      <c r="L16" s="1019"/>
      <c r="O16" s="1" t="s">
        <v>182</v>
      </c>
    </row>
    <row r="17" spans="2:15" ht="24.95" customHeight="1">
      <c r="B17" s="999" t="s">
        <v>447</v>
      </c>
      <c r="C17" s="1000"/>
      <c r="D17" s="1001"/>
      <c r="E17" s="426" t="s">
        <v>446</v>
      </c>
      <c r="F17" s="360"/>
      <c r="H17" s="1002" t="s">
        <v>445</v>
      </c>
      <c r="I17" s="1003"/>
      <c r="J17" s="1004"/>
      <c r="K17" s="426" t="s">
        <v>444</v>
      </c>
      <c r="L17" s="360"/>
      <c r="O17" s="1" t="s">
        <v>183</v>
      </c>
    </row>
    <row r="18" spans="2:15" ht="30" customHeight="1">
      <c r="B18" s="1005" t="s">
        <v>460</v>
      </c>
      <c r="C18" s="1006"/>
      <c r="D18" s="1007"/>
      <c r="E18" s="359" t="s">
        <v>443</v>
      </c>
      <c r="F18" s="358"/>
      <c r="H18" s="1011" t="s">
        <v>462</v>
      </c>
      <c r="I18" s="1012"/>
      <c r="J18" s="1013"/>
      <c r="K18" s="359" t="s">
        <v>443</v>
      </c>
      <c r="L18" s="358"/>
    </row>
    <row r="19" spans="2:15" ht="24.95" customHeight="1">
      <c r="B19" s="1008"/>
      <c r="C19" s="1009"/>
      <c r="D19" s="1010"/>
      <c r="E19" s="357" t="s">
        <v>442</v>
      </c>
      <c r="F19" s="112"/>
      <c r="H19" s="1014"/>
      <c r="I19" s="1015"/>
      <c r="J19" s="1016"/>
      <c r="K19" s="357" t="s">
        <v>442</v>
      </c>
      <c r="L19" s="112"/>
    </row>
    <row r="20" spans="2:15" ht="15" customHeight="1"/>
    <row r="21" spans="2:15" ht="30" customHeight="1">
      <c r="B21" s="6" t="s">
        <v>441</v>
      </c>
      <c r="C21" s="2"/>
      <c r="D21" s="2"/>
      <c r="E21" s="2"/>
      <c r="F21" s="7"/>
      <c r="G21" s="2"/>
      <c r="H21" s="6"/>
      <c r="I21" s="7"/>
      <c r="J21" s="7"/>
      <c r="K21" s="7"/>
      <c r="L21" s="7"/>
    </row>
    <row r="22" spans="2:15" ht="30" customHeight="1">
      <c r="B22" s="1011" t="s">
        <v>440</v>
      </c>
      <c r="C22" s="1012"/>
      <c r="D22" s="1013"/>
      <c r="E22" s="356" t="s">
        <v>439</v>
      </c>
      <c r="F22" s="111"/>
      <c r="G22" s="6"/>
      <c r="H22" s="1017"/>
      <c r="I22" s="1017"/>
      <c r="J22" s="1017"/>
      <c r="K22" s="355"/>
      <c r="L22" s="354"/>
      <c r="O22" s="1" t="s">
        <v>181</v>
      </c>
    </row>
    <row r="23" spans="2:15" ht="30" customHeight="1">
      <c r="B23" s="1014"/>
      <c r="C23" s="1015"/>
      <c r="D23" s="1016"/>
      <c r="E23" s="356" t="s">
        <v>438</v>
      </c>
      <c r="F23" s="112"/>
      <c r="G23" s="6"/>
      <c r="H23" s="1017"/>
      <c r="I23" s="1017"/>
      <c r="J23" s="1017"/>
      <c r="K23" s="355"/>
      <c r="L23" s="354"/>
      <c r="O23" s="1" t="s">
        <v>181</v>
      </c>
    </row>
    <row r="24" spans="2:15" ht="13.5" customHeight="1"/>
    <row r="25" spans="2:15" ht="30" customHeight="1"/>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sheetData>
  <sheetProtection insertRows="0" deleteRows="0" selectLockedCells="1"/>
  <mergeCells count="25">
    <mergeCell ref="B4:D5"/>
    <mergeCell ref="E4:E5"/>
    <mergeCell ref="F4:F5"/>
    <mergeCell ref="H4:J5"/>
    <mergeCell ref="B6:D6"/>
    <mergeCell ref="H6:J6"/>
    <mergeCell ref="L15:L16"/>
    <mergeCell ref="B7:D7"/>
    <mergeCell ref="H7:J8"/>
    <mergeCell ref="B8:D8"/>
    <mergeCell ref="B9:D9"/>
    <mergeCell ref="H9:J10"/>
    <mergeCell ref="B10:D10"/>
    <mergeCell ref="B13:D14"/>
    <mergeCell ref="H13:J14"/>
    <mergeCell ref="B15:D16"/>
    <mergeCell ref="H15:J16"/>
    <mergeCell ref="K15:K16"/>
    <mergeCell ref="B17:D17"/>
    <mergeCell ref="H17:J17"/>
    <mergeCell ref="B18:D19"/>
    <mergeCell ref="H18:J19"/>
    <mergeCell ref="B22:D23"/>
    <mergeCell ref="H22:J22"/>
    <mergeCell ref="H23:J23"/>
  </mergeCells>
  <phoneticPr fontId="2"/>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rintOptions horizontalCentered="1"/>
  <pageMargins left="0.7" right="0.7" top="0.75" bottom="0.75" header="0.3" footer="0.3"/>
  <pageSetup paperSize="9" scale="83" fitToHeight="0" orientation="landscape"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D17" sqref="D17:E17"/>
    </sheetView>
  </sheetViews>
  <sheetFormatPr defaultRowHeight="13.5"/>
  <cols>
    <col min="1" max="1" width="1.625" style="77" customWidth="1"/>
    <col min="2" max="2" width="27.625" style="77" customWidth="1"/>
    <col min="3" max="3" width="10.625" style="77" customWidth="1"/>
    <col min="4" max="4" width="13.625" style="77" customWidth="1"/>
    <col min="5" max="5" width="33.5" style="77" customWidth="1"/>
    <col min="6" max="6" width="1.625" style="77" customWidth="1"/>
    <col min="7" max="16384" width="9" style="77"/>
  </cols>
  <sheetData>
    <row r="1" spans="2:6">
      <c r="F1" s="78"/>
    </row>
    <row r="2" spans="2:6" ht="33" customHeight="1">
      <c r="B2" s="1054" t="s">
        <v>130</v>
      </c>
      <c r="C2" s="1055"/>
      <c r="D2" s="1055"/>
      <c r="E2" s="1056"/>
      <c r="F2" s="78"/>
    </row>
    <row r="3" spans="2:6" s="80" customFormat="1" ht="12.75" customHeight="1">
      <c r="B3" s="79"/>
      <c r="C3" s="79"/>
      <c r="D3" s="79"/>
      <c r="E3" s="79"/>
      <c r="F3" s="78"/>
    </row>
    <row r="4" spans="2:6" ht="21" customHeight="1">
      <c r="B4" s="1057" t="s">
        <v>149</v>
      </c>
      <c r="C4" s="1057"/>
      <c r="D4" s="1057"/>
      <c r="E4" s="1057"/>
      <c r="F4" s="78"/>
    </row>
    <row r="5" spans="2:6" ht="13.5" customHeight="1">
      <c r="B5" s="81"/>
      <c r="C5" s="81"/>
      <c r="D5" s="81"/>
      <c r="E5" s="81"/>
      <c r="F5" s="81"/>
    </row>
    <row r="6" spans="2:6" ht="24.95" customHeight="1">
      <c r="D6" s="82" t="s">
        <v>131</v>
      </c>
      <c r="E6" s="83">
        <f>【共通】!C5</f>
        <v>0</v>
      </c>
      <c r="F6" s="84"/>
    </row>
    <row r="7" spans="2:6" ht="24.95" customHeight="1">
      <c r="D7" s="82" t="s">
        <v>132</v>
      </c>
      <c r="E7" s="283" t="s">
        <v>122</v>
      </c>
      <c r="F7" s="84"/>
    </row>
    <row r="8" spans="2:6">
      <c r="F8" s="84"/>
    </row>
    <row r="9" spans="2:6" ht="26.25" customHeight="1">
      <c r="B9" s="85" t="s">
        <v>133</v>
      </c>
      <c r="C9" s="86" t="s">
        <v>134</v>
      </c>
      <c r="D9" s="1062" t="s">
        <v>135</v>
      </c>
      <c r="E9" s="1063"/>
      <c r="F9" s="84"/>
    </row>
    <row r="10" spans="2:6" ht="60" customHeight="1">
      <c r="B10" s="87" t="s">
        <v>136</v>
      </c>
      <c r="C10" s="74"/>
      <c r="D10" s="1058"/>
      <c r="E10" s="1059"/>
      <c r="F10" s="84"/>
    </row>
    <row r="11" spans="2:6" ht="60" customHeight="1">
      <c r="B11" s="87" t="s">
        <v>137</v>
      </c>
      <c r="C11" s="74"/>
      <c r="D11" s="1060"/>
      <c r="E11" s="1059"/>
      <c r="F11" s="84"/>
    </row>
    <row r="12" spans="2:6" ht="60" customHeight="1">
      <c r="B12" s="87" t="s">
        <v>138</v>
      </c>
      <c r="C12" s="74"/>
      <c r="D12" s="1060"/>
      <c r="E12" s="1059"/>
      <c r="F12" s="84"/>
    </row>
    <row r="13" spans="2:6" ht="60" customHeight="1">
      <c r="B13" s="87" t="s">
        <v>139</v>
      </c>
      <c r="C13" s="74"/>
      <c r="D13" s="1060"/>
      <c r="E13" s="1059"/>
      <c r="F13" s="84"/>
    </row>
    <row r="14" spans="2:6" ht="60" customHeight="1">
      <c r="B14" s="87" t="s">
        <v>140</v>
      </c>
      <c r="C14" s="74"/>
      <c r="D14" s="1060"/>
      <c r="E14" s="1059"/>
      <c r="F14" s="84"/>
    </row>
    <row r="15" spans="2:6" ht="60" customHeight="1">
      <c r="B15" s="87" t="s">
        <v>141</v>
      </c>
      <c r="C15" s="74"/>
      <c r="D15" s="1060"/>
      <c r="E15" s="1059"/>
      <c r="F15" s="84"/>
    </row>
    <row r="16" spans="2:6" ht="60" customHeight="1">
      <c r="B16" s="87" t="s">
        <v>142</v>
      </c>
      <c r="C16" s="74"/>
      <c r="D16" s="1060"/>
      <c r="E16" s="1059"/>
      <c r="F16" s="84"/>
    </row>
    <row r="17" spans="2:6" ht="60" customHeight="1">
      <c r="B17" s="88" t="s">
        <v>143</v>
      </c>
      <c r="C17" s="75"/>
      <c r="D17" s="1064" t="s">
        <v>552</v>
      </c>
      <c r="E17" s="1065"/>
      <c r="F17" s="84"/>
    </row>
    <row r="18" spans="2:6" ht="34.5" customHeight="1">
      <c r="B18" s="1061" t="s">
        <v>144</v>
      </c>
      <c r="C18" s="1061"/>
      <c r="D18" s="1061"/>
      <c r="E18" s="1061"/>
      <c r="F18" s="84"/>
    </row>
    <row r="19" spans="2:6">
      <c r="F19" s="84"/>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fitToHeight="0"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view="pageBreakPreview" topLeftCell="A3" zoomScaleNormal="100" zoomScaleSheetLayoutView="100" workbookViewId="0">
      <selection activeCell="C7" sqref="C7:H7"/>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c r="A1" s="1121" t="s">
        <v>473</v>
      </c>
      <c r="B1" s="1121"/>
      <c r="C1" s="1121"/>
      <c r="D1" s="1121"/>
      <c r="E1" s="1121"/>
      <c r="F1" s="1121"/>
      <c r="G1" s="1121"/>
      <c r="H1" s="1121"/>
    </row>
    <row r="2" spans="1:13" ht="45.75" customHeight="1">
      <c r="A2" s="1122" t="s">
        <v>474</v>
      </c>
      <c r="B2" s="1122"/>
      <c r="C2" s="1122"/>
      <c r="D2" s="1122"/>
      <c r="E2" s="1122"/>
      <c r="F2" s="1122"/>
      <c r="G2" s="1122"/>
      <c r="H2" s="1122"/>
    </row>
    <row r="3" spans="1:13" ht="21.75" customHeight="1">
      <c r="A3" s="368" t="s">
        <v>475</v>
      </c>
      <c r="B3" s="369"/>
      <c r="C3" s="369"/>
      <c r="D3" s="369"/>
      <c r="E3" s="369"/>
      <c r="F3" s="369"/>
      <c r="G3" s="369"/>
      <c r="H3" s="369"/>
    </row>
    <row r="4" spans="1:13" ht="18" customHeight="1">
      <c r="A4" s="1108" t="s">
        <v>476</v>
      </c>
      <c r="B4" s="1108"/>
      <c r="C4" s="370" t="s">
        <v>477</v>
      </c>
      <c r="D4" s="371" t="s">
        <v>478</v>
      </c>
      <c r="E4" s="1109" t="s">
        <v>479</v>
      </c>
      <c r="F4" s="1109"/>
      <c r="G4" s="1109"/>
      <c r="H4" s="1109"/>
      <c r="J4" t="s">
        <v>100</v>
      </c>
      <c r="K4" t="s">
        <v>480</v>
      </c>
      <c r="L4" t="s">
        <v>481</v>
      </c>
      <c r="M4" t="s">
        <v>482</v>
      </c>
    </row>
    <row r="5" spans="1:13" ht="18" customHeight="1">
      <c r="A5" s="1108" t="s">
        <v>471</v>
      </c>
      <c r="B5" s="1108"/>
      <c r="C5" s="372"/>
      <c r="D5" s="371" t="s">
        <v>470</v>
      </c>
      <c r="E5" s="1109"/>
      <c r="F5" s="1109"/>
      <c r="G5" s="1109"/>
      <c r="H5" s="1109"/>
      <c r="J5" t="s">
        <v>483</v>
      </c>
      <c r="K5" t="s">
        <v>484</v>
      </c>
      <c r="L5" t="s">
        <v>485</v>
      </c>
      <c r="M5" t="s">
        <v>486</v>
      </c>
    </row>
    <row r="6" spans="1:13" ht="18" customHeight="1">
      <c r="A6" s="1108" t="s">
        <v>487</v>
      </c>
      <c r="B6" s="1108"/>
      <c r="C6" s="373"/>
      <c r="D6" s="371" t="s">
        <v>469</v>
      </c>
      <c r="E6" s="1109" t="s">
        <v>488</v>
      </c>
      <c r="F6" s="1109"/>
      <c r="G6" s="1109"/>
      <c r="H6" s="1109"/>
      <c r="J6" t="s">
        <v>489</v>
      </c>
    </row>
    <row r="7" spans="1:13" ht="47.25" customHeight="1">
      <c r="A7" s="1108" t="s">
        <v>490</v>
      </c>
      <c r="B7" s="1108"/>
      <c r="C7" s="1110" t="s">
        <v>779</v>
      </c>
      <c r="D7" s="1111"/>
      <c r="E7" s="1111"/>
      <c r="F7" s="1111"/>
      <c r="G7" s="1111"/>
      <c r="H7" s="1112"/>
    </row>
    <row r="8" spans="1:13" ht="18" customHeight="1"/>
    <row r="9" spans="1:13" ht="18" customHeight="1">
      <c r="A9" s="374" t="s">
        <v>468</v>
      </c>
      <c r="B9" s="374" t="s">
        <v>467</v>
      </c>
      <c r="C9" s="1113" t="s">
        <v>491</v>
      </c>
      <c r="D9" s="1114"/>
      <c r="E9" s="1115" t="s">
        <v>492</v>
      </c>
      <c r="F9" s="1116"/>
      <c r="G9" s="375" t="s">
        <v>493</v>
      </c>
      <c r="H9" s="374" t="s">
        <v>466</v>
      </c>
    </row>
    <row r="10" spans="1:13" ht="24" customHeight="1">
      <c r="A10" s="1101" t="s">
        <v>494</v>
      </c>
      <c r="B10" s="1081" t="s">
        <v>463</v>
      </c>
      <c r="C10" s="1086" t="s">
        <v>495</v>
      </c>
      <c r="D10" s="1102"/>
      <c r="E10" s="376" t="s">
        <v>496</v>
      </c>
      <c r="F10" s="377"/>
      <c r="G10" s="1081"/>
      <c r="H10" s="1074" t="s">
        <v>497</v>
      </c>
    </row>
    <row r="11" spans="1:13" ht="24" customHeight="1">
      <c r="A11" s="1080"/>
      <c r="B11" s="1083"/>
      <c r="C11" s="1103"/>
      <c r="D11" s="1104"/>
      <c r="E11" s="378" t="s">
        <v>498</v>
      </c>
      <c r="F11" s="379"/>
      <c r="G11" s="1083"/>
      <c r="H11" s="1076"/>
    </row>
    <row r="12" spans="1:13" ht="24" customHeight="1">
      <c r="A12" s="1101" t="s">
        <v>499</v>
      </c>
      <c r="B12" s="380"/>
      <c r="C12" s="1105" t="s">
        <v>500</v>
      </c>
      <c r="D12" s="1106"/>
      <c r="E12" s="1086"/>
      <c r="F12" s="1087"/>
      <c r="G12" s="381"/>
      <c r="H12" s="1074" t="s">
        <v>501</v>
      </c>
    </row>
    <row r="13" spans="1:13" ht="24" customHeight="1">
      <c r="A13" s="1079"/>
      <c r="B13" s="1107" t="s">
        <v>463</v>
      </c>
      <c r="C13" s="382" t="s">
        <v>465</v>
      </c>
      <c r="D13" s="383"/>
      <c r="E13" s="1117"/>
      <c r="F13" s="1118"/>
      <c r="G13" s="381"/>
      <c r="H13" s="1075"/>
    </row>
    <row r="14" spans="1:13" ht="24" customHeight="1">
      <c r="A14" s="1079"/>
      <c r="B14" s="1082"/>
      <c r="C14" s="1119" t="s">
        <v>502</v>
      </c>
      <c r="D14" s="1120"/>
      <c r="E14" s="1066"/>
      <c r="F14" s="1067"/>
      <c r="G14" s="384"/>
      <c r="H14" s="1075"/>
    </row>
    <row r="15" spans="1:13" ht="24" customHeight="1">
      <c r="A15" s="1079"/>
      <c r="B15" s="1082"/>
      <c r="C15" s="417"/>
      <c r="D15" s="385"/>
      <c r="E15" s="386" t="s">
        <v>503</v>
      </c>
      <c r="F15" s="387"/>
      <c r="G15" s="388"/>
      <c r="H15" s="1075"/>
    </row>
    <row r="16" spans="1:13" ht="24" customHeight="1">
      <c r="A16" s="1079"/>
      <c r="B16" s="1082"/>
      <c r="C16" s="1068" t="s">
        <v>504</v>
      </c>
      <c r="D16" s="1069"/>
      <c r="E16" s="1099"/>
      <c r="F16" s="1100"/>
      <c r="G16" s="389"/>
      <c r="H16" s="1075"/>
    </row>
    <row r="17" spans="1:8" ht="24" customHeight="1">
      <c r="A17" s="1079"/>
      <c r="B17" s="1083"/>
      <c r="C17" s="1077"/>
      <c r="D17" s="1078"/>
      <c r="E17" s="386" t="s">
        <v>503</v>
      </c>
      <c r="F17" s="387"/>
      <c r="G17" s="389"/>
      <c r="H17" s="1076"/>
    </row>
    <row r="18" spans="1:8" ht="24" customHeight="1">
      <c r="A18" s="1079"/>
      <c r="B18" s="1081" t="s">
        <v>505</v>
      </c>
      <c r="C18" s="1097" t="s">
        <v>464</v>
      </c>
      <c r="D18" s="1098"/>
      <c r="E18" s="1086"/>
      <c r="F18" s="1087"/>
      <c r="G18" s="390"/>
      <c r="H18" s="1074" t="s">
        <v>506</v>
      </c>
    </row>
    <row r="19" spans="1:8" ht="24" customHeight="1">
      <c r="A19" s="1079"/>
      <c r="B19" s="1082"/>
      <c r="C19" s="1068" t="s">
        <v>507</v>
      </c>
      <c r="D19" s="1069"/>
      <c r="E19" s="1066"/>
      <c r="F19" s="1067"/>
      <c r="G19" s="391"/>
      <c r="H19" s="1075"/>
    </row>
    <row r="20" spans="1:8" ht="24" customHeight="1">
      <c r="A20" s="1079"/>
      <c r="B20" s="1083"/>
      <c r="C20" s="1077"/>
      <c r="D20" s="1078"/>
      <c r="E20" s="386" t="s">
        <v>503</v>
      </c>
      <c r="F20" s="387"/>
      <c r="G20" s="392"/>
      <c r="H20" s="1076"/>
    </row>
    <row r="21" spans="1:8" ht="24" customHeight="1">
      <c r="A21" s="1079"/>
      <c r="B21" s="1082" t="s">
        <v>508</v>
      </c>
      <c r="C21" s="1094" t="s">
        <v>509</v>
      </c>
      <c r="D21" s="1095"/>
      <c r="E21" s="393"/>
      <c r="F21" s="394"/>
      <c r="G21" s="395"/>
      <c r="H21" s="1074" t="s">
        <v>510</v>
      </c>
    </row>
    <row r="22" spans="1:8" ht="24" customHeight="1">
      <c r="A22" s="1080"/>
      <c r="B22" s="1083"/>
      <c r="C22" s="1090" t="s">
        <v>511</v>
      </c>
      <c r="D22" s="1096"/>
      <c r="E22" s="378" t="s">
        <v>512</v>
      </c>
      <c r="F22" s="396"/>
      <c r="G22" s="397"/>
      <c r="H22" s="1076"/>
    </row>
    <row r="23" spans="1:8" ht="46.5" customHeight="1">
      <c r="A23" s="1101" t="s">
        <v>513</v>
      </c>
      <c r="B23" s="1081" t="s">
        <v>463</v>
      </c>
      <c r="C23" s="1084" t="s">
        <v>514</v>
      </c>
      <c r="D23" s="1085"/>
      <c r="E23" s="393"/>
      <c r="F23" s="398"/>
      <c r="G23" s="390"/>
      <c r="H23" s="1074" t="s">
        <v>515</v>
      </c>
    </row>
    <row r="24" spans="1:8" ht="24" customHeight="1">
      <c r="A24" s="1079"/>
      <c r="B24" s="1082"/>
      <c r="C24" s="1068" t="s">
        <v>516</v>
      </c>
      <c r="D24" s="1069"/>
      <c r="E24" s="399" t="s">
        <v>517</v>
      </c>
      <c r="F24" s="400"/>
      <c r="G24" s="401"/>
      <c r="H24" s="1075"/>
    </row>
    <row r="25" spans="1:8" ht="24" customHeight="1">
      <c r="A25" s="1080"/>
      <c r="B25" s="1083"/>
      <c r="C25" s="1077"/>
      <c r="D25" s="1078"/>
      <c r="E25" s="402" t="s">
        <v>518</v>
      </c>
      <c r="F25" s="403"/>
      <c r="G25" s="392"/>
      <c r="H25" s="1076"/>
    </row>
    <row r="26" spans="1:8" ht="24" customHeight="1">
      <c r="A26" s="1101" t="s">
        <v>519</v>
      </c>
      <c r="B26" s="1081" t="s">
        <v>463</v>
      </c>
      <c r="C26" s="1086" t="s">
        <v>520</v>
      </c>
      <c r="D26" s="1102"/>
      <c r="E26" s="399" t="s">
        <v>517</v>
      </c>
      <c r="F26" s="400"/>
      <c r="G26" s="381"/>
      <c r="H26" s="404"/>
    </row>
    <row r="27" spans="1:8" ht="24" customHeight="1">
      <c r="A27" s="1080"/>
      <c r="B27" s="1083"/>
      <c r="C27" s="1103"/>
      <c r="D27" s="1104"/>
      <c r="E27" s="402" t="s">
        <v>518</v>
      </c>
      <c r="F27" s="403"/>
      <c r="G27" s="381"/>
      <c r="H27" s="404"/>
    </row>
    <row r="28" spans="1:8" ht="37.5" customHeight="1">
      <c r="A28" s="1079" t="s">
        <v>521</v>
      </c>
      <c r="B28" s="1081" t="s">
        <v>463</v>
      </c>
      <c r="C28" s="1084" t="s">
        <v>522</v>
      </c>
      <c r="D28" s="1085"/>
      <c r="E28" s="1086"/>
      <c r="F28" s="1087"/>
      <c r="G28" s="390"/>
      <c r="H28" s="1074" t="s">
        <v>523</v>
      </c>
    </row>
    <row r="29" spans="1:8" ht="24" customHeight="1">
      <c r="A29" s="1079"/>
      <c r="B29" s="1082"/>
      <c r="C29" s="1072" t="s">
        <v>524</v>
      </c>
      <c r="D29" s="1073"/>
      <c r="E29" s="1088"/>
      <c r="F29" s="1089"/>
      <c r="G29" s="405"/>
      <c r="H29" s="1075"/>
    </row>
    <row r="30" spans="1:8" ht="24" customHeight="1">
      <c r="A30" s="1079"/>
      <c r="B30" s="1082"/>
      <c r="C30" s="1072" t="s">
        <v>525</v>
      </c>
      <c r="D30" s="1073"/>
      <c r="E30" s="1066"/>
      <c r="F30" s="1067"/>
      <c r="G30" s="405"/>
      <c r="H30" s="1075"/>
    </row>
    <row r="31" spans="1:8" ht="24" customHeight="1">
      <c r="A31" s="1079"/>
      <c r="B31" s="1082"/>
      <c r="C31" s="1072" t="s">
        <v>526</v>
      </c>
      <c r="D31" s="1073"/>
      <c r="E31" s="1066"/>
      <c r="F31" s="1067"/>
      <c r="G31" s="405"/>
      <c r="H31" s="1075"/>
    </row>
    <row r="32" spans="1:8" ht="24" customHeight="1">
      <c r="A32" s="1079"/>
      <c r="B32" s="1082"/>
      <c r="C32" s="1072" t="s">
        <v>527</v>
      </c>
      <c r="D32" s="1073"/>
      <c r="E32" s="1066"/>
      <c r="F32" s="1067"/>
      <c r="G32" s="405"/>
      <c r="H32" s="1075"/>
    </row>
    <row r="33" spans="1:8" ht="24" customHeight="1">
      <c r="A33" s="1079"/>
      <c r="B33" s="1082"/>
      <c r="C33" s="1068" t="s">
        <v>528</v>
      </c>
      <c r="D33" s="1069"/>
      <c r="E33" s="1066"/>
      <c r="F33" s="1067"/>
      <c r="G33" s="406"/>
      <c r="H33" s="1075"/>
    </row>
    <row r="34" spans="1:8" ht="24" customHeight="1">
      <c r="A34" s="1079"/>
      <c r="B34" s="1082"/>
      <c r="C34" s="1070"/>
      <c r="D34" s="1071"/>
      <c r="E34" s="407" t="s">
        <v>529</v>
      </c>
      <c r="F34" s="408"/>
      <c r="G34" s="409"/>
      <c r="H34" s="1075"/>
    </row>
    <row r="35" spans="1:8" ht="24" customHeight="1">
      <c r="A35" s="1079"/>
      <c r="B35" s="1082"/>
      <c r="C35" s="1072" t="s">
        <v>530</v>
      </c>
      <c r="D35" s="1073"/>
      <c r="E35" s="1066"/>
      <c r="F35" s="1067"/>
      <c r="G35" s="405"/>
      <c r="H35" s="1075"/>
    </row>
    <row r="36" spans="1:8" ht="107.25" customHeight="1">
      <c r="A36" s="1080"/>
      <c r="B36" s="1083"/>
      <c r="C36" s="1090" t="s">
        <v>531</v>
      </c>
      <c r="D36" s="1091"/>
      <c r="E36" s="1092"/>
      <c r="F36" s="1093"/>
      <c r="G36" s="410"/>
      <c r="H36" s="1076"/>
    </row>
    <row r="37" spans="1:8">
      <c r="A37" s="411"/>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E35:F35 E30:F33 E14:F14 E16:F16 E19:F19">
      <formula1>$K$4:$K$5</formula1>
    </dataValidation>
    <dataValidation type="list" allowBlank="1" showInputMessage="1" showErrorMessage="1" sqref="E29:F29">
      <formula1>$L$4:$L$5</formula1>
    </dataValidation>
    <dataValidation type="list" allowBlank="1" showInputMessage="1" showErrorMessage="1" sqref="F24 F26">
      <formula1>$M$4:$M$5</formula1>
    </dataValidation>
    <dataValidation type="list" allowBlank="1" showInputMessage="1" showErrorMessage="1" sqref="F11">
      <formula1>$J$4:$J$6</formula1>
    </dataValidation>
  </dataValidations>
  <pageMargins left="0.7" right="0.7" top="0.75" bottom="0.75" header="0.3" footer="0.3"/>
  <pageSetup paperSize="9" scale="78"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53</vt:i4>
      </vt:variant>
    </vt:vector>
  </HeadingPairs>
  <TitlesOfParts>
    <vt:vector size="70" baseType="lpstr">
      <vt:lpstr>選択肢</vt:lpstr>
      <vt:lpstr>資料一覧</vt:lpstr>
      <vt:lpstr>【共通】</vt:lpstr>
      <vt:lpstr>P1</vt:lpstr>
      <vt:lpstr>P2-1</vt:lpstr>
      <vt:lpstr>P2-2</vt:lpstr>
      <vt:lpstr>P2-3</vt:lpstr>
      <vt:lpstr>P3</vt:lpstr>
      <vt:lpstr>P4</vt:lpstr>
      <vt:lpstr>P5-1</vt:lpstr>
      <vt:lpstr>P5-2</vt:lpstr>
      <vt:lpstr>P5-3</vt:lpstr>
      <vt:lpstr>P6 </vt:lpstr>
      <vt:lpstr>P7</vt:lpstr>
      <vt:lpstr>P8</vt:lpstr>
      <vt:lpstr>P9</vt:lpstr>
      <vt:lpstr>P10</vt:lpstr>
      <vt:lpstr>【共通】!Print_Area</vt:lpstr>
      <vt:lpstr>'P1'!Print_Area</vt:lpstr>
      <vt:lpstr>'P10'!Print_Area</vt:lpstr>
      <vt:lpstr>'P2-1'!Print_Area</vt:lpstr>
      <vt:lpstr>'P2-2'!Print_Area</vt:lpstr>
      <vt:lpstr>'P2-3'!Print_Area</vt:lpstr>
      <vt:lpstr>'P3'!Print_Area</vt:lpstr>
      <vt:lpstr>'P4'!Print_Area</vt:lpstr>
      <vt:lpstr>'P5-1'!Print_Area</vt:lpstr>
      <vt:lpstr>'P5-2'!Print_Area</vt:lpstr>
      <vt:lpstr>'P5-3'!Print_Area</vt:lpstr>
      <vt:lpstr>'P6 '!Print_Area</vt:lpstr>
      <vt:lpstr>'P7'!Print_Area</vt:lpstr>
      <vt:lpstr>'P8'!Print_Area</vt:lpstr>
      <vt:lpstr>'P9'!Print_Area</vt:lpstr>
      <vt:lpstr>資料一覧!Print_Area</vt:lpstr>
      <vt:lpstr>'P6 '!Print_Titles</vt:lpstr>
      <vt:lpstr>なし</vt:lpstr>
      <vt:lpstr>医療型障害児入所施設</vt:lpstr>
      <vt:lpstr>一般相談支援事業</vt:lpstr>
      <vt:lpstr>管理者</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2025-07-22T06:16:18Z</cp:lastPrinted>
  <dcterms:created xsi:type="dcterms:W3CDTF">2007-11-28T08:57:04Z</dcterms:created>
  <dcterms:modified xsi:type="dcterms:W3CDTF">2025-08-14T07:44:58Z</dcterms:modified>
</cp:coreProperties>
</file>