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1.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3.xml" ContentType="application/vnd.openxmlformats-officedocument.drawing+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45" windowWidth="20610" windowHeight="11640" tabRatio="838" activeTab="0"/>
  </bookViews>
  <sheets>
    <sheet name="表紙" sheetId="1" r:id="rId1"/>
    <sheet name="提案書提出資料一覧表" sheetId="2" r:id="rId2"/>
    <sheet name="様式第1号" sheetId="3" r:id="rId3"/>
    <sheet name="様式第10号" sheetId="4" r:id="rId4"/>
    <sheet name="様式第13号" sheetId="5" r:id="rId5"/>
    <sheet name="様式第14号（別紙1）" sheetId="6" r:id="rId6"/>
    <sheet name="様式第14号（別紙2）" sheetId="7" r:id="rId7"/>
    <sheet name="様式第14号（別紙3）" sheetId="8" r:id="rId8"/>
    <sheet name="様式第14号（別紙4）" sheetId="9" r:id="rId9"/>
    <sheet name="様式第16号-3-2（別紙1）(3炉用）" sheetId="10" r:id="rId10"/>
    <sheet name="様式第16号-3-2（別紙2）(3炉用）" sheetId="11" r:id="rId11"/>
    <sheet name="様式第16号-3-2（別紙1） (2炉用)" sheetId="12" r:id="rId12"/>
    <sheet name="様式第16号-3-2（別紙2） (2炉用)" sheetId="13" r:id="rId13"/>
    <sheet name="様式第16号-3-6（別紙1）" sheetId="14" r:id="rId14"/>
    <sheet name="様式第16号-3-6（別紙2）" sheetId="15" r:id="rId15"/>
    <sheet name="様式16号-4-1（別紙1）" sheetId="16" r:id="rId16"/>
    <sheet name="様式第17号-1-1（別紙1）" sheetId="17" r:id="rId17"/>
    <sheet name="様式第17号-1-1（別紙2）" sheetId="18" r:id="rId18"/>
    <sheet name="様式第17号-2-1（別紙1）" sheetId="19" r:id="rId19"/>
    <sheet name="様式第17号-2-1（別紙2）" sheetId="20" r:id="rId20"/>
    <sheet name="様式第17号-2-1（別紙3）" sheetId="21" r:id="rId21"/>
    <sheet name="様式第17号-2-1（別紙4）" sheetId="22" r:id="rId22"/>
    <sheet name="様式第17号-2-1（別紙5）" sheetId="23" r:id="rId23"/>
    <sheet name="様式第17号-2-1（別紙6）" sheetId="24" r:id="rId24"/>
    <sheet name="様式第17号-2-1（別紙7）" sheetId="25" r:id="rId25"/>
    <sheet name="様式第17号-2-1（別紙8）" sheetId="26" r:id="rId26"/>
    <sheet name="様式第17号-2-1（別紙9）" sheetId="27" r:id="rId27"/>
    <sheet name="様式第17号-2-1（別紙10）" sheetId="28" r:id="rId28"/>
    <sheet name="様式第17号-2-1（別紙11）" sheetId="29" r:id="rId29"/>
    <sheet name="様式第17号-3-1（別紙1）" sheetId="30" r:id="rId30"/>
    <sheet name="様式第17号-3-1（別紙2）" sheetId="31" r:id="rId31"/>
  </sheets>
  <definedNames>
    <definedName name="_Order1" hidden="1">0</definedName>
    <definedName name="_xlfn.COUNTIFS" hidden="1">#NAME?</definedName>
    <definedName name="anscount" hidden="1">1</definedName>
    <definedName name="_xlnm.Print_Area" localSheetId="1">'提案書提出資料一覧表'!$B$3:$G$105</definedName>
    <definedName name="_xlnm.Print_Area" localSheetId="0">'表紙'!$B$1:$J$26</definedName>
    <definedName name="_xlnm.Print_Area" localSheetId="15">'様式16号-4-1（別紙1）'!$B$1:$H$73</definedName>
    <definedName name="_xlnm.Print_Area" localSheetId="3">'様式第10号'!$B$2:$I$35</definedName>
    <definedName name="_xlnm.Print_Area" localSheetId="4">'様式第13号'!$B$1:$G$27</definedName>
    <definedName name="_xlnm.Print_Area" localSheetId="5">'様式第14号（別紙1）'!$A$1:$L$37</definedName>
    <definedName name="_xlnm.Print_Area" localSheetId="6">'様式第14号（別紙2）'!$B$1:$AI$39</definedName>
    <definedName name="_xlnm.Print_Area" localSheetId="7">'様式第14号（別紙3）'!$A$1:$O$54</definedName>
    <definedName name="_xlnm.Print_Area" localSheetId="8">'様式第14号（別紙4）'!$A$1:$O$50</definedName>
    <definedName name="_xlnm.Print_Area" localSheetId="11">'様式第16号-3-2（別紙1） (2炉用)'!$B$2:$P$117</definedName>
    <definedName name="_xlnm.Print_Area" localSheetId="9">'様式第16号-3-2（別紙1）(3炉用）'!$B$2:$P$139</definedName>
    <definedName name="_xlnm.Print_Area" localSheetId="12">'様式第16号-3-2（別紙2） (2炉用)'!$B$2:$DW$72</definedName>
    <definedName name="_xlnm.Print_Area" localSheetId="10">'様式第16号-3-2（別紙2）(3炉用）'!$B$2:$DW$74</definedName>
    <definedName name="_xlnm.Print_Area" localSheetId="13">'様式第16号-3-6（別紙1）'!$B$1:$Q$49</definedName>
    <definedName name="_xlnm.Print_Area" localSheetId="14">'様式第16号-3-6（別紙2）'!$B$1:$E$30</definedName>
    <definedName name="_xlnm.Print_Area" localSheetId="16">'様式第17号-1-1（別紙1）'!$B$1:$H$35</definedName>
    <definedName name="_xlnm.Print_Area" localSheetId="17">'様式第17号-1-1（別紙2）'!$B$1:$L$32</definedName>
    <definedName name="_xlnm.Print_Area" localSheetId="18">'様式第17号-2-1（別紙1）'!$A:$AH</definedName>
    <definedName name="_xlnm.Print_Area" localSheetId="27">'様式第17号-2-1（別紙10）'!$A$1:$AB$31</definedName>
    <definedName name="_xlnm.Print_Area" localSheetId="28">'様式第17号-2-1（別紙11）'!$A$1:$H$23</definedName>
    <definedName name="_xlnm.Print_Area" localSheetId="19">'様式第17号-2-1（別紙2）'!$A$1:$G$37</definedName>
    <definedName name="_xlnm.Print_Area" localSheetId="20">'様式第17号-2-1（別紙3）'!$A$1:$AC$45</definedName>
    <definedName name="_xlnm.Print_Area" localSheetId="21">'様式第17号-2-1（別紙4）'!$A$1:$AB$65</definedName>
    <definedName name="_xlnm.Print_Area" localSheetId="22">'様式第17号-2-1（別紙5）'!$A$1:$K$44</definedName>
    <definedName name="_xlnm.Print_Area" localSheetId="23">'様式第17号-2-1（別紙6）'!$A$1:$AA$31</definedName>
    <definedName name="_xlnm.Print_Area" localSheetId="24">'様式第17号-2-1（別紙7）'!$A$1:$G$26</definedName>
    <definedName name="_xlnm.Print_Area" localSheetId="25">'様式第17号-2-1（別紙8）'!$A$1:$AB$31</definedName>
    <definedName name="_xlnm.Print_Area" localSheetId="26">'様式第17号-2-1（別紙9）'!$A$1:$G$26</definedName>
    <definedName name="_xlnm.Print_Area" localSheetId="29">'様式第17号-3-1（別紙1）'!$A:$AM</definedName>
    <definedName name="_xlnm.Print_Area" localSheetId="30">'様式第17号-3-1（別紙2）'!$A$1:$M$29</definedName>
    <definedName name="_xlnm.Print_Area" localSheetId="2">'様式第1号'!$B$1:$I$66</definedName>
    <definedName name="_xlnm.Print_Titles" localSheetId="15">'様式16号-4-1（別紙1）'!$1:$4</definedName>
    <definedName name="_xlnm.Print_Titles" localSheetId="14">'様式第16号-3-6（別紙2）'!$1:$5</definedName>
    <definedName name="_xlnm.Print_Titles" localSheetId="19">'様式第17号-2-1（別紙2）'!$1:$4</definedName>
    <definedName name="_xlnm.Print_Titles" localSheetId="23">'様式第17号-2-1（別紙6）'!$1:$5</definedName>
    <definedName name="_xlnm.Print_Titles" localSheetId="24">'様式第17号-2-1（別紙7）'!$1:$4</definedName>
    <definedName name="_xlnm.Print_Titles" localSheetId="26">'様式第17号-2-1（別紙9）'!$1:$4</definedName>
    <definedName name="_xlnm.Print_Titles" localSheetId="30">'様式第17号-3-1（別紙2）'!$1:$4</definedName>
    <definedName name="Z_084AE120_92E3_11D5_B1AB_00A0C9E26D76_.wvu.PrintArea" localSheetId="18" hidden="1">'様式第17号-2-1（別紙1）'!$B$1:$AH$71</definedName>
    <definedName name="Z_084AE120_92E3_11D5_B1AB_00A0C9E26D76_.wvu.PrintArea" localSheetId="20" hidden="1">'様式第17号-2-1（別紙3）'!$B$5:$AC$6</definedName>
    <definedName name="Z_084AE120_92E3_11D5_B1AB_00A0C9E26D76_.wvu.PrintArea" localSheetId="29" hidden="1">'様式第17号-3-1（別紙1）'!$B$1:$AM$27</definedName>
    <definedName name="Z_084AE120_92E3_11D5_B1AB_00A0C9E26D76_.wvu.Rows" localSheetId="18" hidden="1">'様式第17号-2-1（別紙1）'!#REF!</definedName>
    <definedName name="Z_084AE120_92E3_11D5_B1AB_00A0C9E26D76_.wvu.Rows" localSheetId="20" hidden="1">'様式第17号-2-1（別紙3）'!#REF!</definedName>
    <definedName name="Z_084AE120_92E3_11D5_B1AB_00A0C9E26D76_.wvu.Rows" localSheetId="29" hidden="1">'様式第17号-3-1（別紙1）'!#REF!</definedName>
    <definedName name="Z_742D71E0_95CC_11D5_947E_004026A90764_.wvu.PrintArea" localSheetId="18" hidden="1">'様式第17号-2-1（別紙1）'!$B$1:$AH$71</definedName>
    <definedName name="Z_742D71E0_95CC_11D5_947E_004026A90764_.wvu.PrintArea" localSheetId="20" hidden="1">'様式第17号-2-1（別紙3）'!$B$5:$AC$6</definedName>
    <definedName name="Z_742D71E0_95CC_11D5_947E_004026A90764_.wvu.PrintArea" localSheetId="29" hidden="1">'様式第17号-3-1（別紙1）'!$B$1:$AM$27</definedName>
    <definedName name="Z_742D71E0_95CC_11D5_947E_004026A90764_.wvu.Rows" localSheetId="18" hidden="1">'様式第17号-2-1（別紙1）'!#REF!</definedName>
    <definedName name="Z_742D71E0_95CC_11D5_947E_004026A90764_.wvu.Rows" localSheetId="20" hidden="1">'様式第17号-2-1（別紙3）'!#REF!</definedName>
    <definedName name="Z_742D71E0_95CC_11D5_947E_004026A90764_.wvu.Rows" localSheetId="29" hidden="1">'様式第17号-3-1（別紙1）'!#REF!</definedName>
    <definedName name="Z_DB0B5780_957A_11D5_B6B0_0000F4971045_.wvu.PrintArea" localSheetId="18" hidden="1">'様式第17号-2-1（別紙1）'!$B$1:$AH$71</definedName>
    <definedName name="Z_DB0B5780_957A_11D5_B6B0_0000F4971045_.wvu.PrintArea" localSheetId="20" hidden="1">'様式第17号-2-1（別紙3）'!$B$5:$AC$6</definedName>
    <definedName name="Z_DB0B5780_957A_11D5_B6B0_0000F4971045_.wvu.PrintArea" localSheetId="29" hidden="1">'様式第17号-3-1（別紙1）'!$B$1:$AM$27</definedName>
    <definedName name="Z_DB0B5780_957A_11D5_B6B0_0000F4971045_.wvu.Rows" localSheetId="18" hidden="1">'様式第17号-2-1（別紙1）'!#REF!</definedName>
    <definedName name="Z_DB0B5780_957A_11D5_B6B0_0000F4971045_.wvu.Rows" localSheetId="20" hidden="1">'様式第17号-2-1（別紙3）'!#REF!</definedName>
    <definedName name="Z_DB0B5780_957A_11D5_B6B0_0000F4971045_.wvu.Rows" localSheetId="29" hidden="1">'様式第17号-3-1（別紙1）'!#REF!</definedName>
  </definedNames>
  <calcPr fullCalcOnLoad="1"/>
</workbook>
</file>

<file path=xl/sharedStrings.xml><?xml version="1.0" encoding="utf-8"?>
<sst xmlns="http://schemas.openxmlformats.org/spreadsheetml/2006/main" count="3532" uniqueCount="1068">
  <si>
    <r>
      <t>注1：</t>
    </r>
    <r>
      <rPr>
        <sz val="11"/>
        <rFont val="ＭＳ Ｐゴシック"/>
        <family val="3"/>
      </rPr>
      <t>　　　　　　　　　に数値を記述すること。</t>
    </r>
  </si>
  <si>
    <t>注2：付属棟や外構等は所掌区分のプラント動力または建築動力に含めること。</t>
  </si>
  <si>
    <t>２．発電電力</t>
  </si>
  <si>
    <t>３．契約電力及び発電効率</t>
  </si>
  <si>
    <t>3炉</t>
  </si>
  <si>
    <t>2炉</t>
  </si>
  <si>
    <t>1炉</t>
  </si>
  <si>
    <t>発電効率①</t>
  </si>
  <si>
    <t>％（設計ポイント）</t>
  </si>
  <si>
    <t>発電効率②</t>
  </si>
  <si>
    <t>４．電力量（自動計算）</t>
  </si>
  <si>
    <t>日発電
電力量
（kWｈ/日）</t>
  </si>
  <si>
    <t>日消費
電力量
（kWｈ/日）</t>
  </si>
  <si>
    <t>日売電
電力量
（kWｈ/日）</t>
  </si>
  <si>
    <t>年間発電
電力量
（kWｈ/年）</t>
  </si>
  <si>
    <t>年間消費
電力量
（kWｈ/年）</t>
  </si>
  <si>
    <t>年間売電
電力量
（kWｈ/年）</t>
  </si>
  <si>
    <t>■ごみ質（低位発熱量）の設定について</t>
  </si>
  <si>
    <t>図－ごみ質出現確率</t>
  </si>
  <si>
    <t>ごみ質NO.</t>
  </si>
  <si>
    <t>ごみ質の出現頻度</t>
  </si>
  <si>
    <t>設計ポイント</t>
  </si>
  <si>
    <r>
      <t>低位発熱量</t>
    </r>
    <r>
      <rPr>
        <sz val="8"/>
        <rFont val="ＭＳ Ｐゴシック"/>
        <family val="3"/>
      </rPr>
      <t>（代表値）（kJ/kg）</t>
    </r>
  </si>
  <si>
    <r>
      <t>低位発熱量</t>
    </r>
    <r>
      <rPr>
        <sz val="8"/>
        <rFont val="ＭＳ Ｐゴシック"/>
        <family val="3"/>
      </rPr>
      <t>（境界値）（kJ/kg）</t>
    </r>
  </si>
  <si>
    <r>
      <t xml:space="preserve"> Ｚ値</t>
    </r>
    <r>
      <rPr>
        <vertAlign val="superscript"/>
        <sz val="10"/>
        <color indexed="8"/>
        <rFont val="ＭＳ Ｐゴシック"/>
        <family val="3"/>
      </rPr>
      <t>※</t>
    </r>
  </si>
  <si>
    <t>出現確率（％/年)</t>
  </si>
  <si>
    <t>年間出現日数(日/年)</t>
  </si>
  <si>
    <t>ごみ質①</t>
  </si>
  <si>
    <t>ごみ質②</t>
  </si>
  <si>
    <t>ごみ質③</t>
  </si>
  <si>
    <t>ごみ質④</t>
  </si>
  <si>
    <t>ごみ質⑤</t>
  </si>
  <si>
    <t>ごみ質⑥</t>
  </si>
  <si>
    <t>ごみ質⑦</t>
  </si>
  <si>
    <t>ごみ量</t>
  </si>
  <si>
    <t>上期</t>
  </si>
  <si>
    <t>中期</t>
  </si>
  <si>
    <t>下期</t>
  </si>
  <si>
    <t>要求水準書に対する質問</t>
  </si>
  <si>
    <t>(単位：円)</t>
  </si>
  <si>
    <t>人件費</t>
  </si>
  <si>
    <t>維持管理費（補修費用除く）</t>
  </si>
  <si>
    <t>電力等の基本料金</t>
  </si>
  <si>
    <t>その他費用</t>
  </si>
  <si>
    <t>事業収支計画</t>
  </si>
  <si>
    <t>費目（補修費用を除く固定費）</t>
  </si>
  <si>
    <t>(2)予備性能試験</t>
  </si>
  <si>
    <t>平成38年度</t>
  </si>
  <si>
    <t>平成39年度</t>
  </si>
  <si>
    <t>処理量（計画値）</t>
  </si>
  <si>
    <t>ｔ/年</t>
  </si>
  <si>
    <t>設計・建設期間</t>
  </si>
  <si>
    <t>第2章</t>
  </si>
  <si>
    <t>8</t>
  </si>
  <si>
    <t>(2)</t>
  </si>
  <si>
    <t>1.5.1</t>
  </si>
  <si>
    <t>5</t>
  </si>
  <si>
    <t>費用明細書（補修費用）</t>
  </si>
  <si>
    <t>費目（補修費用）</t>
  </si>
  <si>
    <t>各補修業務の実施年度に費用を記載すること。</t>
  </si>
  <si>
    <t>リスク管理方法</t>
  </si>
  <si>
    <t>リスク顕在化前</t>
  </si>
  <si>
    <t>リスク顕在化後</t>
  </si>
  <si>
    <t>当該リスクを顕在化させないための方策</t>
  </si>
  <si>
    <t>被害を最小化するための方策</t>
  </si>
  <si>
    <t>リスクの種類</t>
  </si>
  <si>
    <t>※2</t>
  </si>
  <si>
    <t>総　計</t>
  </si>
  <si>
    <t>小　計</t>
  </si>
  <si>
    <t>その他</t>
  </si>
  <si>
    <t>※5</t>
  </si>
  <si>
    <t>※6</t>
  </si>
  <si>
    <t>※3</t>
  </si>
  <si>
    <t>※4</t>
  </si>
  <si>
    <t>※7</t>
  </si>
  <si>
    <t>No.</t>
  </si>
  <si>
    <t>負担者</t>
  </si>
  <si>
    <t>様式第1号</t>
  </si>
  <si>
    <t>入札説明書等に関する質問書</t>
  </si>
  <si>
    <t>平成　　年　　月　　日</t>
  </si>
  <si>
    <t>質問者</t>
  </si>
  <si>
    <t>会社名</t>
  </si>
  <si>
    <t>所在地</t>
  </si>
  <si>
    <t>担当者</t>
  </si>
  <si>
    <t>氏名</t>
  </si>
  <si>
    <t>所属</t>
  </si>
  <si>
    <t>電話</t>
  </si>
  <si>
    <t>FAX</t>
  </si>
  <si>
    <t>E-mail</t>
  </si>
  <si>
    <t>SPCの出資構成</t>
  </si>
  <si>
    <t>入札説明書に対する質問</t>
  </si>
  <si>
    <t>No.</t>
  </si>
  <si>
    <t>頁</t>
  </si>
  <si>
    <t>大項目</t>
  </si>
  <si>
    <t>中項目</t>
  </si>
  <si>
    <t>小項目</t>
  </si>
  <si>
    <t>項目名</t>
  </si>
  <si>
    <t>質問の内容</t>
  </si>
  <si>
    <t>例</t>
  </si>
  <si>
    <t>第1章</t>
  </si>
  <si>
    <t>No.</t>
  </si>
  <si>
    <t>落札者決定基準に対する質問</t>
  </si>
  <si>
    <t>No.</t>
  </si>
  <si>
    <t>表中</t>
  </si>
  <si>
    <t>様式集に対する質問</t>
  </si>
  <si>
    <t>No.</t>
  </si>
  <si>
    <t>様式</t>
  </si>
  <si>
    <t>カナ等</t>
  </si>
  <si>
    <t>基本協定書(案）に対する質問</t>
  </si>
  <si>
    <t>No.</t>
  </si>
  <si>
    <t>条</t>
  </si>
  <si>
    <t>項</t>
  </si>
  <si>
    <t>号</t>
  </si>
  <si>
    <t>1</t>
  </si>
  <si>
    <t>No.</t>
  </si>
  <si>
    <t>※1</t>
  </si>
  <si>
    <t>※2</t>
  </si>
  <si>
    <t>※3</t>
  </si>
  <si>
    <t>項目の数字入力は半角を使用すること。</t>
  </si>
  <si>
    <t>※4</t>
  </si>
  <si>
    <t>単位：円</t>
  </si>
  <si>
    <t>費目</t>
  </si>
  <si>
    <t>円/t</t>
  </si>
  <si>
    <t>⑤</t>
  </si>
  <si>
    <t>合計</t>
  </si>
  <si>
    <t>※1</t>
  </si>
  <si>
    <t>※3</t>
  </si>
  <si>
    <t>受付グループ名：</t>
  </si>
  <si>
    <t>合計</t>
  </si>
  <si>
    <t>平成35年度</t>
  </si>
  <si>
    <t>平成36年度</t>
  </si>
  <si>
    <t>平成37年度</t>
  </si>
  <si>
    <t>※1</t>
  </si>
  <si>
    <t>人件費単価
（千円/人）</t>
  </si>
  <si>
    <t>必要人数（人）</t>
  </si>
  <si>
    <t>人件費合計
（千円）</t>
  </si>
  <si>
    <r>
      <t xml:space="preserve">職　種
</t>
    </r>
    <r>
      <rPr>
        <sz val="10"/>
        <rFont val="ＭＳ 明朝"/>
        <family val="1"/>
      </rPr>
      <t>（必要な法的資格）</t>
    </r>
  </si>
  <si>
    <t>※2</t>
  </si>
  <si>
    <t>※4</t>
  </si>
  <si>
    <t>※2</t>
  </si>
  <si>
    <t>管理要員</t>
  </si>
  <si>
    <t>運転要員</t>
  </si>
  <si>
    <t>種別</t>
  </si>
  <si>
    <t>機械設備工事</t>
  </si>
  <si>
    <t>4.</t>
  </si>
  <si>
    <t>5.</t>
  </si>
  <si>
    <t>6.</t>
  </si>
  <si>
    <t>7.</t>
  </si>
  <si>
    <t>8.</t>
  </si>
  <si>
    <t>配管工事</t>
  </si>
  <si>
    <t>電気・計装工事</t>
  </si>
  <si>
    <t>共通仮設費</t>
  </si>
  <si>
    <t>現場管理費</t>
  </si>
  <si>
    <t>一般管理費</t>
  </si>
  <si>
    <t>建築工事</t>
  </si>
  <si>
    <t>3.</t>
  </si>
  <si>
    <t>各企業の役割分担・実施体制</t>
  </si>
  <si>
    <t>平成40年度</t>
  </si>
  <si>
    <t>平成41年度</t>
  </si>
  <si>
    <t>平成42年度</t>
  </si>
  <si>
    <t>平成43年度</t>
  </si>
  <si>
    <t>対面的対話における確認事項</t>
  </si>
  <si>
    <t>休炉</t>
  </si>
  <si>
    <t>分類</t>
  </si>
  <si>
    <t>設備電力</t>
  </si>
  <si>
    <t>ごみ質</t>
  </si>
  <si>
    <t>運転
日数
(日/年)</t>
  </si>
  <si>
    <t>消費電力量</t>
  </si>
  <si>
    <t>－</t>
  </si>
  <si>
    <t>契約電力</t>
  </si>
  <si>
    <t>操炉計画</t>
  </si>
  <si>
    <t>月</t>
  </si>
  <si>
    <t>4月</t>
  </si>
  <si>
    <t>5月</t>
  </si>
  <si>
    <t>6月</t>
  </si>
  <si>
    <t>7月</t>
  </si>
  <si>
    <t>8月</t>
  </si>
  <si>
    <t>9月</t>
  </si>
  <si>
    <t>日数</t>
  </si>
  <si>
    <t>10月</t>
  </si>
  <si>
    <t>11月</t>
  </si>
  <si>
    <t>12月</t>
  </si>
  <si>
    <t>1月</t>
  </si>
  <si>
    <t>2月</t>
  </si>
  <si>
    <t>3月</t>
  </si>
  <si>
    <t>割合</t>
  </si>
  <si>
    <t>3</t>
  </si>
  <si>
    <t>ア　建設工事</t>
  </si>
  <si>
    <t>1-3</t>
  </si>
  <si>
    <t>6</t>
  </si>
  <si>
    <t>第5章</t>
  </si>
  <si>
    <t>3</t>
  </si>
  <si>
    <t>1</t>
  </si>
  <si>
    <t>(1)</t>
  </si>
  <si>
    <t>1</t>
  </si>
  <si>
    <t>目的</t>
  </si>
  <si>
    <t>高効率ごみ発電施設</t>
  </si>
  <si>
    <t>第14号-1</t>
  </si>
  <si>
    <t>　資源化量</t>
  </si>
  <si>
    <t>　最終処分量</t>
  </si>
  <si>
    <t>磁性物</t>
  </si>
  <si>
    <t>飛灰処理物</t>
  </si>
  <si>
    <t>低質ごみ</t>
  </si>
  <si>
    <t>基準ごみ</t>
  </si>
  <si>
    <t>高質ごみ</t>
  </si>
  <si>
    <t>年間物質収支</t>
  </si>
  <si>
    <t>t/年</t>
  </si>
  <si>
    <t>単位</t>
  </si>
  <si>
    <t>様式第14号（別紙1）</t>
  </si>
  <si>
    <t>様式第14号（別紙3）</t>
  </si>
  <si>
    <t>グループ名</t>
  </si>
  <si>
    <t>FAX</t>
  </si>
  <si>
    <t>E-mail</t>
  </si>
  <si>
    <t>本件施設処理量</t>
  </si>
  <si>
    <t>搬入量</t>
  </si>
  <si>
    <t>搬出量</t>
  </si>
  <si>
    <t>（％）</t>
  </si>
  <si>
    <t>保険名</t>
  </si>
  <si>
    <t>契約者</t>
  </si>
  <si>
    <t>被保険者</t>
  </si>
  <si>
    <t>保険期間</t>
  </si>
  <si>
    <t>保険概要</t>
  </si>
  <si>
    <t>特約</t>
  </si>
  <si>
    <t>対応するリスク</t>
  </si>
  <si>
    <t>（年）</t>
  </si>
  <si>
    <t>有無</t>
  </si>
  <si>
    <t>内容</t>
  </si>
  <si>
    <t>No.</t>
  </si>
  <si>
    <t>補償額</t>
  </si>
  <si>
    <t>保険料</t>
  </si>
  <si>
    <t>（百万円）</t>
  </si>
  <si>
    <t>（千円/年）</t>
  </si>
  <si>
    <t>※1</t>
  </si>
  <si>
    <t>※2</t>
  </si>
  <si>
    <t>A3版・横（A4版に折込み）で作成すること。</t>
  </si>
  <si>
    <t>平成44年度</t>
  </si>
  <si>
    <t>平成45年度</t>
  </si>
  <si>
    <t>平成46年度</t>
  </si>
  <si>
    <t>本事業において想定されるリスクの管理・対応策に関して表を作成すること。記載内容については具体的かつ簡潔に記載すること。</t>
  </si>
  <si>
    <t>運営期間</t>
  </si>
  <si>
    <t>運営費　　計</t>
  </si>
  <si>
    <t>平成47年度</t>
  </si>
  <si>
    <t>平成48年度</t>
  </si>
  <si>
    <t>平成49年度</t>
  </si>
  <si>
    <t>平成50年度</t>
  </si>
  <si>
    <t>平成51年度</t>
  </si>
  <si>
    <t>費目（変動費）</t>
  </si>
  <si>
    <t>(単位：円/t)</t>
  </si>
  <si>
    <t>計　(単位：円/t)</t>
  </si>
  <si>
    <r>
      <t>［　</t>
    </r>
    <r>
      <rPr>
        <i/>
        <sz val="10"/>
        <rFont val="ＭＳ Ｐ明朝"/>
        <family val="1"/>
      </rPr>
      <t>※メタルの種類を記入（メタル①）</t>
    </r>
    <r>
      <rPr>
        <sz val="10"/>
        <rFont val="ＭＳ Ｐ明朝"/>
        <family val="1"/>
      </rPr>
      <t>　］ の発生量</t>
    </r>
  </si>
  <si>
    <r>
      <t>［　</t>
    </r>
    <r>
      <rPr>
        <i/>
        <sz val="10"/>
        <rFont val="ＭＳ Ｐ明朝"/>
        <family val="1"/>
      </rPr>
      <t>※メタルの種類を記入（メタル②）　</t>
    </r>
    <r>
      <rPr>
        <sz val="10"/>
        <rFont val="ＭＳ Ｐ明朝"/>
        <family val="1"/>
      </rPr>
      <t>］ の発生量</t>
    </r>
  </si>
  <si>
    <r>
      <t>［　</t>
    </r>
    <r>
      <rPr>
        <i/>
        <sz val="10"/>
        <rFont val="ＭＳ Ｐ明朝"/>
        <family val="1"/>
      </rPr>
      <t>※メタルの種類を記入（メタル③）</t>
    </r>
    <r>
      <rPr>
        <sz val="10"/>
        <rFont val="ＭＳ Ｐ明朝"/>
        <family val="1"/>
      </rPr>
      <t>　］ の発生量</t>
    </r>
  </si>
  <si>
    <t>溶融スラグ</t>
  </si>
  <si>
    <r>
      <t>［　</t>
    </r>
    <r>
      <rPr>
        <i/>
        <sz val="10"/>
        <rFont val="ＭＳ Ｐ明朝"/>
        <family val="1"/>
      </rPr>
      <t>※有効利用方法を記入</t>
    </r>
    <r>
      <rPr>
        <sz val="10"/>
        <rFont val="ＭＳ Ｐ明朝"/>
        <family val="1"/>
      </rPr>
      <t xml:space="preserve">　］ </t>
    </r>
  </si>
  <si>
    <t>ｔ・年</t>
  </si>
  <si>
    <t>有効利用先への販売単価</t>
  </si>
  <si>
    <r>
      <t>［　</t>
    </r>
    <r>
      <rPr>
        <i/>
        <sz val="10"/>
        <rFont val="ＭＳ Ｐ明朝"/>
        <family val="1"/>
      </rPr>
      <t>※メタルの種類を記入（メタル①）</t>
    </r>
    <r>
      <rPr>
        <sz val="10"/>
        <rFont val="ＭＳ Ｐ明朝"/>
        <family val="1"/>
      </rPr>
      <t>　］</t>
    </r>
  </si>
  <si>
    <r>
      <t>［　</t>
    </r>
    <r>
      <rPr>
        <i/>
        <sz val="10"/>
        <rFont val="ＭＳ Ｐ明朝"/>
        <family val="1"/>
      </rPr>
      <t>※メタルの種類を記入（メタル①）</t>
    </r>
    <r>
      <rPr>
        <sz val="10"/>
        <rFont val="ＭＳ Ｐ明朝"/>
        <family val="1"/>
      </rPr>
      <t>　］の最終処分量</t>
    </r>
  </si>
  <si>
    <r>
      <t>［　</t>
    </r>
    <r>
      <rPr>
        <i/>
        <sz val="10"/>
        <rFont val="ＭＳ Ｐ明朝"/>
        <family val="1"/>
      </rPr>
      <t>※メタルの種類を記入（メタル①）</t>
    </r>
    <r>
      <rPr>
        <sz val="10"/>
        <rFont val="ＭＳ Ｐ明朝"/>
        <family val="1"/>
      </rPr>
      <t>　］の有効利用量</t>
    </r>
  </si>
  <si>
    <t>［　※メタルの種類を記入（メタル①）　］による運営事業者の収入</t>
  </si>
  <si>
    <r>
      <t>［　</t>
    </r>
    <r>
      <rPr>
        <i/>
        <sz val="10"/>
        <rFont val="ＭＳ Ｐ明朝"/>
        <family val="1"/>
      </rPr>
      <t>※メタルの種類を記入（メタル②）</t>
    </r>
    <r>
      <rPr>
        <sz val="10"/>
        <rFont val="ＭＳ Ｐ明朝"/>
        <family val="1"/>
      </rPr>
      <t>　］</t>
    </r>
  </si>
  <si>
    <r>
      <t>［　</t>
    </r>
    <r>
      <rPr>
        <i/>
        <sz val="10"/>
        <rFont val="ＭＳ Ｐ明朝"/>
        <family val="1"/>
      </rPr>
      <t>※メタルの種類を記入（メタル②）</t>
    </r>
    <r>
      <rPr>
        <sz val="10"/>
        <rFont val="ＭＳ Ｐ明朝"/>
        <family val="1"/>
      </rPr>
      <t>　］の最終処分量</t>
    </r>
  </si>
  <si>
    <r>
      <t>［　</t>
    </r>
    <r>
      <rPr>
        <i/>
        <sz val="10"/>
        <rFont val="ＭＳ Ｐ明朝"/>
        <family val="1"/>
      </rPr>
      <t>※メタルの種類を記入（メタル②）</t>
    </r>
    <r>
      <rPr>
        <sz val="10"/>
        <rFont val="ＭＳ Ｐ明朝"/>
        <family val="1"/>
      </rPr>
      <t>　］の有効利用量</t>
    </r>
  </si>
  <si>
    <t>［　※メタルの種類を記入（メタル②）　］による運営事業者の収入</t>
  </si>
  <si>
    <r>
      <t>［　</t>
    </r>
    <r>
      <rPr>
        <i/>
        <sz val="10"/>
        <rFont val="ＭＳ Ｐ明朝"/>
        <family val="1"/>
      </rPr>
      <t>※メタルの種類を記入（メタル③）</t>
    </r>
    <r>
      <rPr>
        <sz val="10"/>
        <rFont val="ＭＳ Ｐ明朝"/>
        <family val="1"/>
      </rPr>
      <t>　］の最終処分量</t>
    </r>
  </si>
  <si>
    <r>
      <t>［　</t>
    </r>
    <r>
      <rPr>
        <i/>
        <sz val="10"/>
        <rFont val="ＭＳ Ｐ明朝"/>
        <family val="1"/>
      </rPr>
      <t>※メタルの種類を記入（メタル③）</t>
    </r>
    <r>
      <rPr>
        <sz val="10"/>
        <rFont val="ＭＳ Ｐ明朝"/>
        <family val="1"/>
      </rPr>
      <t>　］の有効利用量</t>
    </r>
  </si>
  <si>
    <t>［　※メタルの種類を記入（メタル③）　］による運営事業者の収入</t>
  </si>
  <si>
    <t>他様式との整合に留意すること。</t>
  </si>
  <si>
    <t>　他様式との整合に留意すること。</t>
  </si>
  <si>
    <t>他様式との整合に留意すること。</t>
  </si>
  <si>
    <t>他様式との整合に留意すること。</t>
  </si>
  <si>
    <t>費用明細書（変動費用）</t>
  </si>
  <si>
    <t>２．年度別計画搬入量</t>
  </si>
  <si>
    <t>区　　　分</t>
  </si>
  <si>
    <t>合計</t>
  </si>
  <si>
    <t>t/年</t>
  </si>
  <si>
    <t>物質収支との整合に留意すること。</t>
  </si>
  <si>
    <t>年間処理量（破砕設備）</t>
  </si>
  <si>
    <t>年間処理量(選別設備）</t>
  </si>
  <si>
    <t>ｔ/年</t>
  </si>
  <si>
    <t>年間処理量（保管設備）</t>
  </si>
  <si>
    <t>スラグ及びメタルの有効利用による運営事業者の収入　　計</t>
  </si>
  <si>
    <t>スラグの発生量</t>
  </si>
  <si>
    <t>スラグ及びメタルの発生量（有効利用量）　　計</t>
  </si>
  <si>
    <t>スラグの有効利用量</t>
  </si>
  <si>
    <t>スラグによる運営事業者の収入</t>
  </si>
  <si>
    <t>スラグ及びメタルの有効利用による運営事業者の収入</t>
  </si>
  <si>
    <t>費用明細書（スラグ・メタルの有効利用収入）</t>
  </si>
  <si>
    <t>費用明細書（固定費用【補修費用を除く】）</t>
  </si>
  <si>
    <t>20年間の総額</t>
  </si>
  <si>
    <t>合計（ = ① + ② ）</t>
  </si>
  <si>
    <t>合計（=　① + ② ）</t>
  </si>
  <si>
    <t>２．主灰搬出量</t>
  </si>
  <si>
    <t>年間搬出量</t>
  </si>
  <si>
    <t>組合全体</t>
  </si>
  <si>
    <t>リサイクル
センター</t>
  </si>
  <si>
    <t>破砕可燃物</t>
  </si>
  <si>
    <t>破砕不燃物</t>
  </si>
  <si>
    <t>資源化量合計</t>
  </si>
  <si>
    <t>資源化不適物</t>
  </si>
  <si>
    <t>最終処分量合計</t>
  </si>
  <si>
    <t>アルミ</t>
  </si>
  <si>
    <r>
      <t>溶融スラグ</t>
    </r>
    <r>
      <rPr>
        <vertAlign val="superscript"/>
        <sz val="11"/>
        <color indexed="8"/>
        <rFont val="ＭＳ Ｐゴシック"/>
        <family val="3"/>
      </rPr>
      <t>※</t>
    </r>
  </si>
  <si>
    <t>メタル</t>
  </si>
  <si>
    <t>処理困難物</t>
  </si>
  <si>
    <t>回収率</t>
  </si>
  <si>
    <r>
      <t>純度</t>
    </r>
    <r>
      <rPr>
        <vertAlign val="superscript"/>
        <sz val="11"/>
        <color indexed="8"/>
        <rFont val="ＭＳ Ｐゴシック"/>
        <family val="3"/>
      </rPr>
      <t>※</t>
    </r>
  </si>
  <si>
    <t>※：コークス及び石灰石に起因したものを除いた量</t>
  </si>
  <si>
    <t>－</t>
  </si>
  <si>
    <t>資源化不適物（ごみ焼却施設処理分）</t>
  </si>
  <si>
    <t>添付資料　　※表紙</t>
  </si>
  <si>
    <t>※その他については，合理的な説明を付すこと。</t>
  </si>
  <si>
    <t>搬出量は，入札参加者の提案により設定するものとする。</t>
  </si>
  <si>
    <t>　おりとする。要求水準書を満たす純度（重量比）を記入すること。</t>
  </si>
  <si>
    <t>要求水準に対する設計仕様書</t>
  </si>
  <si>
    <t>【後日（第１回質問回答書公表時）配付】</t>
  </si>
  <si>
    <t>1号炉</t>
  </si>
  <si>
    <t>*</t>
  </si>
  <si>
    <t>*</t>
  </si>
  <si>
    <t>2号炉</t>
  </si>
  <si>
    <t>3号炉</t>
  </si>
  <si>
    <t>2-1　ごみ質の推移</t>
  </si>
  <si>
    <t>注2：様式のフォームは変更しないこと。また、黄色の網掛け部分以外数値は変更しないこと。</t>
  </si>
  <si>
    <t>注4：各炉の日処理量は定格能力とし、かつ3炉合計の年間処理量は計画処理量に概ね整合すること。</t>
  </si>
  <si>
    <t>注5：稼働開始日（4/1）のピット内のごみ貯留量は貯留能力の半分が貯留された状態とし、稼動最終日（3/31）のピット内のごみ貯留残量も概ね半分になるよう想定すること。</t>
  </si>
  <si>
    <t>注7：災害ごみは見込まないものとする。</t>
  </si>
  <si>
    <t>注8：立ち上げ、立ち下げ時はそれぞれ休止中と見なすこと。</t>
  </si>
  <si>
    <t>注10：実稼働時に売電電力量を算定する時点では、DCSにて算定する低位発熱量（蒸発量から逆算する想定値）の日平均値もとに、「2-1 ごみ質の推移」のごみ質区分設定（①～⑦）を行う。</t>
  </si>
  <si>
    <t>（kW）</t>
  </si>
  <si>
    <t>（％）</t>
  </si>
  <si>
    <t>焼却炉またはガス化溶融炉プラント動力</t>
  </si>
  <si>
    <t>①</t>
  </si>
  <si>
    <t>②</t>
  </si>
  <si>
    <t>③</t>
  </si>
  <si>
    <t>④</t>
  </si>
  <si>
    <t>⑤</t>
  </si>
  <si>
    <t>⑥</t>
  </si>
  <si>
    <t>⑦</t>
  </si>
  <si>
    <t>kW</t>
  </si>
  <si>
    <t>注2：外部燃料等に起因するものを含めた数値で記入すること。</t>
  </si>
  <si>
    <t>稼働</t>
  </si>
  <si>
    <t>休止</t>
  </si>
  <si>
    <t>③</t>
  </si>
  <si>
    <t xml:space="preserve">④
</t>
  </si>
  <si>
    <t>⑤</t>
  </si>
  <si>
    <t>⑥</t>
  </si>
  <si>
    <t>⑦</t>
  </si>
  <si>
    <t>－</t>
  </si>
  <si>
    <t>－</t>
  </si>
  <si>
    <t>⑦</t>
  </si>
  <si>
    <t>⑥</t>
  </si>
  <si>
    <t>⑤</t>
  </si>
  <si>
    <t>④</t>
  </si>
  <si>
    <t>③</t>
  </si>
  <si>
    <t>②</t>
  </si>
  <si>
    <t>①</t>
  </si>
  <si>
    <t>※平均＝０、標準偏差＝１の標準正規分布と仮定した場合のＺの値</t>
  </si>
  <si>
    <t>％（様式第15号-2-1（別紙1及び2）の条件下）</t>
  </si>
  <si>
    <t>注3：外気温度14℃（年平均気温（H26年度））とすること。</t>
  </si>
  <si>
    <t>注4：常用発電分は計上しないでください。</t>
  </si>
  <si>
    <t>電力収支及び発電効率</t>
  </si>
  <si>
    <t>単位：（kW）</t>
  </si>
  <si>
    <t>注1：運転日数欄の合計（H143のセル）は365日になること。</t>
  </si>
  <si>
    <t>競争入札参加資格審査申請書</t>
  </si>
  <si>
    <t>様式第2号</t>
  </si>
  <si>
    <t>様式第3号</t>
  </si>
  <si>
    <t>様式第7号-3</t>
  </si>
  <si>
    <t>様式第7号-4</t>
  </si>
  <si>
    <t>様式第7号-5</t>
  </si>
  <si>
    <t>様式第7号-6</t>
  </si>
  <si>
    <t>様式第7号-7</t>
  </si>
  <si>
    <t>様式第7号-8</t>
  </si>
  <si>
    <t>様式第11号</t>
  </si>
  <si>
    <t>様式第8号</t>
  </si>
  <si>
    <r>
      <t>様式第1</t>
    </r>
    <r>
      <rPr>
        <sz val="10"/>
        <color indexed="8"/>
        <rFont val="ＭＳ Ｐゴシック"/>
        <family val="3"/>
      </rPr>
      <t>2</t>
    </r>
    <r>
      <rPr>
        <sz val="10"/>
        <color indexed="8"/>
        <rFont val="ＭＳ Ｐゴシック"/>
        <family val="3"/>
      </rPr>
      <t>号</t>
    </r>
  </si>
  <si>
    <t>様式第13号</t>
  </si>
  <si>
    <t>設計・建設及び運営・維持管理に関する提案書　　※表紙</t>
  </si>
  <si>
    <t>事業計画に関する提案書　※表紙</t>
  </si>
  <si>
    <t>事業契約書(案）に対する質問</t>
  </si>
  <si>
    <t>様式第13号</t>
  </si>
  <si>
    <t>平成32年度</t>
  </si>
  <si>
    <t>平成33年度</t>
  </si>
  <si>
    <t>平成34年度</t>
  </si>
  <si>
    <t>平成35年度</t>
  </si>
  <si>
    <t>新清掃工場</t>
  </si>
  <si>
    <t>新破砕処理センター</t>
  </si>
  <si>
    <t>直接工事費</t>
  </si>
  <si>
    <t>設計・建設業務に係る対価</t>
  </si>
  <si>
    <t>設計・建設業務に係る対価</t>
  </si>
  <si>
    <t>平成52年度</t>
  </si>
  <si>
    <t>平成53年度</t>
  </si>
  <si>
    <t>平成54年度</t>
  </si>
  <si>
    <t>平成55年度</t>
  </si>
  <si>
    <t>質問は、本様式１行につき１問とし、簡潔にまとめて記載すること。</t>
  </si>
  <si>
    <t>確認事項は、本様式１行につき１問とし、簡潔にまとめて記載すること。</t>
  </si>
  <si>
    <t>入札価格参考資料（内訳書）</t>
  </si>
  <si>
    <t>総額</t>
  </si>
  <si>
    <t>建設一時払金</t>
  </si>
  <si>
    <t>Ⅱ　運営業務に係る対価</t>
  </si>
  <si>
    <t>Ⅰ　設計・建設業務に係る対価</t>
  </si>
  <si>
    <t>円/ｔ</t>
  </si>
  <si>
    <t>新清掃工場運営費Ｂ</t>
  </si>
  <si>
    <t>①固定費用</t>
  </si>
  <si>
    <t>②補修費用</t>
  </si>
  <si>
    <t>新清掃工場運営費</t>
  </si>
  <si>
    <t>新清掃工場運営費Ａ（①変動費用）</t>
  </si>
  <si>
    <t>新清掃工場運営費Ｃ（①主灰の運搬に係る費用）</t>
  </si>
  <si>
    <t>新清掃工場運営費Ｄ（①主灰の資源化に係る費用）</t>
  </si>
  <si>
    <t>新破砕処理センター運営費</t>
  </si>
  <si>
    <t>新破砕処理センター運営費Ｅ（①変動費用）</t>
  </si>
  <si>
    <t>新破砕処理センター運営費Ｆ</t>
  </si>
  <si>
    <t>合計（Ⅰ＋Ⅱ）</t>
  </si>
  <si>
    <t>合計の現在価値</t>
  </si>
  <si>
    <t>1.</t>
  </si>
  <si>
    <t>2.</t>
  </si>
  <si>
    <t>土木工事</t>
  </si>
  <si>
    <t>新清掃工場　工事費</t>
  </si>
  <si>
    <t>新破砕処理センター　工事費</t>
  </si>
  <si>
    <t>各種調査・手続</t>
  </si>
  <si>
    <t>工事監理費</t>
  </si>
  <si>
    <t>開業費</t>
  </si>
  <si>
    <t>建中金利等</t>
  </si>
  <si>
    <t>その他事業費</t>
  </si>
  <si>
    <t>その他（　　　　　　　　）</t>
  </si>
  <si>
    <t>様式第14号（別紙3）</t>
  </si>
  <si>
    <t>造成工事 工事費</t>
  </si>
  <si>
    <t>アプローチ道路工事 工事費</t>
  </si>
  <si>
    <t>交付率1/2</t>
  </si>
  <si>
    <t>交付率1/3</t>
  </si>
  <si>
    <t>交付金（交付率1/3）</t>
  </si>
  <si>
    <t>造成工事</t>
  </si>
  <si>
    <t>アプローチ道路工事</t>
  </si>
  <si>
    <t>整備割賦払金</t>
  </si>
  <si>
    <t>割賦金利</t>
  </si>
  <si>
    <t>入札価格参考資料（設計・建設業務に係る費用内訳書）</t>
  </si>
  <si>
    <t>入札価格参考資料（設計・建設業務に係る費用の財源内訳）</t>
  </si>
  <si>
    <t>様式第14号（別紙4）</t>
  </si>
  <si>
    <t>様式第14号（別紙4）との整合に留意すること。</t>
  </si>
  <si>
    <t>1)</t>
  </si>
  <si>
    <t>2)</t>
  </si>
  <si>
    <t>3)</t>
  </si>
  <si>
    <t>Ⅰ</t>
  </si>
  <si>
    <t>様式第7号-1</t>
  </si>
  <si>
    <t>様式第7号-2</t>
  </si>
  <si>
    <t>「入札説明書　第３章　１　(2)　ア」に規定する造成工事の施工実績</t>
  </si>
  <si>
    <t>「入札説明書　第３章　１　(2)　イ」に規定する施設の設計・建設工事実績</t>
  </si>
  <si>
    <t>「入札説明書　第３章　１　(2)　ウ」に規定する全連続燃焼式焼却施設の設計・建設工事実績</t>
  </si>
  <si>
    <t>「入札説明書　第３章　１　(2)　ウ」に規定するリサイクルセンターの設計・建設工事実績</t>
  </si>
  <si>
    <t>「入札説明書　第３章　１　(2)　エ」に規定する全連続燃焼式焼却施設の運転管理業務実績</t>
  </si>
  <si>
    <t>「入札説明書　第３章　１　(2)　エ」に規定する配置予定者の資格及び業務経験</t>
  </si>
  <si>
    <t>「入札説明書　第３章　１　(2)　エ」に規定するリサイクルセンターの運転管理業務実績</t>
  </si>
  <si>
    <t>「入札説明書　第３章　２　(5)　カ」に規定する主灰の資源化施設の運転実績</t>
  </si>
  <si>
    <t>【最終処分】最終処分物の量</t>
  </si>
  <si>
    <t>様式第14号及び様式第14号（別紙2、3、4）との整合に留意すること。</t>
  </si>
  <si>
    <t>様式第14号、様式第14号（別紙1、3、4 ）との整合に留意すること。</t>
  </si>
  <si>
    <t>様式第14号（別紙3）との整合に留意すること。</t>
  </si>
  <si>
    <t>注2：本様式（４．電力量（自動計算））は様式第16号-3-2（別紙2）及び本別紙1の「１．」、「２．」の入力によって自動計算されるものである。</t>
  </si>
  <si>
    <t>注9：「2-1　ごみ質の推移」に示す数値（①～⑦）の考え方については、様式第16号-3-2（別紙1）に示すとおりである。</t>
  </si>
  <si>
    <t>注2：下図に示す各ごみ質の出現頻度は、様式第16号-3-2（別紙2）の「2-1　ごみ質の推移」に反映している。</t>
  </si>
  <si>
    <t>設計・建設業務における支払額（=1+2）</t>
  </si>
  <si>
    <t>新清掃工場運営費Ａ</t>
  </si>
  <si>
    <t>2）</t>
  </si>
  <si>
    <t>新清掃工場運営費Ｃ</t>
  </si>
  <si>
    <t>新清掃工場運営費Ｂ</t>
  </si>
  <si>
    <t>新破砕処理センター運営費Ｅ</t>
  </si>
  <si>
    <t>新清掃工場運営費</t>
  </si>
  <si>
    <t>新破砕処理センター運営費</t>
  </si>
  <si>
    <t>運営業務における支払額（=1+2）</t>
  </si>
  <si>
    <t>現在価値</t>
  </si>
  <si>
    <t>整備割賦払金</t>
  </si>
  <si>
    <t>運営業務に係る対価</t>
  </si>
  <si>
    <t>新清掃工場運営費Ａ（変動費用）</t>
  </si>
  <si>
    <t>固定費用</t>
  </si>
  <si>
    <t>補修費用</t>
  </si>
  <si>
    <t>新清掃工場運営費Ｃ（主灰の運搬に係る費用）</t>
  </si>
  <si>
    <t>新清掃工場運営費Ｄ（主灰の資源化に係る費用）</t>
  </si>
  <si>
    <t>新破砕処理センター運営費Ａ（変動費用）</t>
  </si>
  <si>
    <t>新破砕処理センター運営費Ｂ</t>
  </si>
  <si>
    <t>その他収入（スラグ・メタル売却収入）</t>
  </si>
  <si>
    <t>その他（　　　　　　　　　）</t>
  </si>
  <si>
    <t>平成36年度</t>
  </si>
  <si>
    <t>平成37年度</t>
  </si>
  <si>
    <t>平成38年度</t>
  </si>
  <si>
    <t>平成39年度</t>
  </si>
  <si>
    <t>平成40年度</t>
  </si>
  <si>
    <t>平成41年度</t>
  </si>
  <si>
    <t>平成42年度</t>
  </si>
  <si>
    <t>平成43年度</t>
  </si>
  <si>
    <t>平成44年度</t>
  </si>
  <si>
    <t>平成45年度</t>
  </si>
  <si>
    <t>平成46年度</t>
  </si>
  <si>
    <t>平成47年度</t>
  </si>
  <si>
    <t>平成48年度</t>
  </si>
  <si>
    <t>平成49年度</t>
  </si>
  <si>
    <t>平成50年度</t>
  </si>
  <si>
    <t>平成51年度</t>
  </si>
  <si>
    <t>平成52年度</t>
  </si>
  <si>
    <t>平成53年度</t>
  </si>
  <si>
    <t>平成54年度</t>
  </si>
  <si>
    <t>平成55年度</t>
  </si>
  <si>
    <t>公租公課</t>
  </si>
  <si>
    <t>その他</t>
  </si>
  <si>
    <t>保険料</t>
  </si>
  <si>
    <t>営業外費用（支払金利）</t>
  </si>
  <si>
    <t>借入金</t>
  </si>
  <si>
    <t>施設整備費</t>
  </si>
  <si>
    <t>借入金返済</t>
  </si>
  <si>
    <t>法定準備金</t>
  </si>
  <si>
    <t>その他精算等</t>
  </si>
  <si>
    <t>残高・評価指標</t>
  </si>
  <si>
    <t>借入金残高</t>
  </si>
  <si>
    <t>法定準備金残高</t>
  </si>
  <si>
    <t>未処分金残高</t>
  </si>
  <si>
    <t>DSCR（各年）</t>
  </si>
  <si>
    <t>割賦元金</t>
  </si>
  <si>
    <t>割賦元金戻入</t>
  </si>
  <si>
    <t>民間資金（割賦元金）</t>
  </si>
  <si>
    <r>
      <t>割賦元金</t>
    </r>
    <r>
      <rPr>
        <sz val="9"/>
        <rFont val="ＭＳ 明朝"/>
        <family val="1"/>
      </rPr>
      <t>（設計・建設費の総額（開業準備費用を含む）から建設一時払金を除いた額）</t>
    </r>
  </si>
  <si>
    <t>市の支払い予定</t>
  </si>
  <si>
    <t>対価　合計</t>
  </si>
  <si>
    <t xml:space="preserve">割賦金利 </t>
  </si>
  <si>
    <t>費用明細書（変動費用に関する提案単価）</t>
  </si>
  <si>
    <t>新破砕処理センター運営費Ｅ（変動費用）</t>
  </si>
  <si>
    <t>新清掃工場運営費Ａ　計</t>
  </si>
  <si>
    <t>新破砕処理センター運営費Ｅ　計</t>
  </si>
  <si>
    <t>■新清掃工場</t>
  </si>
  <si>
    <t>■新破砕処理センター</t>
  </si>
  <si>
    <t>年間処理量（新破砕処理センター　計）</t>
  </si>
  <si>
    <t>新清掃工場運営費Ｂ（固定費用）</t>
  </si>
  <si>
    <t>新破砕処理センター運営費Ｆ（固定費用）</t>
  </si>
  <si>
    <t>新清掃工場運営費Ｂ（補修費用）</t>
  </si>
  <si>
    <t>新破砕処理センター運営費Ｆ（補修費用）</t>
  </si>
  <si>
    <t>費用明細書（主灰の運搬費用に関する提案単価）</t>
  </si>
  <si>
    <t>新清掃工場運営費Ｃ（主灰の運搬費用）</t>
  </si>
  <si>
    <t>費用明細書（主灰の運搬費用）</t>
  </si>
  <si>
    <t>１．主灰の運搬費用</t>
  </si>
  <si>
    <t>新清掃工場運営費Ｃ　計</t>
  </si>
  <si>
    <t>主灰の運搬</t>
  </si>
  <si>
    <t>費用明細書（主灰の資源化費用に関する提案単価）</t>
  </si>
  <si>
    <t>新清掃工場運営費Ｄ（主灰の資源化費用）</t>
  </si>
  <si>
    <t>費用明細書（主灰の資源化費用）</t>
  </si>
  <si>
    <t>１．主灰の資源化費用</t>
  </si>
  <si>
    <t>新清掃工場運営費Ｄ　計</t>
  </si>
  <si>
    <t>主灰の資源化</t>
  </si>
  <si>
    <t>資金調達計画</t>
  </si>
  <si>
    <t>資金調達企業名</t>
  </si>
  <si>
    <t>自己資本</t>
  </si>
  <si>
    <t>金融機関名</t>
  </si>
  <si>
    <t>百万円</t>
  </si>
  <si>
    <t>借入時期</t>
  </si>
  <si>
    <t>期間</t>
  </si>
  <si>
    <t>融資確約</t>
  </si>
  <si>
    <t>関心表明</t>
  </si>
  <si>
    <t>金利</t>
  </si>
  <si>
    <t>見直時期</t>
  </si>
  <si>
    <t>有　　・　　無</t>
  </si>
  <si>
    <t>借入額</t>
  </si>
  <si>
    <t>２．新清掃工場</t>
  </si>
  <si>
    <t>３．新破砕処理センター</t>
  </si>
  <si>
    <t>「入札説明書　第３章　１　(2)　ア」に規定する橋梁詳細設計業務の受託実績</t>
  </si>
  <si>
    <t>様式第7号-9</t>
  </si>
  <si>
    <t>入札価格参考資料（内訳書）</t>
  </si>
  <si>
    <t>入札価格参考資料（市のライフサイクルコスト）</t>
  </si>
  <si>
    <t>入札価格参考資料（設計・建設業務に係る費用内訳書）</t>
  </si>
  <si>
    <t>様式第14号（別紙4）</t>
  </si>
  <si>
    <t>入札価格参考資料（設計・建設業務に係る費用の財源内訳）</t>
  </si>
  <si>
    <t>【配置・動線計画】屋内配置動線計画</t>
  </si>
  <si>
    <t>【安定性及び安全性】システムの信頼性</t>
  </si>
  <si>
    <t>【安定性及び安全性】トラブルの未然防止及び事後対策</t>
  </si>
  <si>
    <t>【安定性及び安全性】火災・爆発防止対策</t>
  </si>
  <si>
    <t>【安定性及び安全性】災害時及び緊急時の安全確保</t>
  </si>
  <si>
    <t>【余熱の有効利用】発電効率及び発電量</t>
  </si>
  <si>
    <t>【余熱の有効利用】省エネルギーと温室効果ガスの低減</t>
  </si>
  <si>
    <t>【資源化】主灰の資源化</t>
  </si>
  <si>
    <t>【資源化】資源化量</t>
  </si>
  <si>
    <t>【運転管理】搬入・搬出管理</t>
  </si>
  <si>
    <t>【維持管理】基本性能の維持とメンテナンス</t>
  </si>
  <si>
    <t>様式第15号-1</t>
  </si>
  <si>
    <t>様式第15号-1-1</t>
  </si>
  <si>
    <t>様式第15号-1-2</t>
  </si>
  <si>
    <t>様式第15号-2　</t>
  </si>
  <si>
    <t>安定稼働　表紙</t>
  </si>
  <si>
    <t>様式第15号-2-1</t>
  </si>
  <si>
    <t>様式第15号-2-2</t>
  </si>
  <si>
    <t>様式第15号-2-3</t>
  </si>
  <si>
    <t>様式第15号-2-4</t>
  </si>
  <si>
    <t>運営　表紙</t>
  </si>
  <si>
    <t>【事業収支計画】安定した経営計画等の策定及び資金不足時のＳＰＣへの支援</t>
  </si>
  <si>
    <t>【リスクの管理と対処方法】リスクへの対処方法に関する考え方</t>
  </si>
  <si>
    <t>【リスクの管理と対処方法】ＳＰＣに対するサポート方法とセルフモニタリング</t>
  </si>
  <si>
    <t>経営計画・事業収支計画　表紙</t>
  </si>
  <si>
    <t>リスク管理方法　表紙</t>
  </si>
  <si>
    <t>様式第16号-1-1</t>
  </si>
  <si>
    <t>様式第16号-2-1</t>
  </si>
  <si>
    <t>様式第16号-2-2</t>
  </si>
  <si>
    <t>様式第16号-3-1</t>
  </si>
  <si>
    <t>様式第16号-3-2</t>
  </si>
  <si>
    <t>○</t>
  </si>
  <si>
    <t>A4版・縦　2ページ</t>
  </si>
  <si>
    <t>電力収支及び発電効率</t>
  </si>
  <si>
    <t>操炉計画</t>
  </si>
  <si>
    <t>年間物質収支</t>
  </si>
  <si>
    <t>処理不適物の対応範囲</t>
  </si>
  <si>
    <t>各企業の役割分担・実施体制</t>
  </si>
  <si>
    <t>【運転管理】体制（全体組織体制）</t>
  </si>
  <si>
    <t>【運転管理】体制（新清掃工場の運転管理体制）</t>
  </si>
  <si>
    <t>【運転管理】体制（新破砕処理センターの運転管理体制）</t>
  </si>
  <si>
    <t>費用明細書（変動費用に関する提案単価）</t>
  </si>
  <si>
    <t>費用明細書（固定費用【補修費用を除く】）</t>
  </si>
  <si>
    <t>費用明細書（補修費用）</t>
  </si>
  <si>
    <t>費用明細書（主灰の運搬費用に関する提案単価）</t>
  </si>
  <si>
    <t>費用明細書（主灰の運搬費用）</t>
  </si>
  <si>
    <t>SPCの出資構成</t>
  </si>
  <si>
    <t>リスク管理方法</t>
  </si>
  <si>
    <t>市の支払い予定</t>
  </si>
  <si>
    <t>資金調達計画</t>
  </si>
  <si>
    <t>費用明細書（スラグ・メタルの有効利用収入）</t>
  </si>
  <si>
    <t>費用明細書（変動費用）</t>
  </si>
  <si>
    <t>費用明細書（主灰の資源化費用に関する提案単価）</t>
  </si>
  <si>
    <t>費用明細書（主灰の資源化費用）</t>
  </si>
  <si>
    <t>1</t>
  </si>
  <si>
    <t>1)</t>
  </si>
  <si>
    <t>2)</t>
  </si>
  <si>
    <t>割賦金利（利率：</t>
  </si>
  <si>
    <t>％、うちスプレッド</t>
  </si>
  <si>
    <t>％）</t>
  </si>
  <si>
    <t>2</t>
  </si>
  <si>
    <t>整備割賦払金</t>
  </si>
  <si>
    <t>1)</t>
  </si>
  <si>
    <t>2)</t>
  </si>
  <si>
    <t>3)</t>
  </si>
  <si>
    <t>4)</t>
  </si>
  <si>
    <t>1</t>
  </si>
  <si>
    <t>2</t>
  </si>
  <si>
    <t>※1</t>
  </si>
  <si>
    <t>事業年度</t>
  </si>
  <si>
    <t>4)</t>
  </si>
  <si>
    <t>新清掃工場運営費Ｄ</t>
  </si>
  <si>
    <t>1)</t>
  </si>
  <si>
    <t>2)</t>
  </si>
  <si>
    <t>新破砕処理センター運営費Ｆ</t>
  </si>
  <si>
    <t>Ⅱ</t>
  </si>
  <si>
    <t>市の事業者への支払額（=Ⅰ+Ⅱ）</t>
  </si>
  <si>
    <t>※1</t>
  </si>
  <si>
    <t>A3版・横で作成すること</t>
  </si>
  <si>
    <t>①</t>
  </si>
  <si>
    <t>②</t>
  </si>
  <si>
    <t>1.</t>
  </si>
  <si>
    <t>交付金</t>
  </si>
  <si>
    <t>2.</t>
  </si>
  <si>
    <t>起債</t>
  </si>
  <si>
    <t>3.</t>
  </si>
  <si>
    <t>一般財源</t>
  </si>
  <si>
    <t>建設一時払金</t>
  </si>
  <si>
    <t>①</t>
  </si>
  <si>
    <t>1.</t>
  </si>
  <si>
    <t>2.</t>
  </si>
  <si>
    <t>起債</t>
  </si>
  <si>
    <t>3.</t>
  </si>
  <si>
    <t>一般財源</t>
  </si>
  <si>
    <t>建設一時払金</t>
  </si>
  <si>
    <t>②</t>
  </si>
  <si>
    <t>1.</t>
  </si>
  <si>
    <t>2.</t>
  </si>
  <si>
    <t>起債</t>
  </si>
  <si>
    <t>3.</t>
  </si>
  <si>
    <t>一般財源</t>
  </si>
  <si>
    <t>③</t>
  </si>
  <si>
    <t>④</t>
  </si>
  <si>
    <t>⑤</t>
  </si>
  <si>
    <t>設計・建設業務に係る対価</t>
  </si>
  <si>
    <t>※1</t>
  </si>
  <si>
    <t>■</t>
  </si>
  <si>
    <t>事　　業　　年　　度</t>
  </si>
  <si>
    <t>設計・建設期間</t>
  </si>
  <si>
    <t>①</t>
  </si>
  <si>
    <t>・</t>
  </si>
  <si>
    <t>②</t>
  </si>
  <si>
    <t>営業費用</t>
  </si>
  <si>
    <t>③</t>
  </si>
  <si>
    <t>営業損益（＝①－②）</t>
  </si>
  <si>
    <t>④</t>
  </si>
  <si>
    <t>営業外収入</t>
  </si>
  <si>
    <t>⑤</t>
  </si>
  <si>
    <t>⑥</t>
  </si>
  <si>
    <t>営業外損益（＝④－⑤）</t>
  </si>
  <si>
    <t>⑦</t>
  </si>
  <si>
    <t>⑧</t>
  </si>
  <si>
    <t>保険の内容</t>
  </si>
  <si>
    <t>A4版・縦　4ページ</t>
  </si>
  <si>
    <t>⑨</t>
  </si>
  <si>
    <t>Cash-In</t>
  </si>
  <si>
    <t>　　〃</t>
  </si>
  <si>
    <t>Cash-Out</t>
  </si>
  <si>
    <t>―</t>
  </si>
  <si>
    <t>P-IRR</t>
  </si>
  <si>
    <t>LLCR</t>
  </si>
  <si>
    <t>※1</t>
  </si>
  <si>
    <t>※2</t>
  </si>
  <si>
    <t>※5</t>
  </si>
  <si>
    <t>※6</t>
  </si>
  <si>
    <t>（利率：</t>
  </si>
  <si>
    <t>％、うちスプレッド</t>
  </si>
  <si>
    <t>％）</t>
  </si>
  <si>
    <t>■</t>
  </si>
  <si>
    <t>借入条件</t>
  </si>
  <si>
    <t>※1</t>
  </si>
  <si>
    <t>※2</t>
  </si>
  <si>
    <t>金融機関等からの融資確約、関心表明等を添付する場合は、添付資料に取りまとめて提出すること。</t>
  </si>
  <si>
    <t>■</t>
  </si>
  <si>
    <t>その他の資金調達</t>
  </si>
  <si>
    <t>※2</t>
  </si>
  <si>
    <t>事業年度</t>
  </si>
  <si>
    <t>t/年</t>
  </si>
  <si>
    <t>スラグ</t>
  </si>
  <si>
    <r>
      <t>［　</t>
    </r>
    <r>
      <rPr>
        <i/>
        <sz val="10"/>
        <rFont val="ＭＳ Ｐ明朝"/>
        <family val="1"/>
      </rPr>
      <t>※メタルの種類を記入（メタル③）</t>
    </r>
    <r>
      <rPr>
        <sz val="10"/>
        <rFont val="ＭＳ Ｐ明朝"/>
        <family val="1"/>
      </rPr>
      <t>　］</t>
    </r>
  </si>
  <si>
    <t>※1</t>
  </si>
  <si>
    <t>A3版・横（A4版に折込み）で作成すること。</t>
  </si>
  <si>
    <t>※2</t>
  </si>
  <si>
    <t>A3版・横（A4版に折込み）で作成すること。</t>
  </si>
  <si>
    <t>※1</t>
  </si>
  <si>
    <t>※2</t>
  </si>
  <si>
    <t>内容・算定根拠</t>
  </si>
  <si>
    <t>・</t>
  </si>
  <si>
    <t>a</t>
  </si>
  <si>
    <t>d</t>
  </si>
  <si>
    <t>c</t>
  </si>
  <si>
    <t>①</t>
  </si>
  <si>
    <t xml:space="preserve"> = ( a + b + c + d  )</t>
  </si>
  <si>
    <t>b</t>
  </si>
  <si>
    <t xml:space="preserve"> = ( a + b + c + d )</t>
  </si>
  <si>
    <t>※5</t>
  </si>
  <si>
    <t>・</t>
  </si>
  <si>
    <t>※7</t>
  </si>
  <si>
    <t>事業年度</t>
  </si>
  <si>
    <t>※1</t>
  </si>
  <si>
    <t>※2</t>
  </si>
  <si>
    <t>A3版・横（A4版に折込み）で作成すること。</t>
  </si>
  <si>
    <t>事業年度</t>
  </si>
  <si>
    <t>※1</t>
  </si>
  <si>
    <t>※2</t>
  </si>
  <si>
    <t>A3版・横（A4版に折込み）で作成すること。</t>
  </si>
  <si>
    <t>消費税及び地方消費税は、含めない金額を記載すること。また、物価上昇分は、考慮しないこと。</t>
  </si>
  <si>
    <t>提案単価は円単位とし、その端数は切り捨てとすること。</t>
  </si>
  <si>
    <t>新清掃工場運営費Ｃ、Ｄについて、当該各業務複数の企業で実施する場合には、適宜、必要に応じて、行を追加すること。</t>
  </si>
  <si>
    <t>現在価値は、割引率：1.1％、基準年：平成29年度（0年目）として算定すること。</t>
  </si>
  <si>
    <t>現在価値は、割引率：1.1％、基準年：平成29年度（0年目）として算定すること。</t>
  </si>
  <si>
    <t>入札書の提出と同時に、入札書と別に封印して提出すること。</t>
  </si>
  <si>
    <t>消費税及び地方消費税は、含めない金額を記載すること。なお、物価上昇分は、考慮しないこと。</t>
  </si>
  <si>
    <t>その他の費用は、括弧内に内容を記載すること。また、欄が不足する場合には、適宜、行を追加すること。</t>
  </si>
  <si>
    <t>その他の費用を計上する場合は、括弧内に内容を記載すること。また、欄が不足する場合は、必要に応じて行を追加すること。</t>
  </si>
  <si>
    <t>注3：上記に記述する設備電力、平均負荷率等の設定は、入札説明書 「第６　提出書類」にて提出を求める施設計画図書と整合を図ること。</t>
  </si>
  <si>
    <t>注4：「焼却炉またはガス化溶融炉プラント動力」の平均負荷率の欄には、ごみ質（①～⑦）に応じた平均負荷率を記述すること。</t>
  </si>
  <si>
    <t>注2：本様式（４．電力量（自動計算））は様式第15号-2-1（別紙2）及び本別紙1の「１．」、「２．」の入力によって自動計算されるものである。</t>
  </si>
  <si>
    <t>注1：「ごみ質」に示す①から⑦は下図の「ごみ質NO.」を示し、かつ、各ごみ質NO.に相当する「低位発熱量（代表値）」を示す。</t>
  </si>
  <si>
    <t>注2：下図に示す各ごみ質の出現頻度は、様式第15号-2-1（別紙2）の「2-1　ごみ質の推移」に反映している。</t>
  </si>
  <si>
    <r>
      <t>なお、赤線で示す範囲（例えば⑥であれば、6</t>
    </r>
    <r>
      <rPr>
        <sz val="11"/>
        <rFont val="ＭＳ Ｐゴシック"/>
        <family val="3"/>
      </rPr>
      <t>,</t>
    </r>
    <r>
      <rPr>
        <sz val="11"/>
        <rFont val="ＭＳ Ｐゴシック"/>
        <family val="3"/>
      </rPr>
      <t>967kJ/kg から 7</t>
    </r>
    <r>
      <rPr>
        <sz val="11"/>
        <rFont val="ＭＳ Ｐゴシック"/>
        <family val="3"/>
      </rPr>
      <t>,</t>
    </r>
    <r>
      <rPr>
        <sz val="11"/>
        <rFont val="ＭＳ Ｐゴシック"/>
        <family val="3"/>
      </rPr>
      <t>900kJ/kg まで)の低位発熱量は、7</t>
    </r>
    <r>
      <rPr>
        <sz val="11"/>
        <rFont val="ＭＳ Ｐゴシック"/>
        <family val="3"/>
      </rPr>
      <t>,</t>
    </r>
    <r>
      <rPr>
        <sz val="11"/>
        <rFont val="ＭＳ Ｐゴシック"/>
        <family val="3"/>
      </rPr>
      <t>433kJ/kg を代表値とする。</t>
    </r>
  </si>
  <si>
    <t>※網掛け部（黄色）に、該当する数値を記入すること。その他のセルは変更しないこと。</t>
  </si>
  <si>
    <t>※容器包装リサイクル法適用物の純度の保証条件は、要求水準書P53に示すと</t>
  </si>
  <si>
    <t>プラットホームで除去後、○○にてスクラップ類として保管。市にて民間資源化。</t>
  </si>
  <si>
    <t>プラットホームで除去後、重機で粗破砕。切断機にて処理。</t>
  </si>
  <si>
    <t>プラットホーム除去後、○○にて最終処分物として保管。市にて最終処分。</t>
  </si>
  <si>
    <t>注1：処理不適物を列挙し、本件施設で資源化するための対応方法を記載すること。</t>
  </si>
  <si>
    <t>※　兼務等がある場合には、明確に記載すること。</t>
  </si>
  <si>
    <t>適宜、項目を追加または細分化すること。なお、項目の削除は不可とする。</t>
  </si>
  <si>
    <t>消費税及び地方消費税は含めず記載すること。また、物価上昇は考慮しないこと。</t>
  </si>
  <si>
    <t>CD-Rに保存して提出するデータは、Microsoft Excel（バージョンは2010）で、必ず計算式等を残したファイル（本様式以外のシートに計算式がリンクする場合には、当該シートも含む。）とするよう留意すること。</t>
  </si>
  <si>
    <t>　提案単価は円単位とし、その端数は切り捨てとする。</t>
  </si>
  <si>
    <t>　消費税及び地方消費税は含めず記載すること。また、物価上昇は考慮しないこと。</t>
  </si>
  <si>
    <t>　内容・算定根拠は可能な範囲で具体的に記載すること。なお、別紙を用いて説明する場合、様式は任意とする。</t>
  </si>
  <si>
    <t>　CD-Rに保存して提出するデータは、Microsoft Excel（バージョンは2010）で、必ず計算式等を残したファイル（本様式以外のシートに計算式が
　リンクする場合には、当該シートも含む。）とするよう留意すること。</t>
  </si>
  <si>
    <t>CD-Rに保存して提出するデータは、Microsoft Excel（バージョンは2010）で、必ず計算式等を残したファイル（本様式以外のシートに計算式がリンクする場合には、当該シートも含む。）とするよう留意すること。</t>
  </si>
  <si>
    <t>提案単価は円単位とし、その端数は切り捨てとする。</t>
  </si>
  <si>
    <t>破砕可燃物、破砕不燃物は、入札参加者の提案により設定するものとする。</t>
  </si>
  <si>
    <t>内容・算定根拠は可能な範囲で具体的に記載すること。なお、別紙を用いて説明する場合、様式は任意とする。</t>
  </si>
  <si>
    <t>当該業務を複数の企業にて実施する場合には、適宜、必要により、本様式を用いて提出すること。</t>
  </si>
  <si>
    <t>搬出量は、入札参加者の提案により設定するものとする。</t>
  </si>
  <si>
    <t>記入欄が足りない場合は、適宜追加すること。</t>
  </si>
  <si>
    <t>代表企業の出資比率については、構成員中最大とすること。</t>
  </si>
  <si>
    <t>「特約/有無」の欄には、「有」又は「無」を記載すること。</t>
  </si>
  <si>
    <t>「保険概要」、「特約/内容」、「対応するリスク」については、具体的に記載すること。</t>
  </si>
  <si>
    <t>様式第16号-1</t>
  </si>
  <si>
    <t>様式第16号-1-2</t>
  </si>
  <si>
    <t>様式第16号-1-3</t>
  </si>
  <si>
    <t>様式第16号-1-4</t>
  </si>
  <si>
    <t>様式第16号-1-5</t>
  </si>
  <si>
    <t>様式第16号-2　</t>
  </si>
  <si>
    <t>様式第16号-2-3</t>
  </si>
  <si>
    <t>様式第16号-2-4</t>
  </si>
  <si>
    <t>様式第16号-2-5</t>
  </si>
  <si>
    <t>様式第16号-3</t>
  </si>
  <si>
    <t>様式第16号-3-2（別紙1）</t>
  </si>
  <si>
    <t>様式第16号-3-2（別紙2）</t>
  </si>
  <si>
    <t>様式第16号-3-3</t>
  </si>
  <si>
    <t>様式第16号-4</t>
  </si>
  <si>
    <t>様式第16号-4-1</t>
  </si>
  <si>
    <t>様式第16号-4-1（別紙1）</t>
  </si>
  <si>
    <t>様式第16号-4-2</t>
  </si>
  <si>
    <t>様式第16号-4-3</t>
  </si>
  <si>
    <t>様式第16号-4-4</t>
  </si>
  <si>
    <t>様式第16号-4-5</t>
  </si>
  <si>
    <t>様式第17号-1-1（別紙1）</t>
  </si>
  <si>
    <t>様式第17号-1-1（別紙2）</t>
  </si>
  <si>
    <t>様式第17号-2-1</t>
  </si>
  <si>
    <t>様式第17号-2-1（別紙1）</t>
  </si>
  <si>
    <t>様式第17号-2-1（別紙2）</t>
  </si>
  <si>
    <t>様式第17号-3　</t>
  </si>
  <si>
    <t>様式第17号-3-1</t>
  </si>
  <si>
    <t>様式第18号</t>
  </si>
  <si>
    <t>様式第20号</t>
  </si>
  <si>
    <t>事業期間における提案書　　※表紙</t>
  </si>
  <si>
    <t>事業運営方針　表紙</t>
  </si>
  <si>
    <t>【事業運営方針】事業コンセプト</t>
  </si>
  <si>
    <t>【事業運営方針】事業実施体制（SPC体制を含む）</t>
  </si>
  <si>
    <t>【地域との共生】見学者対応及び環境学習計画</t>
  </si>
  <si>
    <t>【地域との共生】地域との連携</t>
  </si>
  <si>
    <t>【地域との共生】地域の防災拠点化</t>
  </si>
  <si>
    <t>【地域との共生】地域への貢献（地域企業及び地域資材の活用）</t>
  </si>
  <si>
    <t>地域との共生　表紙</t>
  </si>
  <si>
    <t>施設計画・工事計画　表紙</t>
  </si>
  <si>
    <t>【配置・動線計画】屋外配置動線計画</t>
  </si>
  <si>
    <t>【施設のデザイン性】デザインと景観</t>
  </si>
  <si>
    <t>【工事計画】全体工事計画（施工体制、工程、施工中の配慮等）</t>
  </si>
  <si>
    <t>（Excel版）</t>
  </si>
  <si>
    <t>【工事計画】造成・アプローチ道路工事・本体工事（新清掃工場・新破砕処理センター工事）</t>
  </si>
  <si>
    <t>【安定性及び安全性】災害廃棄物処理</t>
  </si>
  <si>
    <t>循環型社会・環境対策　表紙</t>
  </si>
  <si>
    <t>【環境負荷】公害防止基準</t>
  </si>
  <si>
    <t>様式第16号-3-4</t>
  </si>
  <si>
    <t>様式第16号-3-5</t>
  </si>
  <si>
    <t>様式第16号-3-6</t>
  </si>
  <si>
    <t>様式第16号-3-6（別紙1）</t>
  </si>
  <si>
    <t>様式第16号-3-6（別紙2）</t>
  </si>
  <si>
    <t>【運転管理】運転管理</t>
  </si>
  <si>
    <t>様式第16号-4-6</t>
  </si>
  <si>
    <t>【維持管理】維持管理（事業用地とアプローチ道路）</t>
  </si>
  <si>
    <t>【維持管理】長寿命化計画</t>
  </si>
  <si>
    <t>様式第17号-1　</t>
  </si>
  <si>
    <t>様式第17号-1-1</t>
  </si>
  <si>
    <t>様式第17号-1-2</t>
  </si>
  <si>
    <t>様式第17号-2</t>
  </si>
  <si>
    <t>様式第17号-2-1（別紙3）</t>
  </si>
  <si>
    <t>様式第17号-2-1（別紙4）</t>
  </si>
  <si>
    <t>様式第17号-2-1（別紙5）</t>
  </si>
  <si>
    <t>様式第17号-2-1（別紙6）</t>
  </si>
  <si>
    <t>様式第17号-2-1（別紙7）</t>
  </si>
  <si>
    <t>様式第17号-2-1（別紙8）</t>
  </si>
  <si>
    <t>様式第17号-2-1（別紙9）</t>
  </si>
  <si>
    <t>様式第17号-2-1（別紙10）</t>
  </si>
  <si>
    <t>様式第17号-2-1（別紙11）</t>
  </si>
  <si>
    <t>資金調達計画　表紙</t>
  </si>
  <si>
    <t>様式第19号</t>
  </si>
  <si>
    <t>様式第19号-1</t>
  </si>
  <si>
    <t>様式第17号-3-1（別紙2）</t>
  </si>
  <si>
    <t>様式第17号-3-1（別紙1）</t>
  </si>
  <si>
    <t>様式第16号-3-2（別紙1）</t>
  </si>
  <si>
    <t>様式第16号-3-2（別紙2）</t>
  </si>
  <si>
    <t>様式第16号-3-6（別紙1）</t>
  </si>
  <si>
    <t>様式第16号-3-6（別紙2）</t>
  </si>
  <si>
    <t>様式第17号-1-1（別紙2）</t>
  </si>
  <si>
    <t>様式第17号-1-1（別紙1）</t>
  </si>
  <si>
    <t>様式第17号-3-1（別紙2）</t>
  </si>
  <si>
    <t>様式第17号-2-1（別紙2）</t>
  </si>
  <si>
    <t>様式第17号-2-1（別紙3）</t>
  </si>
  <si>
    <t>様式第17号-2-1（別紙7）</t>
  </si>
  <si>
    <t>様式第17号-2-1（別紙9）</t>
  </si>
  <si>
    <t>様式第17号-2-1（別紙11）</t>
  </si>
  <si>
    <t>「浜松市新清掃工場及び新破砕処理センター施設整備運営事業」の入札説明書等に関して、以下の質問がありますので提出します。</t>
  </si>
  <si>
    <t>「浜松市新清掃工場及び新破砕処理センター施設整備運営事業」の入札説明書等に関して、対話での確認を希望する事項について、下記のとおり提出します。</t>
  </si>
  <si>
    <t>浜松市新清掃工場及び新破砕処理センター
施設整備運営事業</t>
  </si>
  <si>
    <t>【資金調達計画】資金調達方法（出資、借入、調達条件等）と資金調達の確実性</t>
  </si>
  <si>
    <t>平成29年4月</t>
  </si>
  <si>
    <t>浜松市長　鈴木 康友</t>
  </si>
  <si>
    <t>質問数に応じて行数を増やし、「Ｎｏ」の欄に通し番号を記載すること。</t>
  </si>
  <si>
    <t>項目の数字入力は半角を使用し、「項目名」の欄には最下位の項目の名称を記載すること。</t>
  </si>
  <si>
    <t>確認事項数に応じて行数を増やし、対面的対話において取り上げたい優先順位の高いものから確認事項の上位に記載し、「No.」の欄に通し番号を記載すること。</t>
  </si>
  <si>
    <t>「項目名」欄には、項目名のついている項目で最下位のものの名称を記載すること。</t>
  </si>
  <si>
    <t>網掛け部（黄色）に、該当する金額を記載すること。その他のセルを変更しないこと。</t>
  </si>
  <si>
    <t>網掛け部（黄色）に、該当する金額を記載すること。その他のセルは変更しないこと。</t>
  </si>
  <si>
    <t>⑤その他事業費の各費用については、別紙（A4版、任意様式とする。）により、算定根拠を可能な範囲で具体的に記載すること。</t>
  </si>
  <si>
    <t>　必要に応じ費目を増やして記載すること。</t>
  </si>
  <si>
    <t>必要に応じ費目を増やして記載すること。</t>
  </si>
  <si>
    <t>網掛け部（黄色）に、該当する金額を記載すること。</t>
  </si>
  <si>
    <t>当該業務を複数の企業で実施する場合には、必要により、適宜、記載欄を追加すること。</t>
  </si>
  <si>
    <t>副本は、出資者名を記載しないこと。</t>
  </si>
  <si>
    <t>記載欄が足りない場合は、適宜追加すること。</t>
  </si>
  <si>
    <t>必要に応じ、上記様式、記載欄を増やして記載すること。</t>
  </si>
  <si>
    <t>上記以外に、資金調達を検討している手法があれば、別紙（A4版、任意様式）を用いて具体的に記載すること。</t>
  </si>
  <si>
    <t>平成36年度</t>
  </si>
  <si>
    <t>注1：　　　　　　　　には、「1号炉」の欄の記載例をもとに、稼働日に"*" を記述、非稼働の場合は空白とすること。（1号炉の記入部分は記載例のため、一旦空白にして記入のこと）</t>
  </si>
  <si>
    <t>1-1　新清掃工場設稼働日</t>
  </si>
  <si>
    <t>新清掃工場搬入ごみ量</t>
  </si>
  <si>
    <t>新清掃工場搬入ごみ量</t>
  </si>
  <si>
    <t>1-1　新清掃工場稼働日</t>
  </si>
  <si>
    <t>注3：新清掃工場の各炉の運転日数は、ある程度のばらつきについてやむを得ないものとするが、できるだけバランスを取るよう調整を図ること。</t>
  </si>
  <si>
    <t>1-2　新破砕処理センター稼働日</t>
  </si>
  <si>
    <t>注6：新清掃工場への日搬入量は、「新清掃工場搬入ごみ量に示す値とする。なお、この量には新破砕処理センターから移送される破砕可燃物を含む。</t>
  </si>
  <si>
    <t>5,800kJ/kg</t>
  </si>
  <si>
    <t>11,533kJ/kg</t>
  </si>
  <si>
    <t>10,367kJ/kg</t>
  </si>
  <si>
    <t>9,200kJ/kg</t>
  </si>
  <si>
    <t>8,033kJ/kg</t>
  </si>
  <si>
    <t>6,867kJ/kg</t>
  </si>
  <si>
    <t>12,700kJ/kg</t>
  </si>
  <si>
    <t>金融機関借入</t>
  </si>
  <si>
    <t>ＰＦＩ事業者（SPC）</t>
  </si>
  <si>
    <t>金融機関</t>
  </si>
  <si>
    <t>金融機関借入に係る内訳・借入条件等</t>
  </si>
  <si>
    <t>ＰＦＩ事業者（SPC）</t>
  </si>
  <si>
    <t>*01</t>
  </si>
  <si>
    <t>*00</t>
  </si>
  <si>
    <t>新清掃工場
（炉）</t>
  </si>
  <si>
    <t>②</t>
  </si>
  <si>
    <t>③</t>
  </si>
  <si>
    <t>④</t>
  </si>
  <si>
    <t>⑤</t>
  </si>
  <si>
    <t>⑥</t>
  </si>
  <si>
    <t>⑦</t>
  </si>
  <si>
    <t>①</t>
  </si>
  <si>
    <t>新清掃工場建築動力(照明等含む)</t>
  </si>
  <si>
    <t>新清掃工場建築動力(照明等含む)</t>
  </si>
  <si>
    <t>新破砕処理センタープラント動力</t>
  </si>
  <si>
    <t>新破砕処理センタープラント動力</t>
  </si>
  <si>
    <t>新破砕処理センター建築動力（照明等含む）</t>
  </si>
  <si>
    <t>新破砕処理センター建築動力（照明等含む）</t>
  </si>
  <si>
    <t>焼却炉またはガス化溶融炉の稼働炉数</t>
  </si>
  <si>
    <t>焼却炉またはガス化溶融炉プラント動力</t>
  </si>
  <si>
    <t>焼却炉またはガス化溶融炉の稼働炉数</t>
  </si>
  <si>
    <t>【運転管理】運転体制</t>
  </si>
  <si>
    <t>資金調達の内訳（自己資本・金融機関借入の内訳）</t>
  </si>
  <si>
    <t>現在検討している金融機関の名称、借入条件等を具体的に記載すること。</t>
  </si>
  <si>
    <t>エネルギー回収率③</t>
  </si>
  <si>
    <t>エネルギー回収率④</t>
  </si>
  <si>
    <t>熱利用率①</t>
  </si>
  <si>
    <t>熱利用率②</t>
  </si>
  <si>
    <t>３．契約電力、発電効率、エネルギー回収率</t>
  </si>
  <si>
    <r>
      <t>注2：発電効率は、エネルギー回収型廃棄物処理施設整備マニュアル（H</t>
    </r>
    <r>
      <rPr>
        <sz val="11"/>
        <rFont val="ＭＳ Ｐゴシック"/>
        <family val="3"/>
      </rPr>
      <t>27</t>
    </r>
    <r>
      <rPr>
        <sz val="11"/>
        <rFont val="ＭＳ Ｐゴシック"/>
        <family val="3"/>
      </rPr>
      <t>.</t>
    </r>
    <r>
      <rPr>
        <sz val="11"/>
        <rFont val="ＭＳ Ｐゴシック"/>
        <family val="3"/>
      </rPr>
      <t>3</t>
    </r>
    <r>
      <rPr>
        <sz val="11"/>
        <rFont val="ＭＳ Ｐゴシック"/>
        <family val="3"/>
      </rPr>
      <t>改訂</t>
    </r>
  </si>
  <si>
    <t>　　　環境省）に定義された方法で算出される値を記述すること。</t>
  </si>
  <si>
    <t>注3：熱利用率は、付加価値事業施設に対する供給熱量を10GJ/ｈ（熱源は蒸気）と</t>
  </si>
  <si>
    <t>　　　して値を記述すること。なお提案においては有効熱量＝供給熱量と仮定する。</t>
  </si>
  <si>
    <t>　　　して値を記述すること。提案においては有効熱量＝供給熱量と仮定する。</t>
  </si>
  <si>
    <t>　　　また、付加価値事業施設の稼働率は新清掃工場と同様とする。</t>
  </si>
  <si>
    <r>
      <t>様式第9</t>
    </r>
    <r>
      <rPr>
        <sz val="10"/>
        <color indexed="8"/>
        <rFont val="ＭＳ Ｐゴシック"/>
        <family val="3"/>
      </rPr>
      <t>号</t>
    </r>
  </si>
  <si>
    <r>
      <t>様式第10</t>
    </r>
    <r>
      <rPr>
        <sz val="10"/>
        <color indexed="8"/>
        <rFont val="ＭＳ Ｐゴシック"/>
        <family val="3"/>
      </rPr>
      <t>号</t>
    </r>
  </si>
  <si>
    <t>主灰運搬三者契約書(案）に対する質問</t>
  </si>
  <si>
    <t>主灰資源化三者契約書(案）に対する質問</t>
  </si>
  <si>
    <t>様式第10号</t>
  </si>
  <si>
    <t>記載欄が足りない場合は、適宜追加すること。</t>
  </si>
  <si>
    <t>保険の内容</t>
  </si>
  <si>
    <t>計画処理量</t>
  </si>
  <si>
    <t>単位：ｔ/年（計画処理量）</t>
  </si>
  <si>
    <t>処理不適物</t>
  </si>
  <si>
    <t>１．SPC</t>
  </si>
  <si>
    <t>資源化</t>
  </si>
  <si>
    <t>提案書提出資料　一覧</t>
  </si>
  <si>
    <t>NO.</t>
  </si>
  <si>
    <t>様式NO.</t>
  </si>
  <si>
    <t>名称</t>
  </si>
  <si>
    <t>枚数等の指定</t>
  </si>
  <si>
    <t>フォーム</t>
  </si>
  <si>
    <t>WORD</t>
  </si>
  <si>
    <t>EXCEL</t>
  </si>
  <si>
    <t>様式第1号</t>
  </si>
  <si>
    <t>入札説明書等に関する質問書</t>
  </si>
  <si>
    <t>無し（様式による）</t>
  </si>
  <si>
    <t>△</t>
  </si>
  <si>
    <t>○</t>
  </si>
  <si>
    <t>参加表明書</t>
  </si>
  <si>
    <t>様式第4号</t>
  </si>
  <si>
    <t>構成員及び協力企業一覧表</t>
  </si>
  <si>
    <t>様式第5号</t>
  </si>
  <si>
    <t>様式第6号</t>
  </si>
  <si>
    <t>様式第7号</t>
  </si>
  <si>
    <t>委任状（代表企業）</t>
  </si>
  <si>
    <t>委任状（代理人）</t>
  </si>
  <si>
    <t>各業務を担当する者の要件を証明する書類　　※表紙</t>
  </si>
  <si>
    <t>入札辞退届</t>
  </si>
  <si>
    <t>対面的対話への参加申込書</t>
  </si>
  <si>
    <t>対面的対話における確認事項</t>
  </si>
  <si>
    <t>入札提案書類提出届</t>
  </si>
  <si>
    <t>要求水準に関する誓約書</t>
  </si>
  <si>
    <t>要求水準に対する設計仕様書</t>
  </si>
  <si>
    <t>様式第14号</t>
  </si>
  <si>
    <t>入札書</t>
  </si>
  <si>
    <t>様式第14号（別紙1）</t>
  </si>
  <si>
    <t>様式第15号</t>
  </si>
  <si>
    <t>A4版・縦　1ページ</t>
  </si>
  <si>
    <t>○</t>
  </si>
  <si>
    <t>様式第16号</t>
  </si>
  <si>
    <t>様式第17号</t>
  </si>
  <si>
    <t>提案図書概要版　　※表紙</t>
  </si>
  <si>
    <t>提案図書概要版</t>
  </si>
  <si>
    <t>委任状（開札の立会い）</t>
  </si>
  <si>
    <t>※ フォームの△は説明書きがあることを示す。○は様式自体を示す。</t>
  </si>
  <si>
    <t>入札価格参考資料（市のライフサイクルコスト）</t>
  </si>
  <si>
    <t>資源化率</t>
  </si>
  <si>
    <t>最終処分率</t>
  </si>
  <si>
    <t>資源化のための対応方法</t>
  </si>
  <si>
    <t>NO</t>
  </si>
  <si>
    <t>ワイヤー（　mm以上）</t>
  </si>
  <si>
    <t>石（　mm以上）</t>
  </si>
  <si>
    <t>木材（　m以上）</t>
  </si>
  <si>
    <t>注2：記入例は削除して記載すること。</t>
  </si>
  <si>
    <t>資源化または
最終処分</t>
  </si>
  <si>
    <t>最終処分</t>
  </si>
  <si>
    <t>１．対面的対話における確認事項</t>
  </si>
  <si>
    <t>No.</t>
  </si>
  <si>
    <t>書類名</t>
  </si>
  <si>
    <t>質問内容</t>
  </si>
  <si>
    <t>※1</t>
  </si>
  <si>
    <t>※2</t>
  </si>
  <si>
    <t>※3</t>
  </si>
  <si>
    <t>品名</t>
  </si>
  <si>
    <t>処理不適物の対応範囲</t>
  </si>
  <si>
    <t>年間処理量</t>
  </si>
  <si>
    <t>１．変動費用</t>
  </si>
  <si>
    <t>No.</t>
  </si>
  <si>
    <t>出資者</t>
  </si>
  <si>
    <t>出資金額</t>
  </si>
  <si>
    <t>出資比率</t>
  </si>
  <si>
    <t>出資者名</t>
  </si>
  <si>
    <t>役割</t>
  </si>
  <si>
    <t>（単位：円）</t>
  </si>
  <si>
    <t>（単位：％）</t>
  </si>
  <si>
    <t>代表企業</t>
  </si>
  <si>
    <t>［　　　　　　　　　　］を行う者</t>
  </si>
  <si>
    <t>構成員</t>
  </si>
  <si>
    <t>入札参加者の構成員は必ず出資者とすること。</t>
  </si>
  <si>
    <t>SPCの損益計算書</t>
  </si>
  <si>
    <t>合　計</t>
  </si>
  <si>
    <t>営業収入</t>
  </si>
  <si>
    <t>③</t>
  </si>
  <si>
    <t>④</t>
  </si>
  <si>
    <t>資金運用収入</t>
  </si>
  <si>
    <t>税引前当期利益（＝③＋⑥）</t>
  </si>
  <si>
    <t>法人税等</t>
  </si>
  <si>
    <t>繰越欠損金</t>
  </si>
  <si>
    <t>課税所得</t>
  </si>
  <si>
    <t>税引後当期利益（＝⑦－⑧）</t>
  </si>
  <si>
    <t>SPCのキャッシュフロー表</t>
  </si>
  <si>
    <t>税引後当期利益</t>
  </si>
  <si>
    <t>出資金</t>
  </si>
  <si>
    <t>税引後当期損失</t>
  </si>
  <si>
    <t>配当前キャッシュフロー</t>
  </si>
  <si>
    <t>配当</t>
  </si>
  <si>
    <t>配当後キャッシュフロー（内部留保金）</t>
  </si>
  <si>
    <t>配当後キャッシュフロー（内部留保金）　　累計</t>
  </si>
  <si>
    <t>様式第14号（別紙2）</t>
  </si>
  <si>
    <t>様式集</t>
  </si>
  <si>
    <t>平成30年度</t>
  </si>
  <si>
    <t>平成31年度</t>
  </si>
  <si>
    <t>②補修費用</t>
  </si>
  <si>
    <t>E-IRR（配当前キャッシュフローの出資金に対するIRR）</t>
  </si>
  <si>
    <t>E-IRR算定キャッシュフロー</t>
  </si>
  <si>
    <t>A3版・横（A4版に折込み）で作成すること。</t>
  </si>
  <si>
    <t>繰延欠損金は最長7年間繰越ができるものとする。</t>
  </si>
  <si>
    <t>内容・算定根拠</t>
  </si>
  <si>
    <t>提案単価</t>
  </si>
  <si>
    <t>費用（年平均）</t>
  </si>
  <si>
    <t>(単位：円/年)</t>
  </si>
  <si>
    <t>１．消費電力</t>
  </si>
  <si>
    <t>炉数</t>
  </si>
  <si>
    <t>平均負荷率</t>
  </si>
  <si>
    <t>（kWh/日）</t>
  </si>
  <si>
    <t>（3炉）</t>
  </si>
  <si>
    <t>（2炉）</t>
  </si>
  <si>
    <t>（1炉）</t>
  </si>
  <si>
    <t>1～8まで1つのエクセルファイルで作成し、シートを分けること。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</si>
</sst>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 ;[Red]\-#,##0\ "/>
    <numFmt numFmtId="179" formatCode="#,##0_);[Red]\(#,##0\)"/>
    <numFmt numFmtId="180" formatCode="0_ "/>
    <numFmt numFmtId="181" formatCode="&quot;$&quot;#,##0_);[Red]\(&quot;$&quot;#,##0\)"/>
    <numFmt numFmtId="182" formatCode="&quot;$&quot;#,##0.00_);[Red]\(&quot;$&quot;#,##0.00\)"/>
    <numFmt numFmtId="183" formatCode="0.0_ "/>
    <numFmt numFmtId="184" formatCode="#,##0.0;[Red]\-#,##0.0"/>
    <numFmt numFmtId="185" formatCode="0_);[Red]\(0\)"/>
    <numFmt numFmtId="186" formatCode="#,##0.0;[Red]#,##0.0"/>
    <numFmt numFmtId="187" formatCode="#,##0.0_ ;[Red]\-#,##0.0\ "/>
    <numFmt numFmtId="188" formatCode="#,##0;[Red]#,##0"/>
    <numFmt numFmtId="189" formatCode="#,##0.0_);[Red]\(#,##0.0\)"/>
    <numFmt numFmtId="190" formatCode="#,###&quot;≦&quot;"/>
    <numFmt numFmtId="191" formatCode="&quot;＜&quot;#,###"/>
    <numFmt numFmtId="192" formatCode="#\ &quot;円/人&quot;"/>
    <numFmt numFmtId="193" formatCode="&quot;φ&quot;0.0"/>
    <numFmt numFmtId="194" formatCode="_(&quot;$&quot;* #,##0_);_(&quot;$&quot;* \(#,##0\);_(&quot;$&quot;* &quot;-&quot;_);_(@_)"/>
    <numFmt numFmtId="195" formatCode="&quot;,L&quot;0"/>
    <numFmt numFmtId="196" formatCode="0.0&quot;t&quot;"/>
    <numFmt numFmtId="197" formatCode="#,##0&quot; $&quot;;[Red]\-#,##0&quot; $&quot;"/>
    <numFmt numFmtId="198" formatCode="hh:mm\ \T\K"/>
    <numFmt numFmtId="199" formatCode="&quot;資料&quot;General"/>
    <numFmt numFmtId="200" formatCode="&quot;Yes&quot;;&quot;Yes&quot;;&quot;No&quot;"/>
    <numFmt numFmtId="201" formatCode="&quot;True&quot;;&quot;True&quot;;&quot;False&quot;"/>
    <numFmt numFmtId="202" formatCode="&quot;On&quot;;&quot;On&quot;;&quot;Off&quot;"/>
    <numFmt numFmtId="203" formatCode="[$€-2]\ #,##0.00_);[Red]\([$€-2]\ #,##0.00\)"/>
    <numFmt numFmtId="204" formatCode="000"/>
    <numFmt numFmtId="205" formatCode="#,##0.00_);[Red]\(#,##0.00\)"/>
    <numFmt numFmtId="206" formatCode="#,##0.00_ ;[Red]\-#,##0.00\ "/>
    <numFmt numFmtId="207" formatCode="0.00_ "/>
    <numFmt numFmtId="208" formatCode="00"/>
    <numFmt numFmtId="209" formatCode="#,##0.0000000000000_ ;[Red]\-#,##0.0000000000000\ "/>
    <numFmt numFmtId="210" formatCode="#,##0.0_ "/>
    <numFmt numFmtId="211" formatCode="\(General\)"/>
  </numFmts>
  <fonts count="109">
    <font>
      <sz val="11"/>
      <name val="ＭＳ Ｐゴシック"/>
      <family val="3"/>
    </font>
    <font>
      <sz val="11"/>
      <color indexed="8"/>
      <name val="ＭＳ Ｐゴシック"/>
      <family val="3"/>
    </font>
    <font>
      <sz val="11"/>
      <color indexed="9"/>
      <name val="ＭＳ Ｐゴシック"/>
      <family val="3"/>
    </font>
    <font>
      <sz val="10.5"/>
      <name val="明朝"/>
      <family val="1"/>
    </font>
    <font>
      <sz val="10"/>
      <name val="MS Sans Serif"/>
      <family val="2"/>
    </font>
    <font>
      <b/>
      <sz val="12"/>
      <name val="Arial"/>
      <family val="2"/>
    </font>
    <font>
      <sz val="10"/>
      <name val="Arial"/>
      <family val="2"/>
    </font>
    <font>
      <sz val="14"/>
      <name val="System"/>
      <family val="0"/>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明朝"/>
      <family val="1"/>
    </font>
    <font>
      <sz val="11"/>
      <name val="ＭＳ 明朝"/>
      <family val="1"/>
    </font>
    <font>
      <sz val="8"/>
      <name val="ＭＳ 明朝"/>
      <family val="1"/>
    </font>
    <font>
      <b/>
      <sz val="14"/>
      <name val="ＭＳ 明朝"/>
      <family val="1"/>
    </font>
    <font>
      <b/>
      <sz val="11"/>
      <name val="ＭＳ 明朝"/>
      <family val="1"/>
    </font>
    <font>
      <sz val="10"/>
      <name val="ＭＳ 明朝"/>
      <family val="1"/>
    </font>
    <font>
      <sz val="9"/>
      <name val="ＭＳ 明朝"/>
      <family val="1"/>
    </font>
    <font>
      <sz val="10"/>
      <color indexed="10"/>
      <name val="ＭＳ 明朝"/>
      <family val="1"/>
    </font>
    <font>
      <sz val="12"/>
      <name val="ＭＳ Ｐゴシック"/>
      <family val="3"/>
    </font>
    <font>
      <sz val="11"/>
      <name val="Century"/>
      <family val="1"/>
    </font>
    <font>
      <b/>
      <sz val="14"/>
      <name val="ＭＳ ゴシック"/>
      <family val="3"/>
    </font>
    <font>
      <b/>
      <sz val="11"/>
      <name val="ＭＳ ゴシック"/>
      <family val="3"/>
    </font>
    <font>
      <sz val="14"/>
      <name val="ＭＳ 明朝"/>
      <family val="1"/>
    </font>
    <font>
      <sz val="9"/>
      <name val="ＭＳ Ｐ明朝"/>
      <family val="1"/>
    </font>
    <font>
      <sz val="10"/>
      <name val="ＭＳ ゴシック"/>
      <family val="3"/>
    </font>
    <font>
      <b/>
      <sz val="11"/>
      <color indexed="43"/>
      <name val="ＭＳ Ｐゴシック"/>
      <family val="3"/>
    </font>
    <font>
      <b/>
      <sz val="11"/>
      <name val="ＭＳ Ｐゴシック"/>
      <family val="3"/>
    </font>
    <font>
      <sz val="10"/>
      <name val="ＭＳ Ｐゴシック"/>
      <family val="3"/>
    </font>
    <font>
      <i/>
      <sz val="10"/>
      <name val="ＭＳ Ｐ明朝"/>
      <family val="1"/>
    </font>
    <font>
      <sz val="10"/>
      <name val="ＭＳ Ｐ明朝"/>
      <family val="1"/>
    </font>
    <font>
      <b/>
      <sz val="10"/>
      <name val="ＭＳ Ｐゴシック"/>
      <family val="3"/>
    </font>
    <font>
      <sz val="9"/>
      <name val="ＭＳ ゴシック"/>
      <family val="3"/>
    </font>
    <font>
      <sz val="9"/>
      <name val="ＭＳ Ｐゴシック"/>
      <family val="3"/>
    </font>
    <font>
      <sz val="14"/>
      <name val="ＭＳ ゴシック"/>
      <family val="3"/>
    </font>
    <font>
      <sz val="11"/>
      <name val="ＭＳ ゴシック"/>
      <family val="3"/>
    </font>
    <font>
      <b/>
      <sz val="10"/>
      <color indexed="43"/>
      <name val="ＭＳ Ｐゴシック"/>
      <family val="3"/>
    </font>
    <font>
      <sz val="10"/>
      <color indexed="43"/>
      <name val="ＭＳ Ｐゴシック"/>
      <family val="3"/>
    </font>
    <font>
      <sz val="11"/>
      <name val="ＭＳ Ｐ明朝"/>
      <family val="1"/>
    </font>
    <font>
      <sz val="12"/>
      <name val="ＭＳ Ｐ明朝"/>
      <family val="1"/>
    </font>
    <font>
      <sz val="10"/>
      <name val="Century"/>
      <family val="1"/>
    </font>
    <font>
      <sz val="11"/>
      <color indexed="43"/>
      <name val="ＭＳ Ｐゴシック"/>
      <family val="3"/>
    </font>
    <font>
      <b/>
      <sz val="14"/>
      <name val="ＭＳ Ｐ明朝"/>
      <family val="1"/>
    </font>
    <font>
      <sz val="14"/>
      <name val="ＭＳ Ｐ明朝"/>
      <family val="1"/>
    </font>
    <font>
      <b/>
      <sz val="10"/>
      <color indexed="43"/>
      <name val="ＭＳ Ｐ明朝"/>
      <family val="1"/>
    </font>
    <font>
      <sz val="10"/>
      <color indexed="43"/>
      <name val="ＭＳ Ｐ明朝"/>
      <family val="1"/>
    </font>
    <font>
      <b/>
      <sz val="10"/>
      <name val="ＭＳ Ｐ明朝"/>
      <family val="1"/>
    </font>
    <font>
      <sz val="8"/>
      <name val="ＭＳ Ｐ明朝"/>
      <family val="1"/>
    </font>
    <font>
      <b/>
      <sz val="11"/>
      <name val="ＭＳ Ｐ明朝"/>
      <family val="1"/>
    </font>
    <font>
      <sz val="12"/>
      <name val="ＭＳ ゴシック"/>
      <family val="3"/>
    </font>
    <font>
      <b/>
      <sz val="11"/>
      <color indexed="43"/>
      <name val="ＭＳ Ｐ明朝"/>
      <family val="1"/>
    </font>
    <font>
      <b/>
      <sz val="11"/>
      <color indexed="43"/>
      <name val="ＭＳ ゴシック"/>
      <family val="3"/>
    </font>
    <font>
      <sz val="11"/>
      <color indexed="43"/>
      <name val="ＭＳ ゴシック"/>
      <family val="3"/>
    </font>
    <font>
      <sz val="10"/>
      <color indexed="43"/>
      <name val="ＭＳ ゴシック"/>
      <family val="3"/>
    </font>
    <font>
      <sz val="22"/>
      <name val="ＭＳ ゴシック"/>
      <family val="3"/>
    </font>
    <font>
      <b/>
      <sz val="10"/>
      <color indexed="43"/>
      <name val="ＭＳ ゴシック"/>
      <family val="3"/>
    </font>
    <font>
      <i/>
      <sz val="10"/>
      <name val="ＭＳ Ｐゴシック"/>
      <family val="3"/>
    </font>
    <font>
      <sz val="6"/>
      <name val="ＭＳ 明朝"/>
      <family val="1"/>
    </font>
    <font>
      <sz val="16"/>
      <name val="ＭＳ ゴシック"/>
      <family val="3"/>
    </font>
    <font>
      <sz val="20"/>
      <name val="ＭＳ ゴシック"/>
      <family val="3"/>
    </font>
    <font>
      <sz val="18"/>
      <color indexed="8"/>
      <name val="ＭＳ Ｐゴシック"/>
      <family val="3"/>
    </font>
    <font>
      <b/>
      <sz val="9"/>
      <name val="ＭＳ Ｐ明朝"/>
      <family val="1"/>
    </font>
    <font>
      <sz val="10"/>
      <color indexed="8"/>
      <name val="ＭＳ Ｐゴシック"/>
      <family val="3"/>
    </font>
    <font>
      <sz val="14"/>
      <name val="ＭＳ Ｐゴシック"/>
      <family val="3"/>
    </font>
    <font>
      <b/>
      <sz val="12"/>
      <name val="ＭＳ 明朝"/>
      <family val="1"/>
    </font>
    <font>
      <sz val="20"/>
      <name val="ＭＳ Ｐゴシック"/>
      <family val="3"/>
    </font>
    <font>
      <sz val="16"/>
      <name val="ＭＳ Ｐゴシック"/>
      <family val="3"/>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u val="single"/>
      <sz val="10"/>
      <name val="ＭＳ Ｐ明朝"/>
      <family val="1"/>
    </font>
    <font>
      <b/>
      <sz val="10"/>
      <color indexed="43"/>
      <name val="ＭＳ 明朝"/>
      <family val="1"/>
    </font>
    <font>
      <sz val="11"/>
      <color indexed="12"/>
      <name val="ＭＳ Ｐゴシック"/>
      <family val="3"/>
    </font>
    <font>
      <sz val="8"/>
      <name val="ＭＳ Ｐゴシック"/>
      <family val="3"/>
    </font>
    <font>
      <vertAlign val="superscript"/>
      <sz val="10"/>
      <color indexed="8"/>
      <name val="ＭＳ Ｐゴシック"/>
      <family val="3"/>
    </font>
    <font>
      <b/>
      <sz val="10"/>
      <color indexed="8"/>
      <name val="ＭＳ Ｐゴシック"/>
      <family val="3"/>
    </font>
    <font>
      <sz val="26"/>
      <name val="ＭＳ Ｐゴシック"/>
      <family val="3"/>
    </font>
    <font>
      <sz val="5"/>
      <name val="ＭＳ Ｐゴシック"/>
      <family val="3"/>
    </font>
    <font>
      <sz val="7"/>
      <name val="ＭＳ Ｐゴシック"/>
      <family val="3"/>
    </font>
    <font>
      <u val="single"/>
      <sz val="12"/>
      <name val="ＭＳ 明朝"/>
      <family val="1"/>
    </font>
    <font>
      <sz val="14"/>
      <color indexed="8"/>
      <name val="ＭＳ Ｐゴシック"/>
      <family val="3"/>
    </font>
    <font>
      <b/>
      <i/>
      <sz val="10"/>
      <name val="ＭＳ Ｐ明朝"/>
      <family val="1"/>
    </font>
    <font>
      <sz val="12"/>
      <color indexed="8"/>
      <name val="ＭＳ Ｐ明朝"/>
      <family val="1"/>
    </font>
    <font>
      <vertAlign val="superscript"/>
      <sz val="11"/>
      <color indexed="8"/>
      <name val="ＭＳ Ｐゴシック"/>
      <family val="3"/>
    </font>
    <font>
      <sz val="18"/>
      <name val="ＭＳ 明朝"/>
      <family val="1"/>
    </font>
    <font>
      <sz val="24"/>
      <name val="ＭＳ Ｐゴシック"/>
      <family val="3"/>
    </font>
    <font>
      <sz val="28"/>
      <name val="ＭＳ ゴシック"/>
      <family val="3"/>
    </font>
    <font>
      <sz val="9"/>
      <color indexed="10"/>
      <name val="ＭＳ Ｐ明朝"/>
      <family val="1"/>
    </font>
    <font>
      <sz val="11"/>
      <color indexed="10"/>
      <name val="ＭＳ Ｐ明朝"/>
      <family val="1"/>
    </font>
    <font>
      <sz val="8"/>
      <color indexed="8"/>
      <name val="ＭＳ ゴシック"/>
      <family val="3"/>
    </font>
    <font>
      <sz val="11"/>
      <color theme="1"/>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s>
  <borders count="23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double"/>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style="medium"/>
    </border>
    <border>
      <left style="medium"/>
      <right style="thin"/>
      <top>
        <color indexed="63"/>
      </top>
      <bottom>
        <color indexed="63"/>
      </bottom>
    </border>
    <border>
      <left style="thin"/>
      <right>
        <color indexed="63"/>
      </right>
      <top>
        <color indexed="63"/>
      </top>
      <bottom style="thin"/>
    </border>
    <border>
      <left style="medium"/>
      <right style="medium"/>
      <top>
        <color indexed="63"/>
      </top>
      <bottom style="mediu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medium"/>
      <right style="thin"/>
      <top style="hair"/>
      <bottom>
        <color indexed="63"/>
      </bottom>
    </border>
    <border>
      <left style="thin"/>
      <right style="thin"/>
      <top style="hair"/>
      <bottom style="medium"/>
    </border>
    <border>
      <left style="medium"/>
      <right style="medium"/>
      <top style="medium"/>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dashed"/>
    </border>
    <border>
      <left style="thin"/>
      <right style="thin"/>
      <top>
        <color indexed="63"/>
      </top>
      <bottom style="dashed"/>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color indexed="63"/>
      </right>
      <top style="medium"/>
      <bottom>
        <color indexed="63"/>
      </bottom>
    </border>
    <border>
      <left style="thin"/>
      <right>
        <color indexed="63"/>
      </right>
      <top style="dashed"/>
      <bottom style="dashed"/>
    </border>
    <border>
      <left style="thin"/>
      <right>
        <color indexed="63"/>
      </right>
      <top style="medium"/>
      <bottom>
        <color indexed="63"/>
      </bottom>
    </border>
    <border>
      <left style="thin"/>
      <right style="thin"/>
      <top style="medium"/>
      <bottom>
        <color indexed="63"/>
      </bottom>
    </border>
    <border>
      <left style="thin"/>
      <right>
        <color indexed="63"/>
      </right>
      <top>
        <color indexed="63"/>
      </top>
      <bottom style="medium"/>
    </border>
    <border>
      <left>
        <color indexed="63"/>
      </left>
      <right>
        <color indexed="63"/>
      </right>
      <top style="thin"/>
      <bottom style="dashed"/>
    </border>
    <border>
      <left>
        <color indexed="63"/>
      </left>
      <right style="medium"/>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style="thin"/>
      <top style="dashed"/>
      <bottom style="dashed"/>
    </border>
    <border>
      <left>
        <color indexed="63"/>
      </left>
      <right style="medium"/>
      <top style="dashed"/>
      <bottom style="dashed"/>
    </border>
    <border>
      <left>
        <color indexed="63"/>
      </left>
      <right style="medium"/>
      <top>
        <color indexed="63"/>
      </top>
      <bottom style="thin"/>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style="medium"/>
    </border>
    <border>
      <left>
        <color indexed="63"/>
      </left>
      <right style="medium"/>
      <top style="hair"/>
      <bottom>
        <color indexed="63"/>
      </bottom>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style="hair"/>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dashed"/>
    </border>
    <border>
      <left>
        <color indexed="63"/>
      </left>
      <right>
        <color indexed="63"/>
      </right>
      <top>
        <color indexed="63"/>
      </top>
      <bottom style="dashed"/>
    </border>
    <border>
      <left style="thin"/>
      <right style="thin"/>
      <top style="thin"/>
      <bottom>
        <color indexed="63"/>
      </bottom>
    </border>
    <border>
      <left style="thin"/>
      <right style="thin"/>
      <top>
        <color indexed="63"/>
      </top>
      <bottom style="medium"/>
    </border>
    <border>
      <left>
        <color indexed="63"/>
      </left>
      <right style="thin"/>
      <top>
        <color indexed="63"/>
      </top>
      <bottom style="medium"/>
    </border>
    <border>
      <left style="medium"/>
      <right>
        <color indexed="63"/>
      </right>
      <top style="thin"/>
      <bottom style="medium"/>
    </border>
    <border>
      <left style="medium"/>
      <right>
        <color indexed="63"/>
      </right>
      <top style="dotted"/>
      <bottom style="thin"/>
    </border>
    <border>
      <left style="thin"/>
      <right style="thin"/>
      <top style="dotted"/>
      <bottom style="thin"/>
    </border>
    <border>
      <left>
        <color indexed="63"/>
      </left>
      <right>
        <color indexed="63"/>
      </right>
      <top style="dotted"/>
      <bottom style="thin"/>
    </border>
    <border>
      <left style="medium"/>
      <right style="medium"/>
      <top style="dotted"/>
      <bottom style="thin"/>
    </border>
    <border>
      <left>
        <color indexed="63"/>
      </left>
      <right style="thin"/>
      <top style="thin"/>
      <bottom>
        <color indexed="63"/>
      </bottom>
    </border>
    <border>
      <left style="thin"/>
      <right>
        <color indexed="63"/>
      </right>
      <top style="hair"/>
      <bottom style="hair"/>
    </border>
    <border>
      <left style="thin"/>
      <right style="thin"/>
      <top style="thin"/>
      <bottom style="hair"/>
    </border>
    <border>
      <left style="thin"/>
      <right style="thin"/>
      <top style="hair"/>
      <bottom style="thin"/>
    </border>
    <border>
      <left style="thin"/>
      <right>
        <color indexed="63"/>
      </right>
      <top>
        <color indexed="63"/>
      </top>
      <bottom style="hair"/>
    </border>
    <border>
      <left style="thin"/>
      <right>
        <color indexed="63"/>
      </right>
      <top style="thin"/>
      <bottom style="hair"/>
    </border>
    <border>
      <left style="thin"/>
      <right>
        <color indexed="63"/>
      </right>
      <top style="hair"/>
      <bottom style="thin"/>
    </border>
    <border>
      <left style="thin"/>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hair"/>
      <top>
        <color indexed="63"/>
      </top>
      <bottom>
        <color indexed="63"/>
      </bottom>
    </border>
    <border>
      <left style="hair"/>
      <right>
        <color indexed="63"/>
      </right>
      <top style="hair"/>
      <bottom style="hair"/>
    </border>
    <border>
      <left/>
      <right style="hair"/>
      <top style="thin"/>
      <bottom style="hair"/>
    </border>
    <border>
      <left/>
      <right/>
      <top style="hair"/>
      <bottom/>
    </border>
    <border>
      <left style="thin"/>
      <right style="hair"/>
      <top>
        <color indexed="63"/>
      </top>
      <bottom style="thin"/>
    </border>
    <border>
      <left/>
      <right style="hair"/>
      <top/>
      <bottom/>
    </border>
    <border>
      <left/>
      <right style="hair"/>
      <top style="hair"/>
      <bottom style="hair"/>
    </border>
    <border>
      <left/>
      <right style="hair"/>
      <top style="hair"/>
      <bottom style="thin"/>
    </border>
    <border>
      <left style="thin"/>
      <right>
        <color indexed="63"/>
      </right>
      <top style="dotted"/>
      <bottom style="thin"/>
    </border>
    <border>
      <left style="hair"/>
      <right style="hair"/>
      <top style="hair"/>
      <bottom style="thin"/>
    </border>
    <border>
      <left style="hair"/>
      <right style="thin"/>
      <top style="hair"/>
      <bottom style="thin"/>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medium"/>
      <top style="thin"/>
      <bottom style="medium"/>
    </border>
    <border>
      <left>
        <color indexed="63"/>
      </left>
      <right style="thin"/>
      <top style="medium"/>
      <bottom style="medium"/>
    </border>
    <border>
      <left>
        <color indexed="63"/>
      </left>
      <right style="medium"/>
      <top style="dotted"/>
      <bottom style="thin"/>
    </border>
    <border>
      <left style="thin"/>
      <right>
        <color indexed="63"/>
      </right>
      <top>
        <color indexed="63"/>
      </top>
      <bottom style="dotted"/>
    </border>
    <border>
      <left style="medium"/>
      <right>
        <color indexed="63"/>
      </right>
      <top>
        <color indexed="63"/>
      </top>
      <bottom style="dotted"/>
    </border>
    <border>
      <left style="thin"/>
      <right style="thin"/>
      <top>
        <color indexed="63"/>
      </top>
      <bottom style="dotted"/>
    </border>
    <border>
      <left>
        <color indexed="63"/>
      </left>
      <right>
        <color indexed="63"/>
      </right>
      <top>
        <color indexed="63"/>
      </top>
      <bottom style="dotted"/>
    </border>
    <border>
      <left style="medium"/>
      <right style="medium"/>
      <top>
        <color indexed="63"/>
      </top>
      <bottom style="dotted"/>
    </border>
    <border>
      <left style="medium"/>
      <right>
        <color indexed="63"/>
      </right>
      <top style="thin"/>
      <bottom style="thin"/>
    </border>
    <border>
      <left style="thin"/>
      <right style="medium"/>
      <top style="medium"/>
      <bottom style="dashed"/>
    </border>
    <border>
      <left style="medium"/>
      <right style="thin"/>
      <top style="medium"/>
      <bottom style="dashed"/>
    </border>
    <border>
      <left style="thin"/>
      <right style="medium"/>
      <top style="dashed"/>
      <bottom style="dashed"/>
    </border>
    <border>
      <left style="medium"/>
      <right style="thin"/>
      <top style="dashed"/>
      <bottom style="dashed"/>
    </border>
    <border>
      <left style="thin"/>
      <right style="medium"/>
      <top>
        <color indexed="63"/>
      </top>
      <bottom style="medium"/>
    </border>
    <border>
      <left style="medium"/>
      <right style="thin"/>
      <top>
        <color indexed="63"/>
      </top>
      <bottom style="medium"/>
    </border>
    <border>
      <left>
        <color indexed="63"/>
      </left>
      <right style="medium"/>
      <top>
        <color indexed="63"/>
      </top>
      <bottom style="dashed"/>
    </border>
    <border>
      <left>
        <color indexed="63"/>
      </left>
      <right style="thin"/>
      <top>
        <color indexed="63"/>
      </top>
      <bottom style="dashed"/>
    </border>
    <border>
      <left>
        <color indexed="63"/>
      </left>
      <right>
        <color indexed="63"/>
      </right>
      <top style="dashed"/>
      <bottom style="dashed"/>
    </border>
    <border diagonalUp="1">
      <left style="medium"/>
      <right style="thin"/>
      <top style="thin"/>
      <bottom style="dashed"/>
      <diagonal style="thin"/>
    </border>
    <border diagonalUp="1">
      <left>
        <color indexed="63"/>
      </left>
      <right>
        <color indexed="63"/>
      </right>
      <top style="thin"/>
      <bottom style="dashed"/>
      <diagonal style="thin"/>
    </border>
    <border diagonalUp="1">
      <left style="thin"/>
      <right>
        <color indexed="63"/>
      </right>
      <top style="thin"/>
      <bottom style="dashed"/>
      <diagonal style="thin"/>
    </border>
    <border diagonalUp="1">
      <left style="medium"/>
      <right style="thin"/>
      <top>
        <color indexed="63"/>
      </top>
      <bottom>
        <color indexed="63"/>
      </bottom>
      <diagonal style="thin"/>
    </border>
    <border diagonalUp="1">
      <left>
        <color indexed="63"/>
      </left>
      <right style="thin"/>
      <top>
        <color indexed="63"/>
      </top>
      <bottom>
        <color indexed="63"/>
      </bottom>
      <diagonal style="thin"/>
    </border>
    <border>
      <left style="medium"/>
      <right>
        <color indexed="63"/>
      </right>
      <top style="medium"/>
      <bottom style="medium"/>
    </border>
    <border>
      <left>
        <color indexed="63"/>
      </left>
      <right style="thin"/>
      <top style="dashed"/>
      <bottom style="thin"/>
    </border>
    <border diagonalUp="1">
      <left style="medium"/>
      <right style="thin"/>
      <top>
        <color indexed="63"/>
      </top>
      <bottom style="dashed"/>
      <diagonal style="thin"/>
    </border>
    <border diagonalUp="1">
      <left>
        <color indexed="63"/>
      </left>
      <right style="thin"/>
      <top>
        <color indexed="63"/>
      </top>
      <bottom style="dashed"/>
      <diagonal style="thin"/>
    </border>
    <border>
      <left style="medium"/>
      <right style="thin"/>
      <top style="dashed"/>
      <bottom>
        <color indexed="63"/>
      </bottom>
    </border>
    <border>
      <left style="thin"/>
      <right style="thin"/>
      <top style="dashed"/>
      <bottom>
        <color indexed="63"/>
      </bottom>
    </border>
    <border>
      <left>
        <color indexed="63"/>
      </left>
      <right style="medium"/>
      <top style="thin"/>
      <bottom>
        <color indexed="63"/>
      </bottom>
    </border>
    <border>
      <left style="medium"/>
      <right style="medium"/>
      <top>
        <color indexed="63"/>
      </top>
      <bottom>
        <color indexed="63"/>
      </bottom>
    </border>
    <border>
      <left style="medium"/>
      <right style="medium"/>
      <top style="thin"/>
      <bottom style="medium"/>
    </border>
    <border>
      <left>
        <color indexed="63"/>
      </left>
      <right style="hair"/>
      <top style="medium"/>
      <bottom style="medium"/>
    </border>
    <border>
      <left style="hair"/>
      <right style="hair"/>
      <top style="medium"/>
      <bottom style="medium"/>
    </border>
    <border>
      <left style="thin"/>
      <right>
        <color indexed="63"/>
      </right>
      <top style="hair"/>
      <bottom>
        <color indexed="63"/>
      </bottom>
    </border>
    <border>
      <left style="thin"/>
      <right style="thin"/>
      <top style="hair"/>
      <bottom>
        <color indexed="63"/>
      </bottom>
    </border>
    <border>
      <left style="hair"/>
      <right style="thin"/>
      <top>
        <color indexed="63"/>
      </top>
      <bottom style="hair"/>
    </border>
    <border>
      <left>
        <color indexed="63"/>
      </left>
      <right>
        <color indexed="63"/>
      </right>
      <top>
        <color indexed="63"/>
      </top>
      <bottom style="hair"/>
    </border>
    <border>
      <left/>
      <right style="hair"/>
      <top/>
      <bottom style="hair"/>
    </border>
    <border>
      <left>
        <color indexed="63"/>
      </left>
      <right style="thin"/>
      <top>
        <color indexed="63"/>
      </top>
      <bottom style="hair"/>
    </border>
    <border>
      <left style="thin"/>
      <right>
        <color indexed="63"/>
      </right>
      <top style="medium"/>
      <bottom style="thin"/>
    </border>
    <border>
      <left style="thin"/>
      <right>
        <color indexed="63"/>
      </right>
      <top style="dashed"/>
      <bottom style="thin"/>
    </border>
    <border>
      <left>
        <color indexed="63"/>
      </left>
      <right style="medium"/>
      <top style="thin"/>
      <bottom style="dashed"/>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dotted"/>
    </border>
    <border>
      <left style="thin"/>
      <right style="thin"/>
      <top style="dotted"/>
      <bottom style="dotted"/>
    </border>
    <border>
      <left style="medium"/>
      <right style="medium"/>
      <top style="dotted"/>
      <bottom style="dotted"/>
    </border>
    <border>
      <left style="thin"/>
      <right style="dotted"/>
      <top style="dotted"/>
      <bottom>
        <color indexed="63"/>
      </bottom>
    </border>
    <border>
      <left style="thin"/>
      <right style="dotted"/>
      <top>
        <color indexed="63"/>
      </top>
      <bottom>
        <color indexed="63"/>
      </bottom>
    </border>
    <border>
      <left style="hair"/>
      <right>
        <color indexed="63"/>
      </right>
      <top style="hair"/>
      <bottom style="dashed"/>
    </border>
    <border>
      <left style="thin"/>
      <right style="hair"/>
      <top>
        <color indexed="63"/>
      </top>
      <bottom style="dashed"/>
    </border>
    <border>
      <left>
        <color indexed="63"/>
      </left>
      <right style="medium"/>
      <top style="dashed"/>
      <bottom style="thin"/>
    </border>
    <border>
      <left style="medium"/>
      <right>
        <color indexed="63"/>
      </right>
      <top>
        <color indexed="63"/>
      </top>
      <bottom style="thin"/>
    </border>
    <border>
      <left>
        <color indexed="63"/>
      </left>
      <right>
        <color indexed="63"/>
      </right>
      <top style="hair"/>
      <bottom style="dashed"/>
    </border>
    <border>
      <left>
        <color indexed="63"/>
      </left>
      <right>
        <color indexed="63"/>
      </right>
      <top style="dashed"/>
      <bottom>
        <color indexed="63"/>
      </bottom>
    </border>
    <border>
      <left style="hair"/>
      <right>
        <color indexed="63"/>
      </right>
      <top style="hair"/>
      <bottom style="thin"/>
    </border>
    <border>
      <left>
        <color indexed="63"/>
      </left>
      <right style="medium"/>
      <top style="hair"/>
      <bottom style="thin"/>
    </border>
    <border>
      <left style="medium"/>
      <right>
        <color indexed="63"/>
      </right>
      <top>
        <color indexed="63"/>
      </top>
      <bottom style="dashed"/>
    </border>
    <border>
      <left style="thin"/>
      <right style="medium"/>
      <top>
        <color indexed="63"/>
      </top>
      <bottom style="dashed"/>
    </border>
    <border>
      <left style="medium"/>
      <right>
        <color indexed="63"/>
      </right>
      <top style="thin"/>
      <bottom style="dashed"/>
    </border>
    <border>
      <left style="thin"/>
      <right style="thin"/>
      <top style="thin"/>
      <bottom style="dashed"/>
    </border>
    <border>
      <left>
        <color indexed="63"/>
      </left>
      <right style="thin"/>
      <top style="thin"/>
      <bottom style="dashed"/>
    </border>
    <border>
      <left style="thin"/>
      <right style="medium"/>
      <top style="thin"/>
      <bottom style="dashed"/>
    </border>
    <border>
      <left style="thin"/>
      <right style="medium"/>
      <top>
        <color indexed="63"/>
      </top>
      <bottom>
        <color indexed="63"/>
      </bottom>
    </border>
    <border>
      <left style="medium"/>
      <right>
        <color indexed="63"/>
      </right>
      <top style="hair"/>
      <bottom style="hair"/>
    </border>
    <border>
      <left>
        <color indexed="63"/>
      </left>
      <right style="medium"/>
      <top style="hair"/>
      <bottom style="hair"/>
    </border>
    <border>
      <left style="thin"/>
      <right style="medium"/>
      <top style="hair"/>
      <bottom style="hair"/>
    </border>
    <border>
      <left style="medium"/>
      <right>
        <color indexed="63"/>
      </right>
      <top style="hair"/>
      <bottom style="dashed"/>
    </border>
    <border>
      <left style="thin"/>
      <right style="thin"/>
      <top style="hair"/>
      <bottom style="dashed"/>
    </border>
    <border>
      <left>
        <color indexed="63"/>
      </left>
      <right style="medium"/>
      <top style="hair"/>
      <bottom style="dashed"/>
    </border>
    <border>
      <left>
        <color indexed="63"/>
      </left>
      <right style="thin"/>
      <top style="hair"/>
      <bottom style="dashed"/>
    </border>
    <border>
      <left style="thin"/>
      <right style="medium"/>
      <top style="hair"/>
      <bottom style="dashed"/>
    </border>
    <border>
      <left style="medium"/>
      <right>
        <color indexed="63"/>
      </right>
      <top style="dashed"/>
      <bottom style="dashed"/>
    </border>
    <border>
      <left style="thin"/>
      <right style="thin"/>
      <top style="dashed"/>
      <bottom style="dashed"/>
    </border>
    <border>
      <left style="thin"/>
      <right style="medium"/>
      <top style="thin"/>
      <bottom>
        <color indexed="63"/>
      </bottom>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color indexed="63"/>
      </top>
      <bottom style="hair"/>
    </border>
    <border>
      <left>
        <color indexed="63"/>
      </left>
      <right style="medium"/>
      <top>
        <color indexed="63"/>
      </top>
      <bottom style="hair"/>
    </border>
    <border>
      <left style="thin"/>
      <right style="medium"/>
      <top>
        <color indexed="63"/>
      </top>
      <bottom style="hair"/>
    </border>
    <border>
      <left style="medium"/>
      <right>
        <color indexed="63"/>
      </right>
      <top style="medium"/>
      <bottom style="dashed"/>
    </border>
    <border>
      <left style="thin"/>
      <right style="thin"/>
      <top style="medium"/>
      <bottom style="dashed"/>
    </border>
    <border>
      <left style="medium"/>
      <right>
        <color indexed="63"/>
      </right>
      <top style="dashed"/>
      <bottom style="thin"/>
    </border>
    <border>
      <left style="thin"/>
      <right style="thin"/>
      <top style="dashed"/>
      <bottom style="thin"/>
    </border>
    <border>
      <left style="thin"/>
      <right style="medium"/>
      <top style="dashed"/>
      <bottom style="thin"/>
    </border>
    <border diagonalUp="1">
      <left style="thin"/>
      <right style="medium"/>
      <top style="thin"/>
      <bottom style="dashed"/>
      <diagonal style="thin"/>
    </border>
    <border diagonalUp="1">
      <left style="thin"/>
      <right style="medium"/>
      <top>
        <color indexed="63"/>
      </top>
      <bottom>
        <color indexed="63"/>
      </bottom>
      <diagonal style="thin"/>
    </border>
    <border diagonalUp="1">
      <left style="thin"/>
      <right style="medium"/>
      <top>
        <color indexed="63"/>
      </top>
      <bottom style="dashed"/>
      <diagonal style="thin"/>
    </border>
    <border>
      <left>
        <color indexed="63"/>
      </left>
      <right style="medium"/>
      <top style="dashed"/>
      <bottom>
        <color indexed="63"/>
      </bottom>
    </border>
    <border>
      <left style="hair"/>
      <right style="medium"/>
      <top style="medium"/>
      <bottom style="medium"/>
    </border>
    <border>
      <left style="medium"/>
      <right style="medium"/>
      <top>
        <color indexed="63"/>
      </top>
      <bottom style="dashed"/>
    </border>
    <border>
      <left style="medium"/>
      <right style="medium"/>
      <top style="dashed"/>
      <bottom style="thin"/>
    </border>
    <border>
      <left style="medium"/>
      <right style="medium"/>
      <top style="thin"/>
      <bottom>
        <color indexed="63"/>
      </bottom>
    </border>
    <border>
      <left style="medium"/>
      <right style="medium"/>
      <top style="medium"/>
      <bottom style="thin"/>
    </border>
    <border>
      <left style="medium"/>
      <right style="medium"/>
      <top>
        <color indexed="63"/>
      </top>
      <bottom style="hair"/>
    </border>
    <border>
      <left style="medium"/>
      <right style="medium"/>
      <top style="thin"/>
      <bottom style="dashed"/>
    </border>
    <border>
      <left style="medium"/>
      <right style="medium"/>
      <top style="dashed"/>
      <bottom style="dashed"/>
    </border>
    <border>
      <left style="medium"/>
      <right style="medium"/>
      <top style="thin"/>
      <bottom style="hair"/>
    </border>
    <border>
      <left style="medium"/>
      <right style="medium"/>
      <top style="hair"/>
      <bottom style="hair"/>
    </border>
    <border>
      <left style="medium"/>
      <right style="medium"/>
      <top style="hair"/>
      <bottom style="dashed"/>
    </border>
    <border diagonalUp="1">
      <left style="medium"/>
      <right style="medium"/>
      <top style="thin"/>
      <bottom style="dashed"/>
      <diagonal style="thin"/>
    </border>
    <border diagonalUp="1">
      <left style="medium"/>
      <right style="medium"/>
      <top>
        <color indexed="63"/>
      </top>
      <bottom>
        <color indexed="63"/>
      </bottom>
      <diagonal style="thin"/>
    </border>
    <border diagonalUp="1">
      <left style="medium"/>
      <right style="medium"/>
      <top style="dashed"/>
      <bottom style="dashed"/>
      <diagonal style="thin"/>
    </border>
    <border>
      <left style="medium"/>
      <right style="medium"/>
      <top style="hair"/>
      <bottom style="medium"/>
    </border>
    <border>
      <left style="medium"/>
      <right style="medium"/>
      <top style="medium"/>
      <bottom style="dashed"/>
    </border>
    <border>
      <left style="thin"/>
      <right style="hair"/>
      <top style="hair"/>
      <bottom style="thin"/>
    </border>
    <border>
      <left style="thin"/>
      <right style="hair"/>
      <top>
        <color indexed="63"/>
      </top>
      <bottom style="hair"/>
    </border>
    <border>
      <left style="hair"/>
      <right style="hair"/>
      <top>
        <color indexed="63"/>
      </top>
      <bottom style="hair"/>
    </border>
    <border>
      <left style="thin"/>
      <right>
        <color indexed="63"/>
      </right>
      <top style="medium"/>
      <bottom style="medium"/>
    </border>
    <border>
      <left style="hair"/>
      <right style="hair"/>
      <top style="thin"/>
      <bottom style="hair"/>
    </border>
    <border>
      <left style="hair"/>
      <right style="thin"/>
      <top style="thin"/>
      <bottom style="hair"/>
    </border>
    <border>
      <left style="thin"/>
      <right style="hair"/>
      <top style="thin"/>
      <bottom style="hair"/>
    </border>
    <border>
      <left>
        <color indexed="63"/>
      </left>
      <right style="thin"/>
      <top style="medium"/>
      <bottom>
        <color indexed="63"/>
      </bottom>
    </border>
    <border>
      <left/>
      <right style="hair"/>
      <top style="thin"/>
      <bottom/>
    </border>
    <border>
      <left style="dashed"/>
      <right>
        <color indexed="63"/>
      </right>
      <top style="dashed"/>
      <bottom style="thin"/>
    </border>
    <border>
      <left>
        <color indexed="63"/>
      </left>
      <right>
        <color indexed="63"/>
      </right>
      <top style="dashed"/>
      <bottom style="thin"/>
    </border>
    <border>
      <left>
        <color indexed="63"/>
      </left>
      <right>
        <color indexed="63"/>
      </right>
      <top style="medium"/>
      <bottom style="dashed"/>
    </border>
    <border>
      <left style="thin"/>
      <right>
        <color indexed="63"/>
      </right>
      <top style="dashed"/>
      <bottom>
        <color indexed="63"/>
      </bottom>
    </border>
    <border>
      <left style="medium"/>
      <right style="thin"/>
      <top style="medium"/>
      <bottom>
        <color indexed="63"/>
      </bottom>
    </border>
    <border>
      <left style="medium"/>
      <right style="thin"/>
      <top style="thin"/>
      <bottom>
        <color indexed="63"/>
      </botto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7" fontId="3" fillId="0" borderId="0" applyFill="0" applyBorder="0" applyAlignment="0">
      <protection/>
    </xf>
    <xf numFmtId="38" fontId="4" fillId="0" borderId="0" applyFont="0" applyFill="0" applyBorder="0" applyAlignment="0" applyProtection="0"/>
    <xf numFmtId="4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0" fontId="83" fillId="0" borderId="0">
      <alignment horizontal="left"/>
      <protection/>
    </xf>
    <xf numFmtId="38" fontId="84" fillId="16" borderId="0" applyNumberFormat="0" applyBorder="0" applyAlignment="0" applyProtection="0"/>
    <xf numFmtId="0" fontId="5" fillId="0" borderId="1" applyNumberFormat="0" applyAlignment="0" applyProtection="0"/>
    <xf numFmtId="0" fontId="5" fillId="0" borderId="2">
      <alignment horizontal="left" vertical="center"/>
      <protection/>
    </xf>
    <xf numFmtId="10" fontId="84" fillId="17" borderId="3" applyNumberFormat="0" applyBorder="0" applyAlignment="0" applyProtection="0"/>
    <xf numFmtId="197" fontId="44" fillId="0" borderId="0">
      <alignment/>
      <protection/>
    </xf>
    <xf numFmtId="0" fontId="6" fillId="0" borderId="0">
      <alignment/>
      <protection/>
    </xf>
    <xf numFmtId="10" fontId="6" fillId="0" borderId="0" applyFont="0" applyFill="0" applyBorder="0" applyAlignment="0" applyProtection="0"/>
    <xf numFmtId="4" fontId="83" fillId="0" borderId="0">
      <alignment horizontal="right"/>
      <protection/>
    </xf>
    <xf numFmtId="4" fontId="85" fillId="0" borderId="0">
      <alignment horizontal="right"/>
      <protection/>
    </xf>
    <xf numFmtId="0" fontId="7" fillId="0" borderId="0">
      <alignment/>
      <protection/>
    </xf>
    <xf numFmtId="0" fontId="86" fillId="0" borderId="0">
      <alignment horizontal="left"/>
      <protection/>
    </xf>
    <xf numFmtId="0" fontId="8" fillId="0" borderId="0">
      <alignment/>
      <protection/>
    </xf>
    <xf numFmtId="0" fontId="87" fillId="0" borderId="0">
      <alignment horizontal="center"/>
      <protection/>
    </xf>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51" fillId="4" borderId="4" applyBorder="0" applyAlignment="0">
      <protection locked="0"/>
    </xf>
    <xf numFmtId="6" fontId="0" fillId="0" borderId="0" applyFont="0" applyFill="0" applyBorder="0" applyAlignment="0" applyProtection="0"/>
    <xf numFmtId="194" fontId="6" fillId="0" borderId="0" applyFont="0" applyFill="0" applyBorder="0" applyAlignment="0" applyProtection="0"/>
    <xf numFmtId="193" fontId="44" fillId="0" borderId="0" applyFont="0" applyFill="0" applyBorder="0" applyAlignment="0" applyProtection="0"/>
    <xf numFmtId="194" fontId="6" fillId="0" borderId="0" applyFont="0" applyFill="0" applyBorder="0" applyAlignment="0" applyProtection="0"/>
    <xf numFmtId="193" fontId="44" fillId="0" borderId="0" applyFont="0" applyFill="0" applyBorder="0" applyAlignment="0" applyProtection="0"/>
    <xf numFmtId="193" fontId="44" fillId="0" borderId="0" applyFont="0" applyFill="0" applyBorder="0" applyAlignment="0" applyProtection="0"/>
    <xf numFmtId="193" fontId="44" fillId="0" borderId="0" applyFont="0" applyFill="0" applyBorder="0" applyAlignment="0" applyProtection="0"/>
    <xf numFmtId="194" fontId="6" fillId="0" borderId="0" applyFont="0" applyFill="0" applyBorder="0" applyAlignment="0" applyProtection="0"/>
    <xf numFmtId="193" fontId="44" fillId="0" borderId="0" applyFont="0" applyFill="0" applyBorder="0" applyAlignment="0" applyProtection="0"/>
    <xf numFmtId="194" fontId="6" fillId="0" borderId="0" applyFont="0" applyFill="0" applyBorder="0" applyAlignment="0" applyProtection="0"/>
    <xf numFmtId="193" fontId="44" fillId="0" borderId="0" applyFont="0" applyFill="0" applyBorder="0" applyAlignment="0" applyProtection="0"/>
    <xf numFmtId="193" fontId="44" fillId="0" borderId="0" applyFont="0" applyFill="0" applyBorder="0" applyAlignment="0" applyProtection="0"/>
    <xf numFmtId="0" fontId="9" fillId="0" borderId="0" applyNumberFormat="0" applyFill="0" applyBorder="0" applyAlignment="0" applyProtection="0"/>
    <xf numFmtId="0" fontId="10" fillId="22" borderId="5" applyNumberFormat="0" applyAlignment="0" applyProtection="0"/>
    <xf numFmtId="0" fontId="11" fillId="23"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51" fillId="23" borderId="0" applyNumberFormat="0" applyBorder="0" applyAlignment="0">
      <protection locked="0"/>
    </xf>
    <xf numFmtId="0" fontId="0" fillId="17" borderId="6" applyNumberFormat="0" applyFont="0" applyAlignment="0" applyProtection="0"/>
    <xf numFmtId="0" fontId="13" fillId="0" borderId="7" applyNumberFormat="0" applyFill="0" applyAlignment="0" applyProtection="0"/>
    <xf numFmtId="0" fontId="14" fillId="3" borderId="0" applyNumberFormat="0" applyBorder="0" applyAlignment="0" applyProtection="0"/>
    <xf numFmtId="0" fontId="15" fillId="16" borderId="8" applyNumberFormat="0" applyAlignment="0" applyProtection="0"/>
    <xf numFmtId="0" fontId="16"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78" fillId="0" borderId="0" applyFon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55" fillId="0" borderId="0">
      <alignment vertical="top"/>
      <protection/>
    </xf>
    <xf numFmtId="0" fontId="88" fillId="0" borderId="0">
      <alignment/>
      <protection/>
    </xf>
    <xf numFmtId="0" fontId="20" fillId="0" borderId="12" applyNumberFormat="0" applyFill="0" applyAlignment="0" applyProtection="0"/>
    <xf numFmtId="0" fontId="21" fillId="16" borderId="13" applyNumberFormat="0" applyAlignment="0" applyProtection="0"/>
    <xf numFmtId="0" fontId="22" fillId="0" borderId="0" applyNumberFormat="0" applyFill="0" applyBorder="0" applyAlignment="0" applyProtection="0"/>
    <xf numFmtId="0" fontId="51" fillId="4" borderId="14" applyBorder="0" applyAlignment="0">
      <protection/>
    </xf>
    <xf numFmtId="195" fontId="44" fillId="0" borderId="0" applyFont="0" applyFill="0" applyBorder="0" applyAlignment="0" applyProtection="0"/>
    <xf numFmtId="196" fontId="44"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8" applyNumberFormat="0" applyAlignment="0" applyProtection="0"/>
    <xf numFmtId="0" fontId="51" fillId="24" borderId="0" applyNumberFormat="0" applyBorder="0" applyAlignment="0">
      <protection locked="0"/>
    </xf>
    <xf numFmtId="0" fontId="0" fillId="0" borderId="0">
      <alignment vertical="center"/>
      <protection/>
    </xf>
    <xf numFmtId="0" fontId="0" fillId="0" borderId="0">
      <alignment vertical="center"/>
      <protection/>
    </xf>
    <xf numFmtId="0" fontId="10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7" fillId="0" borderId="0">
      <alignment/>
      <protection/>
    </xf>
    <xf numFmtId="0" fontId="28" fillId="0" borderId="0">
      <alignment vertical="center"/>
      <protection/>
    </xf>
    <xf numFmtId="0" fontId="0" fillId="0" borderId="0">
      <alignment/>
      <protection/>
    </xf>
    <xf numFmtId="198" fontId="28" fillId="0" borderId="0">
      <alignment/>
      <protection/>
    </xf>
    <xf numFmtId="0" fontId="24" fillId="0" borderId="0" applyNumberFormat="0" applyFill="0" applyBorder="0" applyAlignment="0" applyProtection="0"/>
    <xf numFmtId="0" fontId="44" fillId="0" borderId="0">
      <alignment/>
      <protection/>
    </xf>
    <xf numFmtId="0" fontId="44" fillId="0" borderId="0">
      <alignment/>
      <protection/>
    </xf>
    <xf numFmtId="0" fontId="25" fillId="4" borderId="0" applyNumberFormat="0" applyBorder="0" applyAlignment="0" applyProtection="0"/>
  </cellStyleXfs>
  <cellXfs count="1698">
    <xf numFmtId="0" fontId="0" fillId="0" borderId="0" xfId="0" applyAlignment="1">
      <alignment/>
    </xf>
    <xf numFmtId="49" fontId="75" fillId="0" borderId="0" xfId="121" applyNumberFormat="1" applyFont="1" applyAlignment="1">
      <alignment horizontal="center" vertical="center"/>
      <protection/>
    </xf>
    <xf numFmtId="0" fontId="74" fillId="0" borderId="0" xfId="121" applyFont="1" applyAlignment="1">
      <alignment horizontal="center" vertical="center"/>
      <protection/>
    </xf>
    <xf numFmtId="0" fontId="75" fillId="0" borderId="0" xfId="121" applyFont="1" applyAlignment="1">
      <alignment horizontal="center" vertical="center"/>
      <protection/>
    </xf>
    <xf numFmtId="0" fontId="27" fillId="25" borderId="0" xfId="0" applyFont="1" applyFill="1" applyAlignment="1">
      <alignment horizontal="left" vertical="center"/>
    </xf>
    <xf numFmtId="0" fontId="28" fillId="25" borderId="0" xfId="0" applyFont="1" applyFill="1" applyAlignment="1">
      <alignment horizontal="left"/>
    </xf>
    <xf numFmtId="0" fontId="28" fillId="25" borderId="0" xfId="0" applyFont="1" applyFill="1" applyAlignment="1">
      <alignment horizontal="left" vertical="center"/>
    </xf>
    <xf numFmtId="49" fontId="28" fillId="25" borderId="0" xfId="0" applyNumberFormat="1" applyFont="1" applyFill="1" applyAlignment="1">
      <alignment horizontal="left" vertical="center"/>
    </xf>
    <xf numFmtId="0" fontId="29" fillId="25" borderId="0" xfId="0" applyFont="1" applyFill="1" applyAlignment="1">
      <alignment vertical="center" wrapText="1"/>
    </xf>
    <xf numFmtId="0" fontId="28" fillId="25" borderId="0" xfId="0" applyFont="1" applyFill="1" applyAlignment="1">
      <alignment horizontal="left" vertical="center" wrapText="1"/>
    </xf>
    <xf numFmtId="0" fontId="30" fillId="25" borderId="0" xfId="0" applyFont="1" applyFill="1" applyAlignment="1">
      <alignment horizontal="center" vertical="center" wrapText="1"/>
    </xf>
    <xf numFmtId="0" fontId="31" fillId="25" borderId="0" xfId="0" applyFont="1" applyFill="1" applyAlignment="1">
      <alignment horizontal="center" vertical="center" wrapText="1"/>
    </xf>
    <xf numFmtId="49" fontId="27" fillId="25" borderId="0" xfId="0" applyNumberFormat="1" applyFont="1" applyFill="1" applyAlignment="1">
      <alignment horizontal="right" vertical="center" wrapText="1"/>
    </xf>
    <xf numFmtId="49" fontId="27" fillId="25" borderId="0" xfId="0" applyNumberFormat="1" applyFont="1" applyFill="1" applyAlignment="1">
      <alignment horizontal="left" vertical="center"/>
    </xf>
    <xf numFmtId="49" fontId="28" fillId="25" borderId="0" xfId="0" applyNumberFormat="1" applyFont="1" applyFill="1" applyAlignment="1">
      <alignment horizontal="left"/>
    </xf>
    <xf numFmtId="0" fontId="29" fillId="25" borderId="0" xfId="0" applyFont="1" applyFill="1" applyAlignment="1">
      <alignment wrapText="1"/>
    </xf>
    <xf numFmtId="0" fontId="28" fillId="25" borderId="0" xfId="0" applyFont="1" applyFill="1" applyAlignment="1">
      <alignment horizontal="left" wrapText="1"/>
    </xf>
    <xf numFmtId="0" fontId="27" fillId="0" borderId="0" xfId="0" applyFont="1" applyAlignment="1">
      <alignment vertical="center"/>
    </xf>
    <xf numFmtId="0" fontId="27" fillId="25" borderId="0" xfId="0" applyFont="1" applyFill="1" applyAlignment="1">
      <alignment horizontal="center" vertical="center"/>
    </xf>
    <xf numFmtId="0" fontId="31" fillId="0" borderId="15" xfId="0" applyFont="1" applyFill="1" applyBorder="1" applyAlignment="1">
      <alignment horizontal="center" vertical="center" wrapText="1"/>
    </xf>
    <xf numFmtId="49" fontId="31" fillId="0" borderId="16" xfId="0" applyNumberFormat="1"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3" fillId="25" borderId="0" xfId="0" applyFont="1" applyFill="1" applyAlignment="1">
      <alignment/>
    </xf>
    <xf numFmtId="0" fontId="34" fillId="25" borderId="18" xfId="0" applyFont="1" applyFill="1" applyBorder="1" applyAlignment="1">
      <alignment horizontal="center" vertical="center" wrapText="1"/>
    </xf>
    <xf numFmtId="49" fontId="34" fillId="25" borderId="19" xfId="0" applyNumberFormat="1" applyFont="1" applyFill="1" applyBorder="1" applyAlignment="1">
      <alignment horizontal="center" vertical="center" wrapText="1"/>
    </xf>
    <xf numFmtId="0" fontId="34" fillId="25" borderId="20" xfId="0" applyFont="1" applyFill="1" applyBorder="1" applyAlignment="1">
      <alignment vertical="center" wrapText="1"/>
    </xf>
    <xf numFmtId="0" fontId="32" fillId="25" borderId="21" xfId="0" applyFont="1" applyFill="1" applyBorder="1" applyAlignment="1">
      <alignment horizontal="center" vertical="center" wrapText="1"/>
    </xf>
    <xf numFmtId="49" fontId="32" fillId="25" borderId="3" xfId="0" applyNumberFormat="1" applyFont="1" applyFill="1" applyBorder="1" applyAlignment="1">
      <alignment horizontal="center" vertical="center" wrapText="1"/>
    </xf>
    <xf numFmtId="0" fontId="32" fillId="25" borderId="22" xfId="0" applyFont="1" applyFill="1" applyBorder="1" applyAlignment="1">
      <alignment vertical="center" wrapText="1"/>
    </xf>
    <xf numFmtId="0" fontId="32" fillId="25" borderId="23" xfId="0" applyFont="1" applyFill="1" applyBorder="1" applyAlignment="1">
      <alignment horizontal="center" vertical="center" wrapText="1"/>
    </xf>
    <xf numFmtId="49" fontId="32" fillId="25" borderId="24" xfId="0" applyNumberFormat="1" applyFont="1" applyFill="1" applyBorder="1" applyAlignment="1">
      <alignment horizontal="center" vertical="center" wrapText="1"/>
    </xf>
    <xf numFmtId="0" fontId="32" fillId="25" borderId="25" xfId="0" applyFont="1" applyFill="1" applyBorder="1" applyAlignment="1">
      <alignment vertical="center" wrapText="1"/>
    </xf>
    <xf numFmtId="0" fontId="29" fillId="25" borderId="0" xfId="0" applyFont="1" applyFill="1" applyBorder="1" applyAlignment="1">
      <alignment horizontal="center" vertical="top" wrapText="1"/>
    </xf>
    <xf numFmtId="49" fontId="29" fillId="25" borderId="0" xfId="0" applyNumberFormat="1" applyFont="1" applyFill="1" applyBorder="1" applyAlignment="1">
      <alignment horizontal="center" vertical="top"/>
    </xf>
    <xf numFmtId="0" fontId="29" fillId="25" borderId="0" xfId="0" applyFont="1" applyFill="1" applyBorder="1" applyAlignment="1">
      <alignment vertical="top" wrapText="1"/>
    </xf>
    <xf numFmtId="0" fontId="33" fillId="25" borderId="0" xfId="0" applyFont="1" applyFill="1" applyBorder="1" applyAlignment="1">
      <alignment vertical="top" wrapText="1"/>
    </xf>
    <xf numFmtId="0" fontId="33" fillId="25" borderId="0" xfId="0" applyFont="1" applyFill="1" applyBorder="1" applyAlignment="1">
      <alignment horizontal="center" vertical="top" wrapText="1"/>
    </xf>
    <xf numFmtId="49" fontId="33" fillId="25" borderId="0" xfId="0" applyNumberFormat="1" applyFont="1" applyFill="1" applyBorder="1" applyAlignment="1">
      <alignment horizontal="center" vertical="top"/>
    </xf>
    <xf numFmtId="0" fontId="33" fillId="25" borderId="0" xfId="0" applyFont="1" applyFill="1" applyBorder="1" applyAlignment="1">
      <alignment horizontal="center" vertical="top"/>
    </xf>
    <xf numFmtId="0" fontId="33" fillId="25" borderId="0" xfId="0" applyFont="1" applyFill="1" applyAlignment="1">
      <alignment horizontal="center" vertical="top"/>
    </xf>
    <xf numFmtId="0" fontId="33" fillId="25" borderId="0" xfId="0" applyFont="1" applyFill="1" applyAlignment="1">
      <alignment horizontal="center"/>
    </xf>
    <xf numFmtId="49" fontId="33" fillId="25" borderId="0" xfId="0" applyNumberFormat="1" applyFont="1" applyFill="1" applyAlignment="1">
      <alignment horizontal="center"/>
    </xf>
    <xf numFmtId="0" fontId="33" fillId="25" borderId="0" xfId="0" applyFont="1" applyFill="1" applyAlignment="1">
      <alignment wrapText="1"/>
    </xf>
    <xf numFmtId="0" fontId="35" fillId="0" borderId="0" xfId="0" applyFont="1" applyAlignment="1">
      <alignment horizontal="left" vertical="center"/>
    </xf>
    <xf numFmtId="0" fontId="36" fillId="25" borderId="0" xfId="0" applyFont="1" applyFill="1" applyAlignment="1">
      <alignment vertical="center"/>
    </xf>
    <xf numFmtId="0" fontId="38" fillId="0" borderId="0" xfId="0" applyFont="1" applyAlignment="1">
      <alignment horizontal="center" vertical="center"/>
    </xf>
    <xf numFmtId="0" fontId="39" fillId="25" borderId="0" xfId="0" applyFont="1" applyFill="1" applyAlignment="1">
      <alignment horizontal="centerContinuous"/>
    </xf>
    <xf numFmtId="0" fontId="40" fillId="25" borderId="0" xfId="0" applyFont="1" applyFill="1" applyAlignment="1">
      <alignment/>
    </xf>
    <xf numFmtId="0" fontId="31" fillId="25" borderId="0" xfId="0" applyFont="1" applyFill="1" applyAlignment="1">
      <alignment horizontal="center" vertical="center"/>
    </xf>
    <xf numFmtId="0" fontId="0" fillId="25" borderId="0" xfId="0" applyFill="1" applyAlignment="1">
      <alignment horizontal="center" vertical="center"/>
    </xf>
    <xf numFmtId="0" fontId="41" fillId="25" borderId="0" xfId="0" applyFont="1" applyFill="1" applyAlignment="1">
      <alignment horizontal="right" vertical="center"/>
    </xf>
    <xf numFmtId="0" fontId="40" fillId="25" borderId="0" xfId="0" applyFont="1" applyFill="1" applyBorder="1" applyAlignment="1">
      <alignment/>
    </xf>
    <xf numFmtId="0" fontId="40" fillId="25" borderId="0" xfId="0" applyFont="1" applyFill="1" applyBorder="1" applyAlignment="1">
      <alignment/>
    </xf>
    <xf numFmtId="0" fontId="40" fillId="25" borderId="26" xfId="0" applyFont="1" applyFill="1" applyBorder="1" applyAlignment="1">
      <alignment/>
    </xf>
    <xf numFmtId="0" fontId="40" fillId="25" borderId="0" xfId="0" applyFont="1" applyFill="1" applyBorder="1" applyAlignment="1">
      <alignment vertical="center"/>
    </xf>
    <xf numFmtId="3" fontId="32" fillId="25" borderId="0" xfId="84" applyNumberFormat="1" applyFont="1" applyFill="1" applyAlignment="1">
      <alignment/>
    </xf>
    <xf numFmtId="0" fontId="32" fillId="25" borderId="0" xfId="0" applyFont="1" applyFill="1" applyAlignment="1">
      <alignment vertical="center"/>
    </xf>
    <xf numFmtId="3" fontId="48" fillId="25" borderId="0" xfId="84" applyNumberFormat="1" applyFont="1" applyFill="1" applyBorder="1" applyAlignment="1">
      <alignment horizontal="center" vertical="center"/>
    </xf>
    <xf numFmtId="0" fontId="48" fillId="25" borderId="0" xfId="0" applyFont="1" applyFill="1" applyAlignment="1">
      <alignment/>
    </xf>
    <xf numFmtId="0" fontId="32" fillId="25" borderId="0" xfId="0" applyFont="1" applyFill="1" applyAlignment="1">
      <alignment/>
    </xf>
    <xf numFmtId="0" fontId="0" fillId="0" borderId="0" xfId="0" applyAlignment="1">
      <alignment horizontal="left" vertical="center"/>
    </xf>
    <xf numFmtId="3" fontId="49" fillId="25" borderId="0" xfId="84" applyNumberFormat="1" applyFont="1" applyFill="1" applyAlignment="1">
      <alignment/>
    </xf>
    <xf numFmtId="3" fontId="50" fillId="25" borderId="0" xfId="84" applyNumberFormat="1" applyFont="1" applyFill="1" applyAlignment="1">
      <alignment/>
    </xf>
    <xf numFmtId="3" fontId="37" fillId="25" borderId="0" xfId="84" applyNumberFormat="1" applyFont="1" applyFill="1" applyAlignment="1">
      <alignment horizontal="center" vertical="center"/>
    </xf>
    <xf numFmtId="0" fontId="50" fillId="25" borderId="0" xfId="0" applyFont="1" applyFill="1" applyAlignment="1">
      <alignment horizontal="center" vertical="center"/>
    </xf>
    <xf numFmtId="3" fontId="44" fillId="25" borderId="0" xfId="84" applyNumberFormat="1" applyFont="1" applyFill="1" applyAlignment="1">
      <alignment/>
    </xf>
    <xf numFmtId="0" fontId="51" fillId="25" borderId="0" xfId="0" applyFont="1" applyFill="1" applyAlignment="1">
      <alignment horizontal="center"/>
    </xf>
    <xf numFmtId="0" fontId="51" fillId="25" borderId="0" xfId="0" applyFont="1" applyFill="1" applyAlignment="1">
      <alignment/>
    </xf>
    <xf numFmtId="3" fontId="44" fillId="25" borderId="0" xfId="84" applyNumberFormat="1" applyFont="1" applyFill="1" applyBorder="1" applyAlignment="1">
      <alignment/>
    </xf>
    <xf numFmtId="3" fontId="44" fillId="25" borderId="27" xfId="84" applyNumberFormat="1" applyFont="1" applyFill="1" applyBorder="1" applyAlignment="1">
      <alignment/>
    </xf>
    <xf numFmtId="0" fontId="41" fillId="25" borderId="27" xfId="0" applyFont="1" applyFill="1" applyBorder="1" applyAlignment="1">
      <alignment horizontal="right" vertical="center"/>
    </xf>
    <xf numFmtId="3" fontId="44" fillId="25" borderId="26" xfId="84" applyNumberFormat="1" applyFont="1" applyFill="1" applyBorder="1" applyAlignment="1">
      <alignment vertical="center"/>
    </xf>
    <xf numFmtId="3" fontId="44" fillId="25" borderId="0" xfId="84" applyNumberFormat="1" applyFont="1" applyFill="1" applyAlignment="1">
      <alignment vertical="center"/>
    </xf>
    <xf numFmtId="0" fontId="53" fillId="20" borderId="28" xfId="0" applyFont="1" applyFill="1" applyBorder="1" applyAlignment="1">
      <alignment horizontal="center" vertical="center"/>
    </xf>
    <xf numFmtId="0" fontId="53" fillId="20" borderId="29" xfId="0" applyFont="1" applyFill="1" applyBorder="1" applyAlignment="1">
      <alignment horizontal="center" vertical="center"/>
    </xf>
    <xf numFmtId="0" fontId="53" fillId="20" borderId="24" xfId="0" applyFont="1" applyFill="1" applyBorder="1" applyAlignment="1">
      <alignment horizontal="center" vertical="center"/>
    </xf>
    <xf numFmtId="3" fontId="44" fillId="25" borderId="0" xfId="84" applyNumberFormat="1" applyFont="1" applyFill="1" applyBorder="1" applyAlignment="1">
      <alignment vertical="center"/>
    </xf>
    <xf numFmtId="0" fontId="44" fillId="25" borderId="30" xfId="0" applyFont="1" applyFill="1" applyBorder="1" applyAlignment="1">
      <alignment horizontal="center" vertical="center"/>
    </xf>
    <xf numFmtId="0" fontId="46" fillId="25" borderId="31" xfId="0" applyFont="1" applyFill="1" applyBorder="1" applyAlignment="1">
      <alignment horizontal="center" vertical="center"/>
    </xf>
    <xf numFmtId="0" fontId="44" fillId="25" borderId="31" xfId="0" applyFont="1" applyFill="1" applyBorder="1" applyAlignment="1">
      <alignment horizontal="center" vertical="center"/>
    </xf>
    <xf numFmtId="179" fontId="47" fillId="25" borderId="32" xfId="84" applyNumberFormat="1" applyFont="1" applyFill="1" applyBorder="1" applyAlignment="1">
      <alignment horizontal="right" vertical="center"/>
    </xf>
    <xf numFmtId="3" fontId="44" fillId="25" borderId="0" xfId="84" applyNumberFormat="1" applyFont="1" applyFill="1" applyBorder="1" applyAlignment="1">
      <alignment horizontal="center" vertical="center"/>
    </xf>
    <xf numFmtId="3" fontId="44" fillId="25" borderId="0" xfId="84" applyNumberFormat="1" applyFont="1" applyFill="1" applyBorder="1" applyAlignment="1">
      <alignment horizontal="left" vertical="center"/>
    </xf>
    <xf numFmtId="0" fontId="28" fillId="0" borderId="0" xfId="120" applyFont="1" applyAlignment="1">
      <alignment vertical="center"/>
      <protection/>
    </xf>
    <xf numFmtId="0" fontId="28" fillId="0" borderId="0" xfId="120" applyFont="1" applyAlignment="1">
      <alignment horizontal="right" vertical="center"/>
      <protection/>
    </xf>
    <xf numFmtId="0" fontId="28" fillId="0" borderId="0" xfId="120" applyFont="1" applyAlignment="1">
      <alignment horizontal="center" vertical="center"/>
      <protection/>
    </xf>
    <xf numFmtId="0" fontId="28" fillId="0" borderId="33" xfId="120" applyFont="1" applyBorder="1" applyAlignment="1">
      <alignment vertical="center"/>
      <protection/>
    </xf>
    <xf numFmtId="0" fontId="28" fillId="0" borderId="34" xfId="120" applyFont="1" applyBorder="1" applyAlignment="1">
      <alignment vertical="center"/>
      <protection/>
    </xf>
    <xf numFmtId="0" fontId="28" fillId="0" borderId="19" xfId="120" applyFont="1" applyBorder="1" applyAlignment="1">
      <alignment vertical="center"/>
      <protection/>
    </xf>
    <xf numFmtId="0" fontId="28" fillId="0" borderId="33" xfId="120" applyFont="1" applyBorder="1" applyAlignment="1">
      <alignment horizontal="center" vertical="center"/>
      <protection/>
    </xf>
    <xf numFmtId="0" fontId="28" fillId="0" borderId="3" xfId="120" applyFont="1" applyBorder="1" applyAlignment="1">
      <alignment horizontal="center" vertical="center"/>
      <protection/>
    </xf>
    <xf numFmtId="0" fontId="28" fillId="0" borderId="2" xfId="120" applyFont="1" applyBorder="1" applyAlignment="1">
      <alignment horizontal="center" vertical="center"/>
      <protection/>
    </xf>
    <xf numFmtId="0" fontId="28" fillId="0" borderId="35" xfId="120" applyFont="1" applyBorder="1" applyAlignment="1">
      <alignment vertical="center"/>
      <protection/>
    </xf>
    <xf numFmtId="0" fontId="28" fillId="0" borderId="2" xfId="120" applyFont="1" applyBorder="1" applyAlignment="1">
      <alignment vertical="center"/>
      <protection/>
    </xf>
    <xf numFmtId="0" fontId="28" fillId="0" borderId="34" xfId="120" applyFont="1" applyBorder="1" applyAlignment="1">
      <alignment horizontal="center" vertical="center"/>
      <protection/>
    </xf>
    <xf numFmtId="0" fontId="28" fillId="0" borderId="35" xfId="120" applyFont="1" applyBorder="1" applyAlignment="1">
      <alignment horizontal="center" vertical="center"/>
      <protection/>
    </xf>
    <xf numFmtId="0" fontId="36" fillId="0" borderId="0" xfId="0" applyFont="1" applyAlignment="1">
      <alignment vertical="center"/>
    </xf>
    <xf numFmtId="0" fontId="56" fillId="0" borderId="0" xfId="0" applyFont="1" applyAlignment="1">
      <alignment vertical="center"/>
    </xf>
    <xf numFmtId="0" fontId="46" fillId="0" borderId="18" xfId="0" applyFont="1" applyBorder="1" applyAlignment="1">
      <alignment vertical="center"/>
    </xf>
    <xf numFmtId="0" fontId="32" fillId="25" borderId="19" xfId="0" applyFont="1" applyFill="1" applyBorder="1" applyAlignment="1">
      <alignment vertical="center" wrapText="1"/>
    </xf>
    <xf numFmtId="0" fontId="46" fillId="25" borderId="36" xfId="0" applyFont="1" applyFill="1" applyBorder="1" applyAlignment="1">
      <alignment vertical="center"/>
    </xf>
    <xf numFmtId="0" fontId="56" fillId="0" borderId="26" xfId="0" applyFont="1" applyBorder="1" applyAlignment="1">
      <alignment vertical="center"/>
    </xf>
    <xf numFmtId="0" fontId="46" fillId="0" borderId="34" xfId="0" applyFont="1" applyBorder="1" applyAlignment="1">
      <alignment vertical="center"/>
    </xf>
    <xf numFmtId="0" fontId="32" fillId="25" borderId="3" xfId="0" applyFont="1" applyFill="1" applyBorder="1" applyAlignment="1">
      <alignment vertical="center" wrapText="1"/>
    </xf>
    <xf numFmtId="0" fontId="46" fillId="25" borderId="34" xfId="0" applyFont="1" applyFill="1" applyBorder="1" applyAlignment="1">
      <alignment vertical="center"/>
    </xf>
    <xf numFmtId="0" fontId="46" fillId="0" borderId="37" xfId="0" applyFont="1" applyBorder="1" applyAlignment="1">
      <alignment vertical="center"/>
    </xf>
    <xf numFmtId="0" fontId="32" fillId="25" borderId="38" xfId="0" applyFont="1" applyFill="1" applyBorder="1" applyAlignment="1">
      <alignment vertical="center" wrapText="1"/>
    </xf>
    <xf numFmtId="178" fontId="47" fillId="0" borderId="39" xfId="84" applyNumberFormat="1" applyFont="1" applyBorder="1" applyAlignment="1">
      <alignment horizontal="right" vertical="center"/>
    </xf>
    <xf numFmtId="0" fontId="32" fillId="0" borderId="0" xfId="0" applyFont="1" applyBorder="1" applyAlignment="1">
      <alignment horizontal="center" vertical="center"/>
    </xf>
    <xf numFmtId="178" fontId="32" fillId="0" borderId="0" xfId="84" applyNumberFormat="1" applyFont="1" applyBorder="1" applyAlignment="1">
      <alignment horizontal="right" vertical="center"/>
    </xf>
    <xf numFmtId="10" fontId="32" fillId="0" borderId="0" xfId="84" applyNumberFormat="1" applyFont="1" applyBorder="1" applyAlignment="1">
      <alignment horizontal="right" vertical="center"/>
    </xf>
    <xf numFmtId="0" fontId="32" fillId="0" borderId="0" xfId="0" applyFont="1" applyAlignment="1">
      <alignment vertical="center"/>
    </xf>
    <xf numFmtId="0" fontId="48" fillId="0" borderId="0" xfId="0" applyFont="1" applyAlignment="1">
      <alignment vertical="center"/>
    </xf>
    <xf numFmtId="3" fontId="40" fillId="25" borderId="0" xfId="84" applyNumberFormat="1" applyFont="1" applyFill="1" applyAlignment="1">
      <alignment/>
    </xf>
    <xf numFmtId="3" fontId="54" fillId="25" borderId="0" xfId="84" applyNumberFormat="1" applyFont="1" applyFill="1" applyAlignment="1">
      <alignment horizontal="right"/>
    </xf>
    <xf numFmtId="0" fontId="54" fillId="25" borderId="0" xfId="0" applyFont="1" applyFill="1" applyAlignment="1">
      <alignment/>
    </xf>
    <xf numFmtId="0" fontId="54" fillId="25" borderId="0" xfId="0" applyFont="1" applyFill="1" applyBorder="1" applyAlignment="1">
      <alignment horizontal="center" vertical="center"/>
    </xf>
    <xf numFmtId="0" fontId="54" fillId="25" borderId="0" xfId="0" applyFont="1" applyFill="1" applyBorder="1" applyAlignment="1">
      <alignment vertical="center"/>
    </xf>
    <xf numFmtId="3" fontId="58" fillId="25" borderId="0" xfId="84" applyNumberFormat="1" applyFont="1" applyFill="1" applyAlignment="1">
      <alignment horizontal="center" vertical="center"/>
    </xf>
    <xf numFmtId="0" fontId="59" fillId="25" borderId="0" xfId="0" applyFont="1" applyFill="1" applyAlignment="1">
      <alignment horizontal="center" vertical="center"/>
    </xf>
    <xf numFmtId="0" fontId="46" fillId="25" borderId="0" xfId="0" applyFont="1" applyFill="1" applyAlignment="1">
      <alignment/>
    </xf>
    <xf numFmtId="0" fontId="55" fillId="25" borderId="0" xfId="0" applyFont="1" applyFill="1" applyAlignment="1">
      <alignment horizontal="center" vertical="center"/>
    </xf>
    <xf numFmtId="0" fontId="55" fillId="25" borderId="0" xfId="0" applyFont="1" applyFill="1" applyAlignment="1">
      <alignment vertical="center"/>
    </xf>
    <xf numFmtId="0" fontId="54" fillId="25" borderId="0" xfId="0" applyFont="1" applyFill="1" applyAlignment="1">
      <alignment/>
    </xf>
    <xf numFmtId="0" fontId="46" fillId="25" borderId="27" xfId="0" applyFont="1" applyFill="1" applyBorder="1" applyAlignment="1">
      <alignment/>
    </xf>
    <xf numFmtId="0" fontId="46" fillId="25" borderId="27" xfId="0" applyFont="1" applyFill="1" applyBorder="1" applyAlignment="1">
      <alignment horizontal="right" vertical="center"/>
    </xf>
    <xf numFmtId="3" fontId="46" fillId="25" borderId="26" xfId="84" applyNumberFormat="1" applyFont="1" applyFill="1" applyBorder="1" applyAlignment="1">
      <alignment/>
    </xf>
    <xf numFmtId="3" fontId="46" fillId="25" borderId="0" xfId="84" applyNumberFormat="1" applyFont="1" applyFill="1" applyAlignment="1">
      <alignment/>
    </xf>
    <xf numFmtId="0" fontId="61" fillId="20" borderId="40" xfId="0" applyFont="1" applyFill="1" applyBorder="1" applyAlignment="1">
      <alignment horizontal="center" vertical="center"/>
    </xf>
    <xf numFmtId="3" fontId="46" fillId="25" borderId="26" xfId="84" applyNumberFormat="1" applyFont="1" applyFill="1" applyBorder="1" applyAlignment="1">
      <alignment vertical="center"/>
    </xf>
    <xf numFmtId="3" fontId="46" fillId="25" borderId="0" xfId="84" applyNumberFormat="1" applyFont="1" applyFill="1" applyBorder="1" applyAlignment="1">
      <alignment horizontal="center" vertical="center"/>
    </xf>
    <xf numFmtId="179" fontId="46" fillId="25" borderId="19" xfId="84" applyNumberFormat="1" applyFont="1" applyFill="1" applyBorder="1" applyAlignment="1">
      <alignment horizontal="right" vertical="center"/>
    </xf>
    <xf numFmtId="3" fontId="46" fillId="25" borderId="0" xfId="84" applyNumberFormat="1" applyFont="1" applyFill="1" applyAlignment="1">
      <alignment vertical="center"/>
    </xf>
    <xf numFmtId="3" fontId="46" fillId="25" borderId="41" xfId="84" applyNumberFormat="1" applyFont="1" applyFill="1" applyBorder="1" applyAlignment="1">
      <alignment vertical="center"/>
    </xf>
    <xf numFmtId="3" fontId="46" fillId="25" borderId="42" xfId="84" applyNumberFormat="1" applyFont="1" applyFill="1" applyBorder="1" applyAlignment="1">
      <alignment horizontal="center" vertical="center"/>
    </xf>
    <xf numFmtId="179" fontId="46" fillId="25" borderId="21" xfId="84" applyNumberFormat="1" applyFont="1" applyFill="1" applyBorder="1" applyAlignment="1">
      <alignment horizontal="right" vertical="center"/>
    </xf>
    <xf numFmtId="3" fontId="46" fillId="25" borderId="43" xfId="84" applyNumberFormat="1" applyFont="1" applyFill="1" applyBorder="1" applyAlignment="1">
      <alignment horizontal="center" vertical="center"/>
    </xf>
    <xf numFmtId="0" fontId="46" fillId="25" borderId="44" xfId="0" applyFont="1" applyFill="1" applyBorder="1" applyAlignment="1">
      <alignment horizontal="left" vertical="center"/>
    </xf>
    <xf numFmtId="179" fontId="46" fillId="23" borderId="45" xfId="84" applyNumberFormat="1" applyFont="1" applyFill="1" applyBorder="1" applyAlignment="1">
      <alignment horizontal="right" vertical="center"/>
    </xf>
    <xf numFmtId="3" fontId="46" fillId="25" borderId="19" xfId="84" applyNumberFormat="1" applyFont="1" applyFill="1" applyBorder="1" applyAlignment="1">
      <alignment horizontal="center" vertical="center"/>
    </xf>
    <xf numFmtId="0" fontId="46" fillId="25" borderId="46" xfId="0" applyFont="1" applyFill="1" applyBorder="1" applyAlignment="1">
      <alignment horizontal="left" vertical="center"/>
    </xf>
    <xf numFmtId="3" fontId="46" fillId="25" borderId="33" xfId="84" applyNumberFormat="1" applyFont="1" applyFill="1" applyBorder="1" applyAlignment="1">
      <alignment horizontal="center" vertical="center"/>
    </xf>
    <xf numFmtId="3" fontId="46" fillId="25" borderId="30" xfId="84" applyNumberFormat="1" applyFont="1" applyFill="1" applyBorder="1" applyAlignment="1">
      <alignment vertical="center"/>
    </xf>
    <xf numFmtId="3" fontId="46" fillId="25" borderId="18" xfId="84" applyNumberFormat="1" applyFont="1" applyFill="1" applyBorder="1" applyAlignment="1">
      <alignment vertical="center"/>
    </xf>
    <xf numFmtId="3" fontId="46" fillId="25" borderId="28" xfId="84" applyNumberFormat="1" applyFont="1" applyFill="1" applyBorder="1" applyAlignment="1">
      <alignment vertical="center"/>
    </xf>
    <xf numFmtId="179" fontId="62" fillId="25" borderId="24" xfId="84" applyNumberFormat="1" applyFont="1" applyFill="1" applyBorder="1" applyAlignment="1">
      <alignment horizontal="right" vertical="center"/>
    </xf>
    <xf numFmtId="3" fontId="46" fillId="25" borderId="47" xfId="84" applyNumberFormat="1" applyFont="1" applyFill="1" applyBorder="1" applyAlignment="1">
      <alignment vertical="center"/>
    </xf>
    <xf numFmtId="3" fontId="46" fillId="25" borderId="4" xfId="84" applyNumberFormat="1" applyFont="1" applyFill="1" applyBorder="1" applyAlignment="1">
      <alignment vertical="center"/>
    </xf>
    <xf numFmtId="3" fontId="46" fillId="25" borderId="46" xfId="84" applyNumberFormat="1" applyFont="1" applyFill="1" applyBorder="1" applyAlignment="1">
      <alignment horizontal="center" vertical="center"/>
    </xf>
    <xf numFmtId="3" fontId="46" fillId="25" borderId="48" xfId="84" applyNumberFormat="1" applyFont="1" applyFill="1" applyBorder="1" applyAlignment="1">
      <alignment vertical="center"/>
    </xf>
    <xf numFmtId="3" fontId="46" fillId="25" borderId="49" xfId="84" applyNumberFormat="1" applyFont="1" applyFill="1" applyBorder="1" applyAlignment="1">
      <alignment vertical="center"/>
    </xf>
    <xf numFmtId="3" fontId="46" fillId="25" borderId="27" xfId="84" applyNumberFormat="1" applyFont="1" applyFill="1" applyBorder="1" applyAlignment="1">
      <alignment vertical="center"/>
    </xf>
    <xf numFmtId="3" fontId="46" fillId="25" borderId="50" xfId="84" applyNumberFormat="1" applyFont="1" applyFill="1" applyBorder="1" applyAlignment="1">
      <alignment/>
    </xf>
    <xf numFmtId="3" fontId="46" fillId="25" borderId="0" xfId="84" applyNumberFormat="1" applyFont="1" applyFill="1" applyBorder="1" applyAlignment="1">
      <alignment/>
    </xf>
    <xf numFmtId="3" fontId="46" fillId="25" borderId="41" xfId="84" applyNumberFormat="1" applyFont="1" applyFill="1" applyBorder="1" applyAlignment="1">
      <alignment/>
    </xf>
    <xf numFmtId="3" fontId="46" fillId="25" borderId="44" xfId="84" applyNumberFormat="1" applyFont="1" applyFill="1" applyBorder="1" applyAlignment="1">
      <alignment horizontal="center" vertical="center"/>
    </xf>
    <xf numFmtId="3" fontId="46" fillId="25" borderId="51" xfId="84" applyNumberFormat="1" applyFont="1" applyFill="1" applyBorder="1" applyAlignment="1">
      <alignment horizontal="center" vertical="center"/>
    </xf>
    <xf numFmtId="3" fontId="46" fillId="25" borderId="36" xfId="84" applyNumberFormat="1" applyFont="1" applyFill="1" applyBorder="1" applyAlignment="1">
      <alignment/>
    </xf>
    <xf numFmtId="0" fontId="55" fillId="25" borderId="0" xfId="0" applyFont="1" applyFill="1" applyAlignment="1">
      <alignment/>
    </xf>
    <xf numFmtId="3" fontId="63" fillId="25" borderId="0" xfId="84" applyNumberFormat="1" applyFont="1" applyFill="1" applyAlignment="1">
      <alignment/>
    </xf>
    <xf numFmtId="3" fontId="40" fillId="25" borderId="0" xfId="84" applyNumberFormat="1" applyFont="1" applyFill="1" applyBorder="1" applyAlignment="1">
      <alignment horizontal="left" vertical="top"/>
    </xf>
    <xf numFmtId="0" fontId="40" fillId="0" borderId="0" xfId="0" applyFont="1" applyAlignment="1">
      <alignment vertical="top"/>
    </xf>
    <xf numFmtId="3" fontId="63" fillId="25" borderId="0" xfId="84" applyNumberFormat="1" applyFont="1" applyFill="1" applyAlignment="1">
      <alignment vertical="top"/>
    </xf>
    <xf numFmtId="0" fontId="46" fillId="25" borderId="0" xfId="0" applyFont="1" applyFill="1" applyBorder="1" applyAlignment="1">
      <alignment vertical="center"/>
    </xf>
    <xf numFmtId="0" fontId="54" fillId="25" borderId="0" xfId="0" applyFont="1" applyFill="1" applyBorder="1" applyAlignment="1">
      <alignment/>
    </xf>
    <xf numFmtId="0" fontId="54" fillId="25" borderId="0" xfId="0" applyFont="1" applyFill="1" applyAlignment="1">
      <alignment horizontal="center" vertical="center"/>
    </xf>
    <xf numFmtId="3" fontId="40" fillId="25" borderId="0" xfId="84" applyNumberFormat="1" applyFont="1" applyFill="1" applyAlignment="1">
      <alignment horizontal="centerContinuous"/>
    </xf>
    <xf numFmtId="0" fontId="40" fillId="25" borderId="0" xfId="0" applyFont="1" applyFill="1" applyAlignment="1">
      <alignment horizontal="center" vertical="top"/>
    </xf>
    <xf numFmtId="0" fontId="54" fillId="0" borderId="0" xfId="0" applyFont="1" applyAlignment="1">
      <alignment horizontal="left" vertical="center"/>
    </xf>
    <xf numFmtId="0" fontId="64" fillId="25" borderId="0" xfId="0" applyFont="1" applyFill="1" applyAlignment="1">
      <alignment vertical="center"/>
    </xf>
    <xf numFmtId="3" fontId="40" fillId="25" borderId="0" xfId="84" applyNumberFormat="1" applyFont="1" applyFill="1" applyAlignment="1">
      <alignment horizontal="centerContinuous" vertical="center"/>
    </xf>
    <xf numFmtId="3" fontId="40" fillId="25" borderId="0" xfId="84" applyNumberFormat="1" applyFont="1" applyFill="1" applyAlignment="1">
      <alignment vertical="center"/>
    </xf>
    <xf numFmtId="0" fontId="67" fillId="20" borderId="52" xfId="0" applyFont="1" applyFill="1" applyBorder="1" applyAlignment="1">
      <alignment horizontal="center" vertical="center"/>
    </xf>
    <xf numFmtId="0" fontId="67" fillId="20" borderId="53" xfId="0" applyFont="1" applyFill="1" applyBorder="1" applyAlignment="1">
      <alignment horizontal="center" vertical="center"/>
    </xf>
    <xf numFmtId="0" fontId="54" fillId="25" borderId="0" xfId="0" applyFont="1" applyFill="1" applyAlignment="1">
      <alignment horizontal="right" vertical="center"/>
    </xf>
    <xf numFmtId="0" fontId="69" fillId="20" borderId="54" xfId="0" applyFont="1" applyFill="1" applyBorder="1" applyAlignment="1">
      <alignment horizontal="center" vertical="center"/>
    </xf>
    <xf numFmtId="0" fontId="46" fillId="25" borderId="0" xfId="0" applyFont="1" applyFill="1" applyBorder="1" applyAlignment="1">
      <alignment/>
    </xf>
    <xf numFmtId="0" fontId="46" fillId="25" borderId="44" xfId="0" applyFont="1" applyFill="1" applyBorder="1" applyAlignment="1">
      <alignment horizontal="center" vertical="center"/>
    </xf>
    <xf numFmtId="0" fontId="46" fillId="25" borderId="55" xfId="0" applyFont="1" applyFill="1" applyBorder="1" applyAlignment="1">
      <alignment horizontal="left" vertical="center"/>
    </xf>
    <xf numFmtId="3" fontId="40" fillId="25" borderId="0" xfId="84" applyNumberFormat="1" applyFont="1" applyFill="1" applyAlignment="1">
      <alignment/>
    </xf>
    <xf numFmtId="0" fontId="46" fillId="25" borderId="0" xfId="0" applyFont="1" applyFill="1" applyAlignment="1">
      <alignment horizontal="right" vertical="center"/>
    </xf>
    <xf numFmtId="0" fontId="51" fillId="25" borderId="26" xfId="0" applyFont="1" applyFill="1" applyBorder="1" applyAlignment="1">
      <alignment/>
    </xf>
    <xf numFmtId="0" fontId="67" fillId="20" borderId="56" xfId="0" applyFont="1" applyFill="1" applyBorder="1" applyAlignment="1">
      <alignment horizontal="center" vertical="center"/>
    </xf>
    <xf numFmtId="0" fontId="67" fillId="20" borderId="39" xfId="0" applyFont="1" applyFill="1" applyBorder="1" applyAlignment="1">
      <alignment horizontal="center" vertical="center"/>
    </xf>
    <xf numFmtId="0" fontId="51" fillId="25" borderId="0" xfId="0" applyFont="1" applyFill="1" applyAlignment="1">
      <alignment/>
    </xf>
    <xf numFmtId="0" fontId="46" fillId="25" borderId="57" xfId="0" applyFont="1" applyFill="1" applyBorder="1" applyAlignment="1">
      <alignment horizontal="center" vertical="center"/>
    </xf>
    <xf numFmtId="0" fontId="46" fillId="25" borderId="58" xfId="0" applyFont="1" applyFill="1" applyBorder="1" applyAlignment="1">
      <alignment horizontal="center"/>
    </xf>
    <xf numFmtId="0" fontId="46" fillId="25" borderId="59" xfId="0" applyFont="1" applyFill="1" applyBorder="1" applyAlignment="1">
      <alignment horizontal="left" vertical="center"/>
    </xf>
    <xf numFmtId="0" fontId="46" fillId="25" borderId="51" xfId="0" applyFont="1" applyFill="1" applyBorder="1" applyAlignment="1">
      <alignment horizontal="center" vertical="center"/>
    </xf>
    <xf numFmtId="0" fontId="46" fillId="25" borderId="60" xfId="0" applyFont="1" applyFill="1" applyBorder="1" applyAlignment="1">
      <alignment/>
    </xf>
    <xf numFmtId="0" fontId="46" fillId="25" borderId="61" xfId="0" applyFont="1" applyFill="1" applyBorder="1" applyAlignment="1">
      <alignment horizontal="left" vertical="center"/>
    </xf>
    <xf numFmtId="0" fontId="46" fillId="25" borderId="46" xfId="0" applyFont="1" applyFill="1" applyBorder="1" applyAlignment="1">
      <alignment horizontal="center" vertical="center"/>
    </xf>
    <xf numFmtId="0" fontId="46" fillId="25" borderId="36" xfId="0" applyFont="1" applyFill="1" applyBorder="1" applyAlignment="1">
      <alignment/>
    </xf>
    <xf numFmtId="0" fontId="46" fillId="25" borderId="62" xfId="0" applyFont="1" applyFill="1" applyBorder="1" applyAlignment="1">
      <alignment horizontal="left" vertical="center"/>
    </xf>
    <xf numFmtId="0" fontId="63" fillId="25" borderId="0" xfId="0" applyFont="1" applyFill="1" applyAlignment="1">
      <alignment/>
    </xf>
    <xf numFmtId="0" fontId="54" fillId="0" borderId="0" xfId="0" applyFont="1" applyAlignment="1">
      <alignment horizontal="center" vertical="center"/>
    </xf>
    <xf numFmtId="0" fontId="71" fillId="20" borderId="3" xfId="0" applyFont="1" applyFill="1" applyBorder="1" applyAlignment="1">
      <alignment horizontal="center" vertical="center" wrapText="1"/>
    </xf>
    <xf numFmtId="0" fontId="63" fillId="0" borderId="3" xfId="0" applyFont="1" applyBorder="1" applyAlignment="1">
      <alignment horizontal="center" vertical="center" wrapText="1"/>
    </xf>
    <xf numFmtId="0" fontId="63" fillId="0" borderId="3" xfId="0" applyFont="1" applyBorder="1" applyAlignment="1">
      <alignment horizontal="left" vertical="center" wrapText="1"/>
    </xf>
    <xf numFmtId="0" fontId="54" fillId="0" borderId="3" xfId="0" applyFont="1" applyBorder="1" applyAlignment="1">
      <alignment horizontal="left" vertical="center"/>
    </xf>
    <xf numFmtId="0" fontId="63" fillId="0" borderId="0" xfId="0" applyFont="1" applyBorder="1" applyAlignment="1">
      <alignment horizontal="center" vertical="center" wrapText="1"/>
    </xf>
    <xf numFmtId="0" fontId="63" fillId="0" borderId="0" xfId="0" applyFont="1" applyBorder="1" applyAlignment="1">
      <alignment horizontal="left" vertical="center" wrapText="1"/>
    </xf>
    <xf numFmtId="0" fontId="54" fillId="0" borderId="0" xfId="0" applyFont="1" applyBorder="1" applyAlignment="1">
      <alignment horizontal="left" vertical="center"/>
    </xf>
    <xf numFmtId="0" fontId="54" fillId="0" borderId="0" xfId="0" applyFont="1" applyBorder="1" applyAlignment="1">
      <alignment horizontal="center" vertical="center" wrapText="1"/>
    </xf>
    <xf numFmtId="0" fontId="54" fillId="0" borderId="0" xfId="0" applyFont="1" applyBorder="1" applyAlignment="1">
      <alignment horizontal="left" vertical="center" wrapText="1"/>
    </xf>
    <xf numFmtId="0" fontId="31" fillId="0" borderId="16" xfId="0" applyFont="1" applyFill="1" applyBorder="1" applyAlignment="1">
      <alignment horizontal="center" vertical="center" wrapText="1"/>
    </xf>
    <xf numFmtId="0" fontId="34" fillId="0" borderId="18" xfId="0" applyFont="1" applyFill="1" applyBorder="1" applyAlignment="1">
      <alignment horizontal="center" vertical="center" wrapText="1"/>
    </xf>
    <xf numFmtId="49" fontId="34" fillId="0" borderId="19" xfId="0" applyNumberFormat="1" applyFont="1" applyFill="1" applyBorder="1" applyAlignment="1">
      <alignment horizontal="center" vertical="center" wrapText="1"/>
    </xf>
    <xf numFmtId="0" fontId="34" fillId="0" borderId="19" xfId="0" applyFont="1" applyFill="1" applyBorder="1" applyAlignment="1">
      <alignment vertical="center" wrapText="1"/>
    </xf>
    <xf numFmtId="0" fontId="34" fillId="0" borderId="20" xfId="0" applyFont="1" applyFill="1" applyBorder="1" applyAlignment="1">
      <alignment vertical="center" wrapText="1"/>
    </xf>
    <xf numFmtId="0" fontId="32" fillId="0" borderId="21" xfId="0"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0" fontId="32" fillId="0" borderId="3" xfId="0" applyFont="1" applyFill="1" applyBorder="1" applyAlignment="1">
      <alignment vertical="center" wrapText="1"/>
    </xf>
    <xf numFmtId="0" fontId="32" fillId="0" borderId="22" xfId="0" applyFont="1" applyFill="1" applyBorder="1" applyAlignment="1">
      <alignment vertical="center" wrapText="1"/>
    </xf>
    <xf numFmtId="0" fontId="32" fillId="0" borderId="23" xfId="0" applyFont="1" applyFill="1" applyBorder="1" applyAlignment="1">
      <alignment horizontal="center" vertical="center" wrapText="1"/>
    </xf>
    <xf numFmtId="49" fontId="32" fillId="0" borderId="24" xfId="0" applyNumberFormat="1" applyFont="1" applyFill="1" applyBorder="1" applyAlignment="1">
      <alignment horizontal="center" vertical="center" wrapText="1"/>
    </xf>
    <xf numFmtId="0" fontId="32" fillId="0" borderId="24" xfId="0" applyFont="1" applyFill="1" applyBorder="1" applyAlignment="1">
      <alignment vertical="center" wrapText="1"/>
    </xf>
    <xf numFmtId="0" fontId="32" fillId="0" borderId="25" xfId="0" applyFont="1" applyFill="1" applyBorder="1" applyAlignment="1">
      <alignment vertical="center" wrapText="1"/>
    </xf>
    <xf numFmtId="3" fontId="46" fillId="25" borderId="35" xfId="84" applyNumberFormat="1" applyFont="1" applyFill="1" applyBorder="1" applyAlignment="1">
      <alignment vertical="center"/>
    </xf>
    <xf numFmtId="0" fontId="28" fillId="25" borderId="0" xfId="0" applyFont="1" applyFill="1" applyAlignment="1">
      <alignment/>
    </xf>
    <xf numFmtId="3" fontId="28" fillId="25" borderId="0" xfId="84" applyNumberFormat="1" applyFont="1" applyFill="1" applyAlignment="1">
      <alignment horizontal="right"/>
    </xf>
    <xf numFmtId="0" fontId="28" fillId="25" borderId="0" xfId="0" applyFont="1" applyFill="1" applyBorder="1" applyAlignment="1">
      <alignment horizontal="center" vertical="center"/>
    </xf>
    <xf numFmtId="0" fontId="28" fillId="25" borderId="0" xfId="0" applyFont="1" applyFill="1" applyBorder="1" applyAlignment="1">
      <alignment vertical="center"/>
    </xf>
    <xf numFmtId="0" fontId="50" fillId="25" borderId="0" xfId="0" applyFont="1" applyFill="1" applyAlignment="1">
      <alignment/>
    </xf>
    <xf numFmtId="0" fontId="45" fillId="25" borderId="63" xfId="122" applyFont="1" applyFill="1" applyBorder="1" applyAlignment="1">
      <alignment horizontal="right" vertical="center"/>
      <protection/>
    </xf>
    <xf numFmtId="3" fontId="45" fillId="25" borderId="63" xfId="84" applyNumberFormat="1" applyFont="1" applyFill="1" applyBorder="1" applyAlignment="1">
      <alignment horizontal="right" vertical="center"/>
    </xf>
    <xf numFmtId="3" fontId="46" fillId="25" borderId="31" xfId="84" applyNumberFormat="1" applyFont="1" applyFill="1" applyBorder="1" applyAlignment="1">
      <alignment vertical="center"/>
    </xf>
    <xf numFmtId="0" fontId="39" fillId="25" borderId="0" xfId="0" applyFont="1" applyFill="1" applyAlignment="1">
      <alignment horizontal="centerContinuous" vertical="center"/>
    </xf>
    <xf numFmtId="0" fontId="40" fillId="25" borderId="26" xfId="0" applyFont="1" applyFill="1" applyBorder="1" applyAlignment="1">
      <alignment/>
    </xf>
    <xf numFmtId="0" fontId="44" fillId="25" borderId="27" xfId="0" applyFont="1" applyFill="1" applyBorder="1" applyAlignment="1">
      <alignment horizontal="right" vertical="center"/>
    </xf>
    <xf numFmtId="179" fontId="46" fillId="25" borderId="34" xfId="84" applyNumberFormat="1" applyFont="1" applyFill="1" applyBorder="1" applyAlignment="1">
      <alignment horizontal="right" vertical="center"/>
    </xf>
    <xf numFmtId="179" fontId="62" fillId="25" borderId="40" xfId="84" applyNumberFormat="1" applyFont="1" applyFill="1" applyBorder="1" applyAlignment="1">
      <alignment horizontal="right" vertical="center"/>
    </xf>
    <xf numFmtId="0" fontId="46" fillId="25" borderId="0" xfId="0" applyFont="1" applyFill="1" applyBorder="1" applyAlignment="1">
      <alignment vertical="center" wrapText="1"/>
    </xf>
    <xf numFmtId="0" fontId="46" fillId="25" borderId="35" xfId="0" applyFont="1" applyFill="1" applyBorder="1" applyAlignment="1">
      <alignment vertical="center" wrapText="1"/>
    </xf>
    <xf numFmtId="0" fontId="42" fillId="20" borderId="64" xfId="0" applyFont="1" applyFill="1" applyBorder="1" applyAlignment="1">
      <alignment horizontal="center" vertical="center" wrapText="1"/>
    </xf>
    <xf numFmtId="0" fontId="53" fillId="20" borderId="65" xfId="0" applyFont="1" applyFill="1" applyBorder="1" applyAlignment="1">
      <alignment horizontal="center" vertical="center"/>
    </xf>
    <xf numFmtId="10" fontId="44" fillId="25" borderId="62" xfId="74" applyNumberFormat="1" applyFont="1" applyFill="1" applyBorder="1" applyAlignment="1">
      <alignment horizontal="right" vertical="center"/>
    </xf>
    <xf numFmtId="10" fontId="44" fillId="25" borderId="63" xfId="74" applyNumberFormat="1" applyFont="1" applyFill="1" applyBorder="1" applyAlignment="1">
      <alignment horizontal="right" vertical="center"/>
    </xf>
    <xf numFmtId="10" fontId="44" fillId="25" borderId="66" xfId="74" applyNumberFormat="1" applyFont="1" applyFill="1" applyBorder="1" applyAlignment="1">
      <alignment horizontal="right" vertical="center"/>
    </xf>
    <xf numFmtId="10" fontId="47" fillId="0" borderId="56" xfId="84" applyNumberFormat="1" applyFont="1" applyBorder="1" applyAlignment="1">
      <alignment horizontal="right" vertical="center"/>
    </xf>
    <xf numFmtId="0" fontId="42" fillId="20" borderId="67" xfId="0" applyFont="1" applyFill="1" applyBorder="1" applyAlignment="1">
      <alignment horizontal="center" vertical="center"/>
    </xf>
    <xf numFmtId="0" fontId="53" fillId="20" borderId="32" xfId="0" applyFont="1" applyFill="1" applyBorder="1" applyAlignment="1">
      <alignment horizontal="center" vertical="center"/>
    </xf>
    <xf numFmtId="178" fontId="44" fillId="25" borderId="68" xfId="84" applyNumberFormat="1" applyFont="1" applyFill="1" applyBorder="1" applyAlignment="1">
      <alignment horizontal="right" vertical="center"/>
    </xf>
    <xf numFmtId="178" fontId="44" fillId="25" borderId="69" xfId="84" applyNumberFormat="1" applyFont="1" applyFill="1" applyBorder="1" applyAlignment="1">
      <alignment horizontal="right" vertical="center"/>
    </xf>
    <xf numFmtId="178" fontId="44" fillId="25" borderId="70" xfId="84" applyNumberFormat="1" applyFont="1" applyFill="1" applyBorder="1" applyAlignment="1">
      <alignment horizontal="right" vertical="center"/>
    </xf>
    <xf numFmtId="3" fontId="33" fillId="25" borderId="0" xfId="84" applyNumberFormat="1" applyFont="1" applyFill="1" applyBorder="1" applyAlignment="1">
      <alignment horizontal="center" vertical="top"/>
    </xf>
    <xf numFmtId="3" fontId="33" fillId="25" borderId="0" xfId="84" applyNumberFormat="1" applyFont="1" applyFill="1" applyAlignment="1">
      <alignment/>
    </xf>
    <xf numFmtId="0" fontId="33" fillId="0" borderId="0" xfId="0" applyFont="1" applyBorder="1" applyAlignment="1">
      <alignment horizontal="center" vertical="top"/>
    </xf>
    <xf numFmtId="0" fontId="44" fillId="25" borderId="0" xfId="110" applyFont="1" applyFill="1" applyBorder="1" applyAlignment="1">
      <alignment vertical="center"/>
      <protection/>
    </xf>
    <xf numFmtId="0" fontId="46" fillId="25" borderId="71" xfId="0" applyFont="1" applyFill="1" applyBorder="1" applyAlignment="1">
      <alignment vertical="center"/>
    </xf>
    <xf numFmtId="0" fontId="46" fillId="25" borderId="34" xfId="0" applyFont="1" applyFill="1" applyBorder="1" applyAlignment="1">
      <alignment horizontal="right" vertical="center"/>
    </xf>
    <xf numFmtId="49" fontId="32" fillId="25" borderId="2" xfId="107" applyNumberFormat="1" applyFont="1" applyFill="1" applyBorder="1" applyAlignment="1">
      <alignment vertical="center" wrapText="1"/>
      <protection/>
    </xf>
    <xf numFmtId="49" fontId="32" fillId="25" borderId="2" xfId="107" applyNumberFormat="1" applyFont="1" applyFill="1" applyBorder="1" applyAlignment="1">
      <alignment vertical="center"/>
      <protection/>
    </xf>
    <xf numFmtId="0" fontId="32" fillId="25" borderId="2" xfId="107" applyFont="1" applyFill="1" applyBorder="1" applyAlignment="1">
      <alignment vertical="center"/>
      <protection/>
    </xf>
    <xf numFmtId="49" fontId="32" fillId="25" borderId="33" xfId="107" applyNumberFormat="1" applyFont="1" applyFill="1" applyBorder="1" applyAlignment="1">
      <alignment vertical="center"/>
      <protection/>
    </xf>
    <xf numFmtId="49" fontId="32" fillId="25" borderId="33" xfId="107" applyNumberFormat="1" applyFont="1" applyFill="1" applyBorder="1" applyAlignment="1">
      <alignment horizontal="distributed" vertical="center" indent="3"/>
      <protection/>
    </xf>
    <xf numFmtId="49" fontId="32" fillId="25" borderId="33" xfId="107" applyNumberFormat="1" applyFont="1" applyFill="1" applyBorder="1">
      <alignment vertical="center"/>
      <protection/>
    </xf>
    <xf numFmtId="0" fontId="46" fillId="25" borderId="36" xfId="0" applyFont="1" applyFill="1" applyBorder="1" applyAlignment="1">
      <alignment horizontal="right" vertical="center"/>
    </xf>
    <xf numFmtId="49" fontId="32" fillId="25" borderId="46" xfId="107" applyNumberFormat="1" applyFont="1" applyFill="1" applyBorder="1" applyAlignment="1">
      <alignment vertical="center" wrapText="1"/>
      <protection/>
    </xf>
    <xf numFmtId="0" fontId="32" fillId="25" borderId="0" xfId="0" applyFont="1" applyFill="1" applyBorder="1" applyAlignment="1">
      <alignment horizontal="center" vertical="center" wrapText="1"/>
    </xf>
    <xf numFmtId="49" fontId="32" fillId="25" borderId="0" xfId="0" applyNumberFormat="1" applyFont="1" applyFill="1" applyBorder="1" applyAlignment="1">
      <alignment horizontal="center" vertical="center" wrapText="1"/>
    </xf>
    <xf numFmtId="0" fontId="32" fillId="25" borderId="0" xfId="0" applyFont="1" applyFill="1" applyBorder="1" applyAlignment="1">
      <alignment vertical="center" wrapText="1"/>
    </xf>
    <xf numFmtId="0" fontId="44" fillId="25" borderId="72" xfId="0" applyFont="1" applyFill="1" applyBorder="1" applyAlignment="1">
      <alignment horizontal="left" vertical="center"/>
    </xf>
    <xf numFmtId="0" fontId="44" fillId="25" borderId="27" xfId="0" applyFont="1" applyFill="1" applyBorder="1" applyAlignment="1">
      <alignment horizontal="left" vertical="center"/>
    </xf>
    <xf numFmtId="0" fontId="44" fillId="25" borderId="65" xfId="0" applyFont="1" applyFill="1" applyBorder="1" applyAlignment="1">
      <alignment horizontal="left" vertical="center"/>
    </xf>
    <xf numFmtId="0" fontId="46" fillId="25" borderId="2" xfId="0" applyFont="1" applyFill="1" applyBorder="1" applyAlignment="1">
      <alignment horizontal="right" vertical="center"/>
    </xf>
    <xf numFmtId="0" fontId="32" fillId="25" borderId="0" xfId="0" applyFont="1" applyFill="1" applyBorder="1" applyAlignment="1">
      <alignment/>
    </xf>
    <xf numFmtId="0" fontId="32" fillId="25" borderId="30" xfId="0" applyFont="1" applyFill="1" applyBorder="1" applyAlignment="1">
      <alignment vertical="center"/>
    </xf>
    <xf numFmtId="0" fontId="44" fillId="25" borderId="41" xfId="0" applyFont="1" applyFill="1" applyBorder="1" applyAlignment="1">
      <alignment horizontal="center" vertical="center"/>
    </xf>
    <xf numFmtId="0" fontId="46" fillId="25" borderId="73" xfId="0" applyFont="1" applyFill="1" applyBorder="1" applyAlignment="1">
      <alignment horizontal="center" vertical="center"/>
    </xf>
    <xf numFmtId="0" fontId="46" fillId="25" borderId="74" xfId="0" applyFont="1" applyFill="1" applyBorder="1" applyAlignment="1">
      <alignment horizontal="left" vertical="center"/>
    </xf>
    <xf numFmtId="179" fontId="44" fillId="25" borderId="73" xfId="0" applyNumberFormat="1" applyFont="1" applyFill="1" applyBorder="1" applyAlignment="1">
      <alignment horizontal="right" vertical="center"/>
    </xf>
    <xf numFmtId="179" fontId="44" fillId="25" borderId="31" xfId="0" applyNumberFormat="1" applyFont="1" applyFill="1" applyBorder="1" applyAlignment="1">
      <alignment horizontal="right" vertical="center"/>
    </xf>
    <xf numFmtId="179" fontId="44" fillId="25" borderId="44" xfId="0" applyNumberFormat="1" applyFont="1" applyFill="1" applyBorder="1" applyAlignment="1">
      <alignment horizontal="right" vertical="center"/>
    </xf>
    <xf numFmtId="0" fontId="44" fillId="25" borderId="0" xfId="0" applyFont="1" applyFill="1" applyBorder="1" applyAlignment="1">
      <alignment horizontal="center" vertical="center"/>
    </xf>
    <xf numFmtId="179" fontId="44" fillId="25" borderId="35" xfId="0" applyNumberFormat="1" applyFont="1" applyFill="1" applyBorder="1" applyAlignment="1">
      <alignment horizontal="right" vertical="center"/>
    </xf>
    <xf numFmtId="0" fontId="44" fillId="25" borderId="75" xfId="0" applyFont="1" applyFill="1" applyBorder="1" applyAlignment="1">
      <alignment horizontal="center" vertical="center"/>
    </xf>
    <xf numFmtId="179" fontId="44" fillId="25" borderId="19" xfId="0" applyNumberFormat="1" applyFont="1" applyFill="1" applyBorder="1" applyAlignment="1">
      <alignment horizontal="right" vertical="center"/>
    </xf>
    <xf numFmtId="179" fontId="47" fillId="25" borderId="24" xfId="0" applyNumberFormat="1" applyFont="1" applyFill="1" applyBorder="1" applyAlignment="1">
      <alignment horizontal="right" vertical="center"/>
    </xf>
    <xf numFmtId="179" fontId="47" fillId="25" borderId="54" xfId="0" applyNumberFormat="1" applyFont="1" applyFill="1" applyBorder="1" applyAlignment="1">
      <alignment horizontal="right" vertical="center"/>
    </xf>
    <xf numFmtId="179" fontId="47" fillId="25" borderId="76" xfId="0" applyNumberFormat="1" applyFont="1" applyFill="1" applyBorder="1" applyAlignment="1">
      <alignment horizontal="right" vertical="center"/>
    </xf>
    <xf numFmtId="0" fontId="28" fillId="25" borderId="26" xfId="0" applyFont="1" applyFill="1" applyBorder="1" applyAlignment="1">
      <alignment/>
    </xf>
    <xf numFmtId="179" fontId="44" fillId="25" borderId="58" xfId="0" applyNumberFormat="1" applyFont="1" applyFill="1" applyBorder="1" applyAlignment="1">
      <alignment horizontal="right" vertical="center"/>
    </xf>
    <xf numFmtId="0" fontId="28" fillId="25" borderId="0" xfId="0" applyFont="1" applyFill="1" applyAlignment="1">
      <alignment/>
    </xf>
    <xf numFmtId="179" fontId="44" fillId="25" borderId="60" xfId="0" applyNumberFormat="1" applyFont="1" applyFill="1" applyBorder="1" applyAlignment="1">
      <alignment horizontal="right" vertical="center"/>
    </xf>
    <xf numFmtId="179" fontId="44" fillId="25" borderId="36" xfId="0" applyNumberFormat="1" applyFont="1" applyFill="1" applyBorder="1" applyAlignment="1">
      <alignment horizontal="right" vertical="center"/>
    </xf>
    <xf numFmtId="0" fontId="44" fillId="25" borderId="72" xfId="0" applyFont="1" applyFill="1" applyBorder="1" applyAlignment="1">
      <alignment horizontal="center" vertical="center"/>
    </xf>
    <xf numFmtId="179" fontId="47" fillId="25" borderId="77" xfId="0" applyNumberFormat="1" applyFont="1" applyFill="1" applyBorder="1" applyAlignment="1">
      <alignment horizontal="right" vertical="center"/>
    </xf>
    <xf numFmtId="0" fontId="42" fillId="20" borderId="16" xfId="0" applyFont="1" applyFill="1" applyBorder="1" applyAlignment="1">
      <alignment horizontal="center" vertical="center"/>
    </xf>
    <xf numFmtId="0" fontId="42" fillId="20" borderId="56" xfId="0" applyFont="1" applyFill="1" applyBorder="1" applyAlignment="1">
      <alignment horizontal="center" vertical="center"/>
    </xf>
    <xf numFmtId="0" fontId="40" fillId="25" borderId="0" xfId="0" applyFont="1" applyFill="1" applyAlignment="1">
      <alignment vertical="center"/>
    </xf>
    <xf numFmtId="49" fontId="32" fillId="25" borderId="43" xfId="107" applyNumberFormat="1" applyFont="1" applyFill="1" applyBorder="1" applyAlignment="1">
      <alignment vertical="center"/>
      <protection/>
    </xf>
    <xf numFmtId="49" fontId="32" fillId="25" borderId="46" xfId="107" applyNumberFormat="1" applyFont="1" applyFill="1" applyBorder="1">
      <alignment vertical="center"/>
      <protection/>
    </xf>
    <xf numFmtId="179" fontId="44" fillId="23" borderId="19" xfId="0" applyNumberFormat="1" applyFont="1" applyFill="1" applyBorder="1" applyAlignment="1" applyProtection="1">
      <alignment vertical="center"/>
      <protection locked="0"/>
    </xf>
    <xf numFmtId="179" fontId="44" fillId="23" borderId="31" xfId="0" applyNumberFormat="1" applyFont="1" applyFill="1" applyBorder="1" applyAlignment="1" applyProtection="1">
      <alignment vertical="center"/>
      <protection locked="0"/>
    </xf>
    <xf numFmtId="49" fontId="32" fillId="25" borderId="31" xfId="107" applyNumberFormat="1" applyFont="1" applyFill="1" applyBorder="1">
      <alignment vertical="center"/>
      <protection/>
    </xf>
    <xf numFmtId="49" fontId="32" fillId="25" borderId="2" xfId="107" applyNumberFormat="1" applyFont="1" applyFill="1" applyBorder="1" applyAlignment="1">
      <alignment horizontal="distributed" vertical="center" indent="3"/>
      <protection/>
    </xf>
    <xf numFmtId="179" fontId="44" fillId="25" borderId="3" xfId="0" applyNumberFormat="1" applyFont="1" applyFill="1" applyBorder="1" applyAlignment="1">
      <alignment vertical="center"/>
    </xf>
    <xf numFmtId="179" fontId="44" fillId="25" borderId="39" xfId="0" applyNumberFormat="1" applyFont="1" applyFill="1" applyBorder="1" applyAlignment="1">
      <alignment vertical="center"/>
    </xf>
    <xf numFmtId="0" fontId="53" fillId="20" borderId="78" xfId="0" applyFont="1" applyFill="1" applyBorder="1" applyAlignment="1">
      <alignment horizontal="center" vertical="center"/>
    </xf>
    <xf numFmtId="179" fontId="47" fillId="25" borderId="72" xfId="0" applyNumberFormat="1" applyFont="1" applyFill="1" applyBorder="1" applyAlignment="1">
      <alignment horizontal="right" vertical="center"/>
    </xf>
    <xf numFmtId="179" fontId="44" fillId="25" borderId="22" xfId="0" applyNumberFormat="1" applyFont="1" applyFill="1" applyBorder="1" applyAlignment="1">
      <alignment vertical="center"/>
    </xf>
    <xf numFmtId="179" fontId="44" fillId="25" borderId="79" xfId="0" applyNumberFormat="1" applyFont="1" applyFill="1" applyBorder="1" applyAlignment="1" applyProtection="1">
      <alignment horizontal="right" vertical="center"/>
      <protection locked="0"/>
    </xf>
    <xf numFmtId="179" fontId="44" fillId="25" borderId="80" xfId="0" applyNumberFormat="1" applyFont="1" applyFill="1" applyBorder="1" applyAlignment="1" applyProtection="1">
      <alignment horizontal="right" vertical="center"/>
      <protection locked="0"/>
    </xf>
    <xf numFmtId="179" fontId="44" fillId="23" borderId="81" xfId="0" applyNumberFormat="1" applyFont="1" applyFill="1" applyBorder="1" applyAlignment="1" applyProtection="1">
      <alignment horizontal="right" vertical="center"/>
      <protection locked="0"/>
    </xf>
    <xf numFmtId="179" fontId="44" fillId="23" borderId="80" xfId="0" applyNumberFormat="1" applyFont="1" applyFill="1" applyBorder="1" applyAlignment="1" applyProtection="1">
      <alignment horizontal="right" vertical="center"/>
      <protection locked="0"/>
    </xf>
    <xf numFmtId="179" fontId="44" fillId="25" borderId="82" xfId="84" applyNumberFormat="1" applyFont="1" applyFill="1" applyBorder="1" applyAlignment="1">
      <alignment horizontal="right" vertical="center"/>
    </xf>
    <xf numFmtId="0" fontId="46" fillId="25" borderId="83" xfId="0" applyFont="1" applyFill="1" applyBorder="1" applyAlignment="1">
      <alignment horizontal="right" vertical="center"/>
    </xf>
    <xf numFmtId="49" fontId="32" fillId="25" borderId="2" xfId="107" applyNumberFormat="1" applyFont="1" applyFill="1" applyBorder="1">
      <alignment vertical="center"/>
      <protection/>
    </xf>
    <xf numFmtId="179" fontId="44" fillId="25" borderId="3" xfId="0" applyNumberFormat="1" applyFont="1" applyFill="1" applyBorder="1" applyAlignment="1" applyProtection="1">
      <alignment vertical="center"/>
      <protection locked="0"/>
    </xf>
    <xf numFmtId="180" fontId="44" fillId="25" borderId="50" xfId="0" applyNumberFormat="1" applyFont="1" applyFill="1" applyBorder="1" applyAlignment="1" applyProtection="1">
      <alignment vertical="center" shrinkToFit="1"/>
      <protection locked="0"/>
    </xf>
    <xf numFmtId="180" fontId="44" fillId="25" borderId="64" xfId="0" applyNumberFormat="1" applyFont="1" applyFill="1" applyBorder="1" applyAlignment="1" applyProtection="1">
      <alignment vertical="center" shrinkToFit="1"/>
      <protection locked="0"/>
    </xf>
    <xf numFmtId="180" fontId="44" fillId="25" borderId="27" xfId="0" applyNumberFormat="1" applyFont="1" applyFill="1" applyBorder="1" applyAlignment="1" applyProtection="1">
      <alignment vertical="center" shrinkToFit="1"/>
      <protection locked="0"/>
    </xf>
    <xf numFmtId="180" fontId="44" fillId="25" borderId="65" xfId="0" applyNumberFormat="1" applyFont="1" applyFill="1" applyBorder="1" applyAlignment="1" applyProtection="1">
      <alignment vertical="center" shrinkToFit="1"/>
      <protection locked="0"/>
    </xf>
    <xf numFmtId="0" fontId="61" fillId="20" borderId="24" xfId="0" applyFont="1" applyFill="1" applyBorder="1" applyAlignment="1">
      <alignment horizontal="center" vertical="center"/>
    </xf>
    <xf numFmtId="185" fontId="27" fillId="25" borderId="0" xfId="0" applyNumberFormat="1" applyFont="1" applyFill="1" applyAlignment="1" quotePrefix="1">
      <alignment horizontal="center" vertical="center"/>
    </xf>
    <xf numFmtId="0" fontId="51" fillId="0" borderId="0" xfId="121" applyFont="1" applyAlignment="1">
      <alignment horizontal="center" vertical="center"/>
      <protection/>
    </xf>
    <xf numFmtId="0" fontId="51" fillId="0" borderId="0" xfId="121" applyFont="1">
      <alignment vertical="center"/>
      <protection/>
    </xf>
    <xf numFmtId="0" fontId="51" fillId="0" borderId="0" xfId="121" applyFont="1" applyFill="1">
      <alignment vertical="center"/>
      <protection/>
    </xf>
    <xf numFmtId="0" fontId="1" fillId="0" borderId="0" xfId="119">
      <alignment vertical="center"/>
      <protection/>
    </xf>
    <xf numFmtId="0" fontId="1" fillId="0" borderId="0" xfId="119" applyAlignment="1">
      <alignment horizontal="right" vertical="center"/>
      <protection/>
    </xf>
    <xf numFmtId="184" fontId="1" fillId="0" borderId="0" xfId="84" applyNumberFormat="1" applyFont="1" applyBorder="1" applyAlignment="1">
      <alignment horizontal="center" vertical="center"/>
    </xf>
    <xf numFmtId="0" fontId="1" fillId="0" borderId="84" xfId="119" applyBorder="1">
      <alignment vertical="center"/>
      <protection/>
    </xf>
    <xf numFmtId="184" fontId="1" fillId="0" borderId="0" xfId="84" applyNumberFormat="1" applyFont="1" applyAlignment="1">
      <alignment vertical="center"/>
    </xf>
    <xf numFmtId="177" fontId="1" fillId="0" borderId="85" xfId="74" applyNumberFormat="1" applyFont="1" applyBorder="1" applyAlignment="1">
      <alignment vertical="center"/>
    </xf>
    <xf numFmtId="177" fontId="1" fillId="0" borderId="86" xfId="74" applyNumberFormat="1" applyFont="1" applyBorder="1" applyAlignment="1">
      <alignment vertical="center"/>
    </xf>
    <xf numFmtId="0" fontId="1" fillId="0" borderId="84" xfId="119" applyFont="1" applyBorder="1">
      <alignment vertical="center"/>
      <protection/>
    </xf>
    <xf numFmtId="0" fontId="1" fillId="0" borderId="0" xfId="119" applyFont="1">
      <alignment vertical="center"/>
      <protection/>
    </xf>
    <xf numFmtId="0" fontId="1" fillId="0" borderId="87" xfId="119" applyFont="1" applyBorder="1">
      <alignment vertical="center"/>
      <protection/>
    </xf>
    <xf numFmtId="0" fontId="1" fillId="0" borderId="0" xfId="119" applyFill="1" applyAlignment="1">
      <alignment horizontal="right" vertical="center"/>
      <protection/>
    </xf>
    <xf numFmtId="0" fontId="1" fillId="0" borderId="0" xfId="119" applyFill="1" applyBorder="1" applyAlignment="1">
      <alignment horizontal="center" vertical="center"/>
      <protection/>
    </xf>
    <xf numFmtId="0" fontId="54" fillId="0" borderId="0" xfId="0" applyFont="1" applyAlignment="1">
      <alignment vertical="top"/>
    </xf>
    <xf numFmtId="0" fontId="40" fillId="25" borderId="0" xfId="0" applyFont="1" applyFill="1" applyAlignment="1">
      <alignment vertical="top"/>
    </xf>
    <xf numFmtId="3" fontId="46" fillId="25" borderId="65" xfId="84" applyNumberFormat="1" applyFont="1" applyFill="1" applyBorder="1" applyAlignment="1">
      <alignment horizontal="right" vertical="center"/>
    </xf>
    <xf numFmtId="0" fontId="46" fillId="25" borderId="0" xfId="122" applyFont="1" applyFill="1">
      <alignment/>
      <protection/>
    </xf>
    <xf numFmtId="0" fontId="46" fillId="25" borderId="0" xfId="122" applyFont="1" applyFill="1" applyBorder="1" applyAlignment="1">
      <alignment horizontal="right" vertical="center"/>
      <protection/>
    </xf>
    <xf numFmtId="0" fontId="66" fillId="20" borderId="39" xfId="122" applyFont="1" applyFill="1" applyBorder="1" applyAlignment="1">
      <alignment horizontal="center" vertical="center"/>
      <protection/>
    </xf>
    <xf numFmtId="3" fontId="46" fillId="25" borderId="30" xfId="84" applyNumberFormat="1" applyFont="1" applyFill="1" applyBorder="1" applyAlignment="1">
      <alignment/>
    </xf>
    <xf numFmtId="3" fontId="46" fillId="25" borderId="0" xfId="84" applyNumberFormat="1" applyFont="1" applyFill="1" applyBorder="1" applyAlignment="1">
      <alignment horizontal="left"/>
    </xf>
    <xf numFmtId="3" fontId="46" fillId="25" borderId="0" xfId="84" applyNumberFormat="1" applyFont="1" applyFill="1" applyBorder="1" applyAlignment="1">
      <alignment horizontal="center"/>
    </xf>
    <xf numFmtId="179" fontId="46" fillId="25" borderId="0" xfId="84" applyNumberFormat="1" applyFont="1" applyFill="1" applyBorder="1" applyAlignment="1">
      <alignment horizontal="right"/>
    </xf>
    <xf numFmtId="179" fontId="77" fillId="23" borderId="39" xfId="84" applyNumberFormat="1" applyFont="1" applyFill="1" applyBorder="1" applyAlignment="1" applyProtection="1">
      <alignment vertical="center"/>
      <protection locked="0"/>
    </xf>
    <xf numFmtId="0" fontId="55" fillId="25" borderId="0" xfId="122" applyFont="1" applyFill="1">
      <alignment/>
      <protection/>
    </xf>
    <xf numFmtId="0" fontId="44" fillId="0" borderId="0" xfId="108" applyFont="1">
      <alignment vertical="center"/>
      <protection/>
    </xf>
    <xf numFmtId="0" fontId="44" fillId="0" borderId="3" xfId="108" applyFont="1" applyFill="1" applyBorder="1">
      <alignment vertical="center"/>
      <protection/>
    </xf>
    <xf numFmtId="0" fontId="44" fillId="0" borderId="3" xfId="108" applyFont="1" applyFill="1" applyBorder="1" applyAlignment="1">
      <alignment horizontal="center" vertical="center"/>
      <protection/>
    </xf>
    <xf numFmtId="0" fontId="44" fillId="0" borderId="3" xfId="108" applyFont="1" applyFill="1" applyBorder="1" applyAlignment="1">
      <alignment vertical="center" wrapText="1"/>
      <protection/>
    </xf>
    <xf numFmtId="0" fontId="79" fillId="0" borderId="0" xfId="108" applyFont="1" applyBorder="1" applyAlignment="1">
      <alignment horizontal="center" vertical="center"/>
      <protection/>
    </xf>
    <xf numFmtId="0" fontId="1" fillId="0" borderId="88" xfId="119" applyFont="1" applyFill="1" applyBorder="1">
      <alignment vertical="center"/>
      <protection/>
    </xf>
    <xf numFmtId="0" fontId="1" fillId="0" borderId="0" xfId="119" applyFont="1" applyAlignment="1">
      <alignment horizontal="right" vertical="center"/>
      <protection/>
    </xf>
    <xf numFmtId="0" fontId="1" fillId="16" borderId="35" xfId="119" applyFont="1" applyFill="1" applyBorder="1" applyAlignment="1">
      <alignment horizontal="center" vertical="center"/>
      <protection/>
    </xf>
    <xf numFmtId="0" fontId="1" fillId="16" borderId="3" xfId="119" applyFont="1" applyFill="1" applyBorder="1" applyAlignment="1">
      <alignment horizontal="center" vertical="center"/>
      <protection/>
    </xf>
    <xf numFmtId="0" fontId="1" fillId="0" borderId="31" xfId="119" applyFont="1" applyBorder="1">
      <alignment vertical="center"/>
      <protection/>
    </xf>
    <xf numFmtId="0" fontId="1" fillId="0" borderId="89" xfId="119" applyFont="1" applyFill="1" applyBorder="1">
      <alignment vertical="center"/>
      <protection/>
    </xf>
    <xf numFmtId="0" fontId="1" fillId="0" borderId="90" xfId="119" applyBorder="1" applyAlignment="1">
      <alignment horizontal="left" vertical="center" indent="1"/>
      <protection/>
    </xf>
    <xf numFmtId="0" fontId="1" fillId="0" borderId="88" xfId="119" applyFont="1" applyBorder="1">
      <alignment vertical="center"/>
      <protection/>
    </xf>
    <xf numFmtId="0" fontId="27" fillId="0" borderId="0" xfId="111" applyFont="1" applyFill="1" applyAlignment="1">
      <alignment horizontal="left" vertical="center"/>
      <protection/>
    </xf>
    <xf numFmtId="49" fontId="33" fillId="0" borderId="0" xfId="111" applyNumberFormat="1" applyFont="1" applyFill="1" applyAlignment="1">
      <alignment horizontal="left" vertical="top" wrapText="1"/>
      <protection/>
    </xf>
    <xf numFmtId="0" fontId="27" fillId="0" borderId="0" xfId="115" applyFont="1" applyFill="1">
      <alignment vertical="center"/>
      <protection/>
    </xf>
    <xf numFmtId="0" fontId="27" fillId="0" borderId="0" xfId="115" applyFont="1">
      <alignment vertical="center"/>
      <protection/>
    </xf>
    <xf numFmtId="49" fontId="27" fillId="0" borderId="0" xfId="111" applyNumberFormat="1" applyFont="1" applyFill="1" applyAlignment="1">
      <alignment horizontal="left" vertical="center"/>
      <protection/>
    </xf>
    <xf numFmtId="0" fontId="80" fillId="0" borderId="0" xfId="111" applyFont="1" applyFill="1" applyAlignment="1">
      <alignment horizontal="center" vertical="center" wrapText="1"/>
      <protection/>
    </xf>
    <xf numFmtId="49" fontId="27" fillId="0" borderId="0" xfId="111" applyNumberFormat="1" applyFont="1" applyFill="1" applyAlignment="1">
      <alignment horizontal="right" vertical="center" wrapText="1"/>
      <protection/>
    </xf>
    <xf numFmtId="0" fontId="27" fillId="0" borderId="0" xfId="111" applyFont="1" applyFill="1" applyAlignment="1">
      <alignment horizontal="left"/>
      <protection/>
    </xf>
    <xf numFmtId="49" fontId="27" fillId="0" borderId="0" xfId="111" applyNumberFormat="1" applyFont="1" applyFill="1" applyAlignment="1">
      <alignment horizontal="left"/>
      <protection/>
    </xf>
    <xf numFmtId="0" fontId="27" fillId="0" borderId="91" xfId="115" applyFont="1" applyFill="1" applyBorder="1" applyAlignment="1">
      <alignment horizontal="center" vertical="center"/>
      <protection/>
    </xf>
    <xf numFmtId="0" fontId="27" fillId="0" borderId="92" xfId="115" applyFont="1" applyFill="1" applyBorder="1" applyAlignment="1">
      <alignment horizontal="center" vertical="center"/>
      <protection/>
    </xf>
    <xf numFmtId="0" fontId="27" fillId="0" borderId="93" xfId="115" applyFont="1" applyFill="1" applyBorder="1" applyAlignment="1">
      <alignment horizontal="center" vertical="center"/>
      <protection/>
    </xf>
    <xf numFmtId="0" fontId="27" fillId="0" borderId="21" xfId="115" applyFont="1" applyFill="1" applyBorder="1">
      <alignment vertical="center"/>
      <protection/>
    </xf>
    <xf numFmtId="0" fontId="27" fillId="0" borderId="3" xfId="115" applyFont="1" applyFill="1" applyBorder="1">
      <alignment vertical="center"/>
      <protection/>
    </xf>
    <xf numFmtId="0" fontId="27" fillId="0" borderId="22" xfId="115" applyFont="1" applyFill="1" applyBorder="1">
      <alignment vertical="center"/>
      <protection/>
    </xf>
    <xf numFmtId="0" fontId="27" fillId="0" borderId="23" xfId="115" applyFont="1" applyFill="1" applyBorder="1">
      <alignment vertical="center"/>
      <protection/>
    </xf>
    <xf numFmtId="0" fontId="27" fillId="0" borderId="24" xfId="115" applyFont="1" applyFill="1" applyBorder="1">
      <alignment vertical="center"/>
      <protection/>
    </xf>
    <xf numFmtId="0" fontId="27" fillId="0" borderId="25" xfId="115" applyFont="1" applyFill="1" applyBorder="1">
      <alignment vertical="center"/>
      <protection/>
    </xf>
    <xf numFmtId="0" fontId="33" fillId="0" borderId="0" xfId="111" applyFont="1" applyFill="1" applyAlignment="1">
      <alignment horizontal="center" vertical="top"/>
      <protection/>
    </xf>
    <xf numFmtId="0" fontId="28" fillId="0" borderId="0" xfId="111" applyFont="1" applyFill="1" applyAlignment="1">
      <alignment vertical="top" wrapText="1"/>
      <protection/>
    </xf>
    <xf numFmtId="184" fontId="1" fillId="0" borderId="0" xfId="119" applyNumberFormat="1">
      <alignment vertical="center"/>
      <protection/>
    </xf>
    <xf numFmtId="0" fontId="76" fillId="0" borderId="0" xfId="119" applyFont="1" applyAlignment="1">
      <alignment horizontal="center" vertical="center"/>
      <protection/>
    </xf>
    <xf numFmtId="0" fontId="35" fillId="0" borderId="0" xfId="118" applyFont="1" applyAlignment="1">
      <alignment horizontal="left" vertical="center"/>
      <protection/>
    </xf>
    <xf numFmtId="0" fontId="81" fillId="0" borderId="0" xfId="117" applyFont="1" applyFill="1" applyBorder="1" applyAlignment="1">
      <alignment horizontal="center" vertical="center"/>
      <protection/>
    </xf>
    <xf numFmtId="0" fontId="0" fillId="0" borderId="0" xfId="117" applyAlignment="1">
      <alignment vertical="center"/>
      <protection/>
    </xf>
    <xf numFmtId="0" fontId="0" fillId="0" borderId="0" xfId="117" applyAlignment="1">
      <alignment horizontal="center" vertical="center"/>
      <protection/>
    </xf>
    <xf numFmtId="0" fontId="82" fillId="0" borderId="0" xfId="117" applyFont="1" applyAlignment="1">
      <alignment horizontal="center" vertical="center"/>
      <protection/>
    </xf>
    <xf numFmtId="0" fontId="0" fillId="0" borderId="47" xfId="117" applyBorder="1" applyAlignment="1">
      <alignment vertical="center"/>
      <protection/>
    </xf>
    <xf numFmtId="0" fontId="0" fillId="0" borderId="50" xfId="117" applyBorder="1" applyAlignment="1">
      <alignment vertical="center"/>
      <protection/>
    </xf>
    <xf numFmtId="0" fontId="0" fillId="0" borderId="50" xfId="117" applyBorder="1" applyAlignment="1">
      <alignment horizontal="center" vertical="center"/>
      <protection/>
    </xf>
    <xf numFmtId="0" fontId="0" fillId="0" borderId="71" xfId="117" applyBorder="1" applyAlignment="1">
      <alignment vertical="center"/>
      <protection/>
    </xf>
    <xf numFmtId="0" fontId="0" fillId="0" borderId="0" xfId="117" applyBorder="1" applyAlignment="1">
      <alignment vertical="center"/>
      <protection/>
    </xf>
    <xf numFmtId="0" fontId="0" fillId="0" borderId="0" xfId="117" applyFill="1" applyBorder="1" applyAlignment="1">
      <alignment vertical="center"/>
      <protection/>
    </xf>
    <xf numFmtId="0" fontId="0" fillId="0" borderId="0" xfId="117" applyBorder="1" applyAlignment="1">
      <alignment horizontal="center" vertical="center"/>
      <protection/>
    </xf>
    <xf numFmtId="178" fontId="0" fillId="0" borderId="0" xfId="84" applyNumberFormat="1" applyFill="1" applyBorder="1" applyAlignment="1">
      <alignment vertical="center" wrapText="1"/>
    </xf>
    <xf numFmtId="0" fontId="0" fillId="0" borderId="72" xfId="117" applyBorder="1" applyAlignment="1">
      <alignment vertical="center"/>
      <protection/>
    </xf>
    <xf numFmtId="0" fontId="0" fillId="0" borderId="27" xfId="117" applyBorder="1" applyAlignment="1">
      <alignment vertical="center"/>
      <protection/>
    </xf>
    <xf numFmtId="0" fontId="0" fillId="0" borderId="27" xfId="117" applyBorder="1" applyAlignment="1">
      <alignment horizontal="center" vertical="center"/>
      <protection/>
    </xf>
    <xf numFmtId="0" fontId="0" fillId="0" borderId="0" xfId="117" applyFont="1" applyBorder="1" applyAlignment="1">
      <alignment vertical="center"/>
      <protection/>
    </xf>
    <xf numFmtId="0" fontId="0" fillId="0" borderId="0" xfId="114" applyAlignment="1">
      <alignment vertical="center"/>
      <protection/>
    </xf>
    <xf numFmtId="0" fontId="26" fillId="0" borderId="0" xfId="114" applyFont="1" applyAlignment="1">
      <alignment vertical="center"/>
      <protection/>
    </xf>
    <xf numFmtId="0" fontId="0" fillId="0" borderId="46" xfId="114" applyBorder="1" applyAlignment="1">
      <alignment vertical="center"/>
      <protection/>
    </xf>
    <xf numFmtId="0" fontId="0" fillId="0" borderId="0" xfId="114" applyFont="1" applyAlignment="1">
      <alignment vertical="center"/>
      <protection/>
    </xf>
    <xf numFmtId="0" fontId="0" fillId="0" borderId="0" xfId="114" applyFill="1" applyAlignment="1">
      <alignment vertical="center"/>
      <protection/>
    </xf>
    <xf numFmtId="189" fontId="1" fillId="23" borderId="90" xfId="119" applyNumberFormat="1" applyFill="1" applyBorder="1">
      <alignment vertical="center"/>
      <protection/>
    </xf>
    <xf numFmtId="189" fontId="1" fillId="23" borderId="90" xfId="84" applyNumberFormat="1" applyFont="1" applyFill="1" applyBorder="1" applyAlignment="1">
      <alignment vertical="center"/>
    </xf>
    <xf numFmtId="189" fontId="1" fillId="23" borderId="86" xfId="84" applyNumberFormat="1" applyFont="1" applyFill="1" applyBorder="1" applyAlignment="1">
      <alignment vertical="center"/>
    </xf>
    <xf numFmtId="187" fontId="1" fillId="0" borderId="90" xfId="84" applyNumberFormat="1" applyFont="1" applyBorder="1" applyAlignment="1">
      <alignment vertical="center"/>
    </xf>
    <xf numFmtId="187" fontId="1" fillId="0" borderId="94" xfId="84" applyNumberFormat="1" applyFont="1" applyBorder="1" applyAlignment="1">
      <alignment vertical="center"/>
    </xf>
    <xf numFmtId="0" fontId="0" fillId="0" borderId="0" xfId="0" applyBorder="1" applyAlignment="1">
      <alignment vertical="center"/>
    </xf>
    <xf numFmtId="0" fontId="42" fillId="20" borderId="46" xfId="0" applyFont="1" applyFill="1" applyBorder="1" applyAlignment="1">
      <alignment horizontal="center" vertical="center"/>
    </xf>
    <xf numFmtId="179" fontId="44" fillId="25" borderId="81" xfId="0" applyNumberFormat="1" applyFont="1" applyFill="1" applyBorder="1" applyAlignment="1" applyProtection="1">
      <alignment horizontal="right" vertical="center"/>
      <protection locked="0"/>
    </xf>
    <xf numFmtId="179" fontId="47" fillId="25" borderId="27" xfId="0" applyNumberFormat="1" applyFont="1" applyFill="1" applyBorder="1" applyAlignment="1">
      <alignment horizontal="right" vertical="center"/>
    </xf>
    <xf numFmtId="0" fontId="61" fillId="20" borderId="78" xfId="0" applyFont="1" applyFill="1" applyBorder="1" applyAlignment="1">
      <alignment horizontal="center" vertical="center"/>
    </xf>
    <xf numFmtId="0" fontId="54" fillId="0" borderId="0" xfId="0" applyFont="1" applyBorder="1" applyAlignment="1">
      <alignment vertical="center" shrinkToFit="1"/>
    </xf>
    <xf numFmtId="3" fontId="45" fillId="25" borderId="22" xfId="84" applyNumberFormat="1" applyFont="1" applyFill="1" applyBorder="1" applyAlignment="1">
      <alignment vertical="center"/>
    </xf>
    <xf numFmtId="0" fontId="28" fillId="0" borderId="85" xfId="120" applyFont="1" applyBorder="1" applyAlignment="1">
      <alignment horizontal="center" vertical="center"/>
      <protection/>
    </xf>
    <xf numFmtId="0" fontId="28" fillId="0" borderId="88" xfId="120" applyFont="1" applyBorder="1" applyAlignment="1">
      <alignment horizontal="center" vertical="center"/>
      <protection/>
    </xf>
    <xf numFmtId="0" fontId="28" fillId="0" borderId="95" xfId="120" applyFont="1" applyBorder="1" applyAlignment="1">
      <alignment horizontal="center" vertical="center"/>
      <protection/>
    </xf>
    <xf numFmtId="0" fontId="28" fillId="0" borderId="96" xfId="120" applyFont="1" applyBorder="1" applyAlignment="1">
      <alignment horizontal="center" vertical="center"/>
      <protection/>
    </xf>
    <xf numFmtId="0" fontId="28" fillId="0" borderId="90" xfId="120" applyFont="1" applyBorder="1" applyAlignment="1">
      <alignment horizontal="center" vertical="center"/>
      <protection/>
    </xf>
    <xf numFmtId="0" fontId="28" fillId="0" borderId="84" xfId="120" applyFont="1" applyBorder="1" applyAlignment="1">
      <alignment horizontal="center" vertical="center"/>
      <protection/>
    </xf>
    <xf numFmtId="0" fontId="28" fillId="0" borderId="97" xfId="120" applyFont="1" applyBorder="1" applyAlignment="1">
      <alignment horizontal="center" vertical="center"/>
      <protection/>
    </xf>
    <xf numFmtId="0" fontId="28" fillId="0" borderId="98" xfId="120" applyFont="1" applyBorder="1" applyAlignment="1">
      <alignment horizontal="center" vertical="center"/>
      <protection/>
    </xf>
    <xf numFmtId="0" fontId="28" fillId="0" borderId="86" xfId="120" applyFont="1" applyBorder="1" applyAlignment="1">
      <alignment horizontal="center" vertical="center"/>
      <protection/>
    </xf>
    <xf numFmtId="0" fontId="28" fillId="0" borderId="89" xfId="120" applyFont="1" applyBorder="1" applyAlignment="1">
      <alignment horizontal="center" vertical="center"/>
      <protection/>
    </xf>
    <xf numFmtId="0" fontId="28" fillId="0" borderId="99" xfId="120" applyFont="1" applyBorder="1" applyAlignment="1">
      <alignment horizontal="center" vertical="center"/>
      <protection/>
    </xf>
    <xf numFmtId="0" fontId="28" fillId="0" borderId="100" xfId="120" applyFont="1" applyBorder="1" applyAlignment="1">
      <alignment horizontal="center" vertical="center"/>
      <protection/>
    </xf>
    <xf numFmtId="0" fontId="44" fillId="0" borderId="0" xfId="0" applyFont="1" applyAlignment="1">
      <alignment/>
    </xf>
    <xf numFmtId="0" fontId="71" fillId="20" borderId="75" xfId="0" applyFont="1" applyFill="1" applyBorder="1" applyAlignment="1">
      <alignment horizontal="center" vertical="center" wrapText="1"/>
    </xf>
    <xf numFmtId="0" fontId="71" fillId="20" borderId="19" xfId="0" applyFont="1" applyFill="1" applyBorder="1" applyAlignment="1">
      <alignment horizontal="center" vertical="center" wrapText="1"/>
    </xf>
    <xf numFmtId="0" fontId="32" fillId="23" borderId="3" xfId="0" applyFont="1" applyFill="1" applyBorder="1" applyAlignment="1">
      <alignment horizontal="center" vertical="center"/>
    </xf>
    <xf numFmtId="0" fontId="89" fillId="23" borderId="3" xfId="0" applyFont="1" applyFill="1" applyBorder="1" applyAlignment="1">
      <alignment horizontal="center" vertical="center" wrapText="1"/>
    </xf>
    <xf numFmtId="0" fontId="32" fillId="23" borderId="3" xfId="0" applyFont="1" applyFill="1" applyBorder="1" applyAlignment="1">
      <alignment/>
    </xf>
    <xf numFmtId="0" fontId="32" fillId="23" borderId="3" xfId="0" applyFont="1" applyFill="1" applyBorder="1" applyAlignment="1">
      <alignment horizontal="center"/>
    </xf>
    <xf numFmtId="0" fontId="46" fillId="25" borderId="0" xfId="0" applyFont="1" applyFill="1" applyAlignment="1">
      <alignment horizontal="center" vertical="top"/>
    </xf>
    <xf numFmtId="0" fontId="46" fillId="25" borderId="0" xfId="0" applyFont="1" applyFill="1" applyAlignment="1">
      <alignment vertical="top"/>
    </xf>
    <xf numFmtId="0" fontId="46" fillId="0" borderId="0" xfId="0" applyFont="1" applyAlignment="1">
      <alignment vertical="top"/>
    </xf>
    <xf numFmtId="0" fontId="0" fillId="0" borderId="0" xfId="117" applyAlignment="1">
      <alignment vertical="center" wrapText="1"/>
      <protection/>
    </xf>
    <xf numFmtId="0" fontId="0" fillId="16" borderId="36" xfId="117" applyFill="1" applyBorder="1" applyAlignment="1">
      <alignment horizontal="center" vertical="center"/>
      <protection/>
    </xf>
    <xf numFmtId="0" fontId="0" fillId="16" borderId="75" xfId="117" applyFill="1" applyBorder="1" applyAlignment="1">
      <alignment horizontal="center" vertical="center"/>
      <protection/>
    </xf>
    <xf numFmtId="0" fontId="27" fillId="0" borderId="0" xfId="118" applyFont="1" applyFill="1" applyAlignment="1">
      <alignment vertical="center"/>
      <protection/>
    </xf>
    <xf numFmtId="0" fontId="81" fillId="0" borderId="0" xfId="117" applyFont="1" applyFill="1" applyBorder="1" applyAlignment="1">
      <alignment vertical="center"/>
      <protection/>
    </xf>
    <xf numFmtId="0" fontId="79" fillId="0" borderId="0" xfId="117" applyFont="1" applyBorder="1" applyAlignment="1">
      <alignment vertical="center"/>
      <protection/>
    </xf>
    <xf numFmtId="0" fontId="0" fillId="16" borderId="75" xfId="117" applyFont="1" applyFill="1" applyBorder="1" applyAlignment="1">
      <alignment horizontal="center" vertical="center"/>
      <protection/>
    </xf>
    <xf numFmtId="0" fontId="0" fillId="16" borderId="83" xfId="117" applyFont="1" applyFill="1" applyBorder="1" applyAlignment="1">
      <alignment horizontal="center" vertical="center"/>
      <protection/>
    </xf>
    <xf numFmtId="0" fontId="0" fillId="16" borderId="19" xfId="117" applyFill="1" applyBorder="1" applyAlignment="1">
      <alignment horizontal="center" vertical="center"/>
      <protection/>
    </xf>
    <xf numFmtId="0" fontId="0" fillId="16" borderId="19" xfId="117" applyFont="1" applyFill="1" applyBorder="1" applyAlignment="1">
      <alignment horizontal="center" vertical="center"/>
      <protection/>
    </xf>
    <xf numFmtId="0" fontId="0" fillId="0" borderId="3" xfId="117" applyFont="1" applyBorder="1" applyAlignment="1">
      <alignment horizontal="center" vertical="center"/>
      <protection/>
    </xf>
    <xf numFmtId="9" fontId="0" fillId="23" borderId="19" xfId="74" applyFill="1" applyBorder="1" applyAlignment="1">
      <alignment horizontal="center" vertical="center"/>
    </xf>
    <xf numFmtId="38" fontId="0" fillId="0" borderId="19" xfId="84" applyFill="1" applyBorder="1" applyAlignment="1">
      <alignment horizontal="center" vertical="center"/>
    </xf>
    <xf numFmtId="0" fontId="0" fillId="0" borderId="19" xfId="117" applyFont="1" applyBorder="1" applyAlignment="1">
      <alignment horizontal="center" vertical="center"/>
      <protection/>
    </xf>
    <xf numFmtId="0" fontId="0" fillId="0" borderId="2" xfId="117" applyBorder="1" applyAlignment="1">
      <alignment vertical="center"/>
      <protection/>
    </xf>
    <xf numFmtId="0" fontId="0" fillId="0" borderId="34" xfId="117" applyBorder="1" applyAlignment="1">
      <alignment vertical="center"/>
      <protection/>
    </xf>
    <xf numFmtId="38" fontId="0" fillId="23" borderId="3" xfId="84" applyFill="1" applyBorder="1" applyAlignment="1">
      <alignment horizontal="center" vertical="center"/>
    </xf>
    <xf numFmtId="9" fontId="0" fillId="23" borderId="3" xfId="74" applyFill="1" applyBorder="1" applyAlignment="1">
      <alignment horizontal="center" vertical="center"/>
    </xf>
    <xf numFmtId="38" fontId="0" fillId="23" borderId="3" xfId="84" applyFont="1" applyFill="1" applyBorder="1" applyAlignment="1">
      <alignment vertical="center"/>
    </xf>
    <xf numFmtId="0" fontId="0" fillId="0" borderId="0" xfId="117" applyFont="1" applyFill="1" applyBorder="1" applyAlignment="1">
      <alignment vertical="center"/>
      <protection/>
    </xf>
    <xf numFmtId="0" fontId="0" fillId="0" borderId="0" xfId="117" applyFill="1" applyBorder="1" applyAlignment="1">
      <alignment horizontal="left" vertical="top"/>
      <protection/>
    </xf>
    <xf numFmtId="0" fontId="0" fillId="23" borderId="3" xfId="117" applyFill="1" applyBorder="1" applyAlignment="1">
      <alignment vertical="center"/>
      <protection/>
    </xf>
    <xf numFmtId="38" fontId="0" fillId="0" borderId="3" xfId="84" applyFill="1" applyBorder="1" applyAlignment="1">
      <alignment horizontal="center" vertical="center" wrapText="1"/>
    </xf>
    <xf numFmtId="0" fontId="0" fillId="0" borderId="0" xfId="117" applyFont="1" applyAlignment="1">
      <alignment vertical="center"/>
      <protection/>
    </xf>
    <xf numFmtId="38" fontId="0" fillId="0" borderId="3" xfId="84" applyFont="1" applyFill="1" applyBorder="1" applyAlignment="1">
      <alignment horizontal="center" vertical="center" wrapText="1"/>
    </xf>
    <xf numFmtId="0" fontId="0" fillId="0" borderId="0" xfId="117" applyFont="1" applyAlignment="1">
      <alignment vertical="center"/>
      <protection/>
    </xf>
    <xf numFmtId="0" fontId="0" fillId="0" borderId="42" xfId="0" applyBorder="1" applyAlignment="1">
      <alignment vertical="center"/>
    </xf>
    <xf numFmtId="0" fontId="0" fillId="0" borderId="48" xfId="0" applyBorder="1" applyAlignment="1">
      <alignment vertical="center"/>
    </xf>
    <xf numFmtId="38" fontId="1" fillId="0" borderId="48" xfId="84" applyFont="1" applyBorder="1" applyAlignment="1">
      <alignment vertical="center"/>
    </xf>
    <xf numFmtId="0" fontId="0" fillId="0" borderId="83" xfId="0" applyBorder="1" applyAlignment="1">
      <alignment vertical="center"/>
    </xf>
    <xf numFmtId="0" fontId="0" fillId="0" borderId="33" xfId="0" applyBorder="1" applyAlignment="1">
      <alignment vertical="center"/>
    </xf>
    <xf numFmtId="0" fontId="44" fillId="0" borderId="0" xfId="0" applyFont="1" applyBorder="1" applyAlignment="1">
      <alignment vertical="center"/>
    </xf>
    <xf numFmtId="0" fontId="0" fillId="0" borderId="0" xfId="0" applyBorder="1" applyAlignment="1">
      <alignment horizontal="center" vertical="center"/>
    </xf>
    <xf numFmtId="38" fontId="1" fillId="0" borderId="0" xfId="84" applyFont="1" applyBorder="1" applyAlignment="1">
      <alignment horizontal="center" vertical="center"/>
    </xf>
    <xf numFmtId="0" fontId="0" fillId="0" borderId="41" xfId="0" applyBorder="1" applyAlignment="1">
      <alignment vertical="center"/>
    </xf>
    <xf numFmtId="0" fontId="93" fillId="0" borderId="0" xfId="0" applyFont="1" applyBorder="1" applyAlignment="1">
      <alignment vertical="center"/>
    </xf>
    <xf numFmtId="0" fontId="20" fillId="0" borderId="0"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left" vertical="center"/>
    </xf>
    <xf numFmtId="0" fontId="0" fillId="0" borderId="31" xfId="0" applyBorder="1" applyAlignment="1">
      <alignment vertical="center"/>
    </xf>
    <xf numFmtId="0" fontId="0" fillId="0" borderId="46" xfId="0" applyBorder="1" applyAlignment="1">
      <alignment vertical="center"/>
    </xf>
    <xf numFmtId="0" fontId="0" fillId="0" borderId="36" xfId="0" applyBorder="1" applyAlignment="1">
      <alignment vertical="center"/>
    </xf>
    <xf numFmtId="0" fontId="94" fillId="0" borderId="0" xfId="117" applyFont="1" applyFill="1" applyBorder="1" applyAlignment="1">
      <alignment horizontal="centerContinuous" vertical="center"/>
      <protection/>
    </xf>
    <xf numFmtId="0" fontId="91" fillId="0" borderId="0" xfId="114" applyFont="1" applyAlignment="1">
      <alignment vertical="center"/>
      <protection/>
    </xf>
    <xf numFmtId="0" fontId="0" fillId="0" borderId="42" xfId="114" applyFont="1" applyBorder="1" applyAlignment="1">
      <alignment vertical="center"/>
      <protection/>
    </xf>
    <xf numFmtId="0" fontId="0" fillId="0" borderId="48" xfId="114" applyFont="1" applyBorder="1" applyAlignment="1">
      <alignment vertical="center"/>
      <protection/>
    </xf>
    <xf numFmtId="0" fontId="0" fillId="0" borderId="83" xfId="114" applyFont="1" applyBorder="1" applyAlignment="1">
      <alignment vertical="center"/>
      <protection/>
    </xf>
    <xf numFmtId="0" fontId="0" fillId="0" borderId="48" xfId="114" applyFont="1" applyFill="1" applyBorder="1" applyAlignment="1">
      <alignment horizontal="center" vertical="center"/>
      <protection/>
    </xf>
    <xf numFmtId="0" fontId="0" fillId="0" borderId="48" xfId="114" applyFont="1" applyBorder="1" applyAlignment="1">
      <alignment horizontal="center" vertical="center"/>
      <protection/>
    </xf>
    <xf numFmtId="0" fontId="0" fillId="0" borderId="42" xfId="114" applyFont="1" applyBorder="1" applyAlignment="1">
      <alignment horizontal="center" vertical="center"/>
      <protection/>
    </xf>
    <xf numFmtId="0" fontId="0" fillId="0" borderId="83" xfId="114" applyFont="1" applyBorder="1" applyAlignment="1">
      <alignment horizontal="center" vertical="center"/>
      <protection/>
    </xf>
    <xf numFmtId="0" fontId="0" fillId="0" borderId="101" xfId="114" applyFont="1" applyBorder="1" applyAlignment="1">
      <alignment vertical="center"/>
      <protection/>
    </xf>
    <xf numFmtId="0" fontId="0" fillId="0" borderId="102" xfId="114" applyFont="1" applyBorder="1" applyAlignment="1">
      <alignment vertical="center"/>
      <protection/>
    </xf>
    <xf numFmtId="0" fontId="0" fillId="0" borderId="99" xfId="114" applyFont="1" applyBorder="1" applyAlignment="1">
      <alignment vertical="center"/>
      <protection/>
    </xf>
    <xf numFmtId="0" fontId="0" fillId="0" borderId="100" xfId="114" applyFont="1" applyBorder="1" applyAlignment="1">
      <alignment vertical="center"/>
      <protection/>
    </xf>
    <xf numFmtId="0" fontId="0" fillId="0" borderId="42" xfId="114" applyFont="1" applyBorder="1" applyAlignment="1">
      <alignment vertical="center"/>
      <protection/>
    </xf>
    <xf numFmtId="0" fontId="0" fillId="0" borderId="95" xfId="114" applyBorder="1" applyAlignment="1">
      <alignment horizontal="center" vertical="center"/>
      <protection/>
    </xf>
    <xf numFmtId="0" fontId="0" fillId="0" borderId="96" xfId="114" applyFont="1" applyBorder="1" applyAlignment="1">
      <alignment horizontal="center" vertical="center"/>
      <protection/>
    </xf>
    <xf numFmtId="0" fontId="0" fillId="0" borderId="101" xfId="114" applyBorder="1" applyAlignment="1">
      <alignment vertical="center"/>
      <protection/>
    </xf>
    <xf numFmtId="0" fontId="0" fillId="0" borderId="98" xfId="114" applyBorder="1" applyAlignment="1">
      <alignment vertical="center"/>
      <protection/>
    </xf>
    <xf numFmtId="0" fontId="0" fillId="0" borderId="98" xfId="114" applyBorder="1" applyAlignment="1">
      <alignment horizontal="center" vertical="center"/>
      <protection/>
    </xf>
    <xf numFmtId="0" fontId="0" fillId="23" borderId="97" xfId="114" applyFont="1" applyFill="1" applyBorder="1" applyAlignment="1">
      <alignment horizontal="center" vertical="center"/>
      <protection/>
    </xf>
    <xf numFmtId="0" fontId="0" fillId="0" borderId="46" xfId="114" applyFont="1" applyFill="1" applyBorder="1" applyAlignment="1">
      <alignment vertical="center"/>
      <protection/>
    </xf>
    <xf numFmtId="0" fontId="0" fillId="0" borderId="95" xfId="114" applyFont="1" applyBorder="1" applyAlignment="1">
      <alignment vertical="center"/>
      <protection/>
    </xf>
    <xf numFmtId="0" fontId="0" fillId="0" borderId="88" xfId="114" applyFont="1" applyBorder="1" applyAlignment="1">
      <alignment horizontal="center" vertical="center"/>
      <protection/>
    </xf>
    <xf numFmtId="0" fontId="0" fillId="0" borderId="95" xfId="114" applyFont="1" applyBorder="1" applyAlignment="1">
      <alignment horizontal="center" vertical="center"/>
      <protection/>
    </xf>
    <xf numFmtId="0" fontId="0" fillId="0" borderId="103" xfId="114" applyFont="1" applyBorder="1" applyAlignment="1">
      <alignment horizontal="center" vertical="center"/>
      <protection/>
    </xf>
    <xf numFmtId="0" fontId="0" fillId="0" borderId="0" xfId="114" applyFont="1" applyBorder="1" applyAlignment="1">
      <alignment vertical="center"/>
      <protection/>
    </xf>
    <xf numFmtId="0" fontId="0" fillId="0" borderId="104" xfId="114" applyFont="1" applyBorder="1" applyAlignment="1">
      <alignment vertical="center"/>
      <protection/>
    </xf>
    <xf numFmtId="0" fontId="0" fillId="0" borderId="105" xfId="114" applyFont="1" applyBorder="1" applyAlignment="1">
      <alignment vertical="center"/>
      <protection/>
    </xf>
    <xf numFmtId="0" fontId="0" fillId="23" borderId="84" xfId="114" applyFont="1" applyFill="1" applyBorder="1" applyAlignment="1">
      <alignment horizontal="center" vertical="center"/>
      <protection/>
    </xf>
    <xf numFmtId="0" fontId="0" fillId="0" borderId="33" xfId="114" applyFont="1" applyFill="1" applyBorder="1" applyAlignment="1">
      <alignment horizontal="center" vertical="center"/>
      <protection/>
    </xf>
    <xf numFmtId="0" fontId="0" fillId="0" borderId="0" xfId="114" applyFont="1" applyFill="1" applyBorder="1" applyAlignment="1">
      <alignment horizontal="center" vertical="center"/>
      <protection/>
    </xf>
    <xf numFmtId="0" fontId="0" fillId="0" borderId="106" xfId="114" applyFont="1" applyFill="1" applyBorder="1" applyAlignment="1">
      <alignment horizontal="center" vertical="center"/>
      <protection/>
    </xf>
    <xf numFmtId="0" fontId="0" fillId="0" borderId="42" xfId="114" applyFont="1" applyFill="1" applyBorder="1" applyAlignment="1">
      <alignment horizontal="center" vertical="center"/>
      <protection/>
    </xf>
    <xf numFmtId="0" fontId="91" fillId="0" borderId="84" xfId="114" applyFont="1" applyFill="1" applyBorder="1" applyAlignment="1">
      <alignment horizontal="center" vertical="center"/>
      <protection/>
    </xf>
    <xf numFmtId="0" fontId="91" fillId="0" borderId="97" xfId="114" applyFont="1" applyFill="1" applyBorder="1" applyAlignment="1">
      <alignment horizontal="center" vertical="center"/>
      <protection/>
    </xf>
    <xf numFmtId="0" fontId="91" fillId="0" borderId="107" xfId="114" applyFont="1" applyFill="1" applyBorder="1" applyAlignment="1">
      <alignment horizontal="center" vertical="center"/>
      <protection/>
    </xf>
    <xf numFmtId="0" fontId="91" fillId="0" borderId="97" xfId="114" applyFont="1" applyBorder="1" applyAlignment="1">
      <alignment horizontal="center" vertical="center"/>
      <protection/>
    </xf>
    <xf numFmtId="0" fontId="91" fillId="0" borderId="98" xfId="114" applyFont="1" applyBorder="1" applyAlignment="1">
      <alignment horizontal="center" vertical="center"/>
      <protection/>
    </xf>
    <xf numFmtId="0" fontId="91" fillId="0" borderId="98" xfId="114" applyFont="1" applyFill="1" applyBorder="1" applyAlignment="1">
      <alignment horizontal="center" vertical="center"/>
      <protection/>
    </xf>
    <xf numFmtId="0" fontId="91" fillId="0" borderId="89" xfId="114" applyFont="1" applyFill="1" applyBorder="1" applyAlignment="1">
      <alignment horizontal="center" vertical="center"/>
      <protection/>
    </xf>
    <xf numFmtId="0" fontId="91" fillId="0" borderId="99" xfId="114" applyFont="1" applyFill="1" applyBorder="1" applyAlignment="1">
      <alignment horizontal="center" vertical="center"/>
      <protection/>
    </xf>
    <xf numFmtId="0" fontId="91" fillId="0" borderId="108" xfId="114" applyFont="1" applyFill="1" applyBorder="1" applyAlignment="1">
      <alignment horizontal="center" vertical="center"/>
      <protection/>
    </xf>
    <xf numFmtId="0" fontId="91" fillId="0" borderId="100" xfId="114" applyFont="1" applyFill="1" applyBorder="1" applyAlignment="1">
      <alignment horizontal="center" vertical="center"/>
      <protection/>
    </xf>
    <xf numFmtId="0" fontId="0" fillId="0" borderId="0" xfId="114" applyFill="1" applyBorder="1" applyAlignment="1">
      <alignment vertical="center"/>
      <protection/>
    </xf>
    <xf numFmtId="38" fontId="0" fillId="0" borderId="0" xfId="84" applyFill="1" applyBorder="1" applyAlignment="1">
      <alignment horizontal="center" vertical="center"/>
    </xf>
    <xf numFmtId="38" fontId="0" fillId="0" borderId="0" xfId="84" applyFill="1" applyBorder="1" applyAlignment="1">
      <alignment vertical="center"/>
    </xf>
    <xf numFmtId="0" fontId="0" fillId="0" borderId="0" xfId="114" applyFont="1" applyFill="1" applyAlignment="1">
      <alignment vertical="center"/>
      <protection/>
    </xf>
    <xf numFmtId="0" fontId="0" fillId="0" borderId="46" xfId="114" applyFill="1" applyBorder="1" applyAlignment="1">
      <alignment horizontal="center" vertical="center"/>
      <protection/>
    </xf>
    <xf numFmtId="0" fontId="0" fillId="0" borderId="33" xfId="114" applyFont="1" applyBorder="1" applyAlignment="1">
      <alignment horizontal="center" vertical="center"/>
      <protection/>
    </xf>
    <xf numFmtId="0" fontId="0" fillId="0" borderId="0" xfId="114" applyFont="1" applyBorder="1" applyAlignment="1">
      <alignment horizontal="center" vertical="center"/>
      <protection/>
    </xf>
    <xf numFmtId="0" fontId="0" fillId="0" borderId="106" xfId="114" applyFont="1" applyBorder="1" applyAlignment="1">
      <alignment horizontal="center" vertical="center"/>
      <protection/>
    </xf>
    <xf numFmtId="0" fontId="79" fillId="0" borderId="0" xfId="114" applyFont="1" applyAlignment="1">
      <alignment vertical="center"/>
      <protection/>
    </xf>
    <xf numFmtId="0" fontId="79" fillId="0" borderId="0" xfId="117" applyNumberFormat="1" applyFont="1" applyAlignment="1">
      <alignment vertical="center"/>
      <protection/>
    </xf>
    <xf numFmtId="0" fontId="0" fillId="0" borderId="0" xfId="117" applyNumberFormat="1" applyFont="1" applyAlignment="1">
      <alignment vertical="center"/>
      <protection/>
    </xf>
    <xf numFmtId="0" fontId="96" fillId="0" borderId="3" xfId="114" applyFont="1" applyBorder="1" applyAlignment="1">
      <alignment vertical="center"/>
      <protection/>
    </xf>
    <xf numFmtId="0" fontId="26" fillId="0" borderId="2" xfId="114" applyFont="1" applyBorder="1" applyAlignment="1">
      <alignment vertical="center"/>
      <protection/>
    </xf>
    <xf numFmtId="0" fontId="26" fillId="0" borderId="34" xfId="114" applyFont="1" applyBorder="1" applyAlignment="1">
      <alignment vertical="center"/>
      <protection/>
    </xf>
    <xf numFmtId="49" fontId="97" fillId="0" borderId="0" xfId="111" applyNumberFormat="1" applyFont="1" applyFill="1" applyAlignment="1">
      <alignment horizontal="left" vertical="center"/>
      <protection/>
    </xf>
    <xf numFmtId="0" fontId="97" fillId="0" borderId="0" xfId="115" applyFont="1" applyFill="1">
      <alignment vertical="center"/>
      <protection/>
    </xf>
    <xf numFmtId="49" fontId="97" fillId="0" borderId="0" xfId="111" applyNumberFormat="1" applyFont="1" applyFill="1" applyAlignment="1">
      <alignment horizontal="right" vertical="center" wrapText="1"/>
      <protection/>
    </xf>
    <xf numFmtId="0" fontId="97" fillId="0" borderId="0" xfId="115" applyFont="1">
      <alignment vertical="center"/>
      <protection/>
    </xf>
    <xf numFmtId="0" fontId="44" fillId="25" borderId="109" xfId="0" applyFont="1" applyFill="1" applyBorder="1" applyAlignment="1">
      <alignment horizontal="center" vertical="center"/>
    </xf>
    <xf numFmtId="38" fontId="0" fillId="0" borderId="0" xfId="117" applyNumberFormat="1" applyAlignment="1">
      <alignment vertical="center"/>
      <protection/>
    </xf>
    <xf numFmtId="0" fontId="33" fillId="0" borderId="0" xfId="111" applyFont="1" applyFill="1" applyAlignment="1">
      <alignment horizontal="center" vertical="center"/>
      <protection/>
    </xf>
    <xf numFmtId="0" fontId="79" fillId="0" borderId="0" xfId="108" applyFont="1" applyBorder="1" applyAlignment="1">
      <alignment horizontal="centerContinuous" vertical="center"/>
      <protection/>
    </xf>
    <xf numFmtId="0" fontId="98" fillId="0" borderId="0" xfId="106" applyFont="1">
      <alignment vertical="center"/>
      <protection/>
    </xf>
    <xf numFmtId="0" fontId="78" fillId="0" borderId="0" xfId="106" applyFont="1">
      <alignment vertical="center"/>
      <protection/>
    </xf>
    <xf numFmtId="0" fontId="78" fillId="16" borderId="110" xfId="106" applyFont="1" applyFill="1" applyBorder="1" applyAlignment="1">
      <alignment horizontal="center" vertical="center"/>
      <protection/>
    </xf>
    <xf numFmtId="0" fontId="78" fillId="16" borderId="111" xfId="106" applyFont="1" applyFill="1" applyBorder="1" applyAlignment="1">
      <alignment horizontal="center" vertical="center"/>
      <protection/>
    </xf>
    <xf numFmtId="0" fontId="78" fillId="16" borderId="87" xfId="106" applyFont="1" applyFill="1" applyBorder="1" applyAlignment="1">
      <alignment horizontal="center" vertical="center"/>
      <protection/>
    </xf>
    <xf numFmtId="0" fontId="78" fillId="0" borderId="112" xfId="106" applyFont="1" applyBorder="1">
      <alignment vertical="center"/>
      <protection/>
    </xf>
    <xf numFmtId="0" fontId="78" fillId="0" borderId="113" xfId="106" applyFont="1" applyBorder="1">
      <alignment vertical="center"/>
      <protection/>
    </xf>
    <xf numFmtId="0" fontId="78" fillId="0" borderId="113" xfId="106" applyFont="1" applyBorder="1" applyAlignment="1">
      <alignment horizontal="center" vertical="center"/>
      <protection/>
    </xf>
    <xf numFmtId="0" fontId="78" fillId="0" borderId="114" xfId="106" applyFont="1" applyBorder="1" applyAlignment="1">
      <alignment horizontal="center" vertical="center"/>
      <protection/>
    </xf>
    <xf numFmtId="0" fontId="78" fillId="0" borderId="112" xfId="106" applyFont="1" applyFill="1" applyBorder="1">
      <alignment vertical="center"/>
      <protection/>
    </xf>
    <xf numFmtId="0" fontId="78" fillId="0" borderId="113" xfId="106" applyFont="1" applyFill="1" applyBorder="1">
      <alignment vertical="center"/>
      <protection/>
    </xf>
    <xf numFmtId="0" fontId="78" fillId="0" borderId="113" xfId="106" applyFont="1" applyFill="1" applyBorder="1" applyAlignment="1">
      <alignment horizontal="center" vertical="center"/>
      <protection/>
    </xf>
    <xf numFmtId="0" fontId="78" fillId="0" borderId="114" xfId="106" applyFont="1" applyFill="1" applyBorder="1" applyAlignment="1">
      <alignment horizontal="center" vertical="center"/>
      <protection/>
    </xf>
    <xf numFmtId="0" fontId="78" fillId="0" borderId="110" xfId="106" applyFont="1" applyBorder="1">
      <alignment vertical="center"/>
      <protection/>
    </xf>
    <xf numFmtId="0" fontId="78" fillId="0" borderId="110" xfId="106" applyFont="1" applyBorder="1" applyAlignment="1">
      <alignment horizontal="center" vertical="center"/>
      <protection/>
    </xf>
    <xf numFmtId="0" fontId="78" fillId="0" borderId="111" xfId="106" applyFont="1" applyBorder="1" applyAlignment="1">
      <alignment horizontal="center" vertical="center"/>
      <protection/>
    </xf>
    <xf numFmtId="0" fontId="28" fillId="0" borderId="0" xfId="0" applyFont="1" applyAlignment="1">
      <alignment vertical="top"/>
    </xf>
    <xf numFmtId="0" fontId="33" fillId="25" borderId="0" xfId="0" applyFont="1" applyFill="1" applyAlignment="1">
      <alignment vertical="top"/>
    </xf>
    <xf numFmtId="0" fontId="61" fillId="20" borderId="115" xfId="0" applyFont="1" applyFill="1" applyBorder="1" applyAlignment="1">
      <alignment horizontal="center" vertical="center"/>
    </xf>
    <xf numFmtId="0" fontId="78" fillId="0" borderId="113" xfId="106" applyFont="1" applyBorder="1">
      <alignment vertical="center"/>
      <protection/>
    </xf>
    <xf numFmtId="0" fontId="78" fillId="0" borderId="112" xfId="106" applyFont="1" applyBorder="1">
      <alignment vertical="center"/>
      <protection/>
    </xf>
    <xf numFmtId="0" fontId="72" fillId="25" borderId="116" xfId="0" applyFont="1" applyFill="1" applyBorder="1" applyAlignment="1">
      <alignment horizontal="right" vertical="center"/>
    </xf>
    <xf numFmtId="10" fontId="72" fillId="25" borderId="16" xfId="0" applyNumberFormat="1" applyFont="1" applyFill="1" applyBorder="1" applyAlignment="1">
      <alignment vertical="center"/>
    </xf>
    <xf numFmtId="10" fontId="72" fillId="25" borderId="56" xfId="0" applyNumberFormat="1" applyFont="1" applyFill="1" applyBorder="1" applyAlignment="1">
      <alignment vertical="center"/>
    </xf>
    <xf numFmtId="0" fontId="78" fillId="0" borderId="113" xfId="106" applyFont="1" applyFill="1" applyBorder="1">
      <alignment vertical="center"/>
      <protection/>
    </xf>
    <xf numFmtId="0" fontId="78" fillId="0" borderId="112" xfId="106" applyFont="1" applyFill="1" applyBorder="1">
      <alignment vertical="center"/>
      <protection/>
    </xf>
    <xf numFmtId="0" fontId="44" fillId="25" borderId="50" xfId="0" applyFont="1" applyFill="1" applyBorder="1" applyAlignment="1">
      <alignment horizontal="left" vertical="center"/>
    </xf>
    <xf numFmtId="0" fontId="44" fillId="25" borderId="64" xfId="0" applyFont="1" applyFill="1" applyBorder="1" applyAlignment="1">
      <alignment horizontal="left" vertical="center"/>
    </xf>
    <xf numFmtId="0" fontId="44" fillId="25" borderId="81" xfId="0" applyFont="1" applyFill="1" applyBorder="1" applyAlignment="1">
      <alignment horizontal="left" vertical="center"/>
    </xf>
    <xf numFmtId="0" fontId="44" fillId="25" borderId="117" xfId="0" applyFont="1" applyFill="1" applyBorder="1" applyAlignment="1">
      <alignment horizontal="left" vertical="center"/>
    </xf>
    <xf numFmtId="0" fontId="42" fillId="20" borderId="50" xfId="0" applyFont="1" applyFill="1" applyBorder="1" applyAlignment="1">
      <alignment horizontal="center" vertical="center"/>
    </xf>
    <xf numFmtId="0" fontId="44" fillId="25" borderId="2" xfId="0" applyFont="1" applyFill="1" applyBorder="1" applyAlignment="1">
      <alignment horizontal="left" vertical="center"/>
    </xf>
    <xf numFmtId="0" fontId="46" fillId="0" borderId="0" xfId="0" applyFont="1" applyAlignment="1">
      <alignment/>
    </xf>
    <xf numFmtId="0" fontId="44" fillId="25" borderId="71" xfId="0" applyFont="1" applyFill="1" applyBorder="1" applyAlignment="1">
      <alignment horizontal="center" vertical="center"/>
    </xf>
    <xf numFmtId="0" fontId="44" fillId="25" borderId="0" xfId="0" applyFont="1" applyFill="1" applyBorder="1" applyAlignment="1">
      <alignment horizontal="left" vertical="center"/>
    </xf>
    <xf numFmtId="0" fontId="44" fillId="25" borderId="26" xfId="0" applyFont="1" applyFill="1" applyBorder="1" applyAlignment="1">
      <alignment horizontal="left" vertical="center"/>
    </xf>
    <xf numFmtId="0" fontId="44" fillId="25" borderId="118" xfId="0" applyFont="1" applyFill="1" applyBorder="1" applyAlignment="1">
      <alignment horizontal="center" vertical="center"/>
    </xf>
    <xf numFmtId="179" fontId="44" fillId="25" borderId="119" xfId="0" applyNumberFormat="1" applyFont="1" applyFill="1" applyBorder="1" applyAlignment="1" applyProtection="1">
      <alignment horizontal="right" vertical="center"/>
      <protection locked="0"/>
    </xf>
    <xf numFmtId="179" fontId="44" fillId="25" borderId="120" xfId="0" applyNumberFormat="1" applyFont="1" applyFill="1" applyBorder="1" applyAlignment="1" applyProtection="1">
      <alignment horizontal="right" vertical="center"/>
      <protection locked="0"/>
    </xf>
    <xf numFmtId="179" fontId="44" fillId="25" borderId="121" xfId="0" applyNumberFormat="1" applyFont="1" applyFill="1" applyBorder="1" applyAlignment="1" applyProtection="1">
      <alignment horizontal="right" vertical="center"/>
      <protection locked="0"/>
    </xf>
    <xf numFmtId="179" fontId="44" fillId="23" borderId="120" xfId="0" applyNumberFormat="1" applyFont="1" applyFill="1" applyBorder="1" applyAlignment="1" applyProtection="1">
      <alignment horizontal="right" vertical="center"/>
      <protection locked="0"/>
    </xf>
    <xf numFmtId="179" fontId="44" fillId="23" borderId="121" xfId="0" applyNumberFormat="1" applyFont="1" applyFill="1" applyBorder="1" applyAlignment="1" applyProtection="1">
      <alignment horizontal="right" vertical="center"/>
      <protection locked="0"/>
    </xf>
    <xf numFmtId="179" fontId="44" fillId="25" borderId="122" xfId="84" applyNumberFormat="1" applyFont="1" applyFill="1" applyBorder="1" applyAlignment="1">
      <alignment horizontal="right" vertical="center"/>
    </xf>
    <xf numFmtId="0" fontId="44" fillId="25" borderId="63" xfId="0" applyFont="1" applyFill="1" applyBorder="1" applyAlignment="1">
      <alignment horizontal="left" vertical="center"/>
    </xf>
    <xf numFmtId="179" fontId="44" fillId="25" borderId="123" xfId="0" applyNumberFormat="1" applyFont="1" applyFill="1" applyBorder="1" applyAlignment="1" applyProtection="1">
      <alignment horizontal="right" vertical="center"/>
      <protection locked="0"/>
    </xf>
    <xf numFmtId="179" fontId="44" fillId="25" borderId="3" xfId="0" applyNumberFormat="1" applyFont="1" applyFill="1" applyBorder="1" applyAlignment="1" applyProtection="1">
      <alignment horizontal="right" vertical="center"/>
      <protection locked="0"/>
    </xf>
    <xf numFmtId="179" fontId="44" fillId="25" borderId="2" xfId="0" applyNumberFormat="1" applyFont="1" applyFill="1" applyBorder="1" applyAlignment="1" applyProtection="1">
      <alignment horizontal="right" vertical="center"/>
      <protection locked="0"/>
    </xf>
    <xf numFmtId="0" fontId="42" fillId="20" borderId="52" xfId="0" applyFont="1" applyFill="1" applyBorder="1" applyAlignment="1">
      <alignment horizontal="left" vertical="center"/>
    </xf>
    <xf numFmtId="0" fontId="42" fillId="20" borderId="31" xfId="0" applyFont="1" applyFill="1" applyBorder="1" applyAlignment="1">
      <alignment horizontal="center" vertical="center"/>
    </xf>
    <xf numFmtId="179" fontId="44" fillId="0" borderId="3" xfId="0" applyNumberFormat="1" applyFont="1" applyFill="1" applyBorder="1" applyAlignment="1" applyProtection="1">
      <alignment horizontal="right" vertical="center"/>
      <protection locked="0"/>
    </xf>
    <xf numFmtId="179" fontId="44" fillId="0" borderId="2" xfId="0" applyNumberFormat="1" applyFont="1" applyFill="1" applyBorder="1" applyAlignment="1" applyProtection="1">
      <alignment horizontal="right" vertical="center"/>
      <protection locked="0"/>
    </xf>
    <xf numFmtId="179" fontId="44" fillId="0" borderId="69" xfId="84" applyNumberFormat="1" applyFont="1" applyFill="1" applyBorder="1" applyAlignment="1">
      <alignment horizontal="right" vertical="center"/>
    </xf>
    <xf numFmtId="3" fontId="46" fillId="25" borderId="0" xfId="84" applyNumberFormat="1" applyFont="1" applyFill="1" applyBorder="1" applyAlignment="1">
      <alignment vertical="center"/>
    </xf>
    <xf numFmtId="3" fontId="46" fillId="25" borderId="48" xfId="84" applyNumberFormat="1" applyFont="1" applyFill="1" applyBorder="1" applyAlignment="1">
      <alignment horizontal="left" vertical="center"/>
    </xf>
    <xf numFmtId="0" fontId="54" fillId="25" borderId="0" xfId="0" applyFont="1" applyFill="1" applyAlignment="1">
      <alignment vertical="center"/>
    </xf>
    <xf numFmtId="0" fontId="58" fillId="25" borderId="0" xfId="0" applyFont="1" applyFill="1" applyAlignment="1">
      <alignment/>
    </xf>
    <xf numFmtId="3" fontId="64" fillId="25" borderId="0" xfId="84" applyNumberFormat="1" applyFont="1" applyFill="1" applyAlignment="1">
      <alignment horizontal="center" vertical="center"/>
    </xf>
    <xf numFmtId="0" fontId="64" fillId="25" borderId="0" xfId="0" applyFont="1" applyFill="1" applyAlignment="1">
      <alignment/>
    </xf>
    <xf numFmtId="0" fontId="54" fillId="25" borderId="0" xfId="0" applyFont="1" applyFill="1" applyBorder="1" applyAlignment="1">
      <alignment/>
    </xf>
    <xf numFmtId="0" fontId="65" fillId="25" borderId="0" xfId="0" applyFont="1" applyFill="1" applyBorder="1" applyAlignment="1">
      <alignment vertical="center"/>
    </xf>
    <xf numFmtId="176" fontId="54" fillId="25" borderId="0" xfId="0" applyNumberFormat="1" applyFont="1" applyFill="1" applyBorder="1" applyAlignment="1">
      <alignment horizontal="right" vertical="center"/>
    </xf>
    <xf numFmtId="0" fontId="61" fillId="20" borderId="23" xfId="0" applyFont="1" applyFill="1" applyBorder="1" applyAlignment="1">
      <alignment horizontal="center" vertical="center"/>
    </xf>
    <xf numFmtId="0" fontId="61" fillId="20" borderId="25" xfId="0" applyFont="1" applyFill="1" applyBorder="1" applyAlignment="1">
      <alignment horizontal="center" vertical="center"/>
    </xf>
    <xf numFmtId="0" fontId="46" fillId="23" borderId="124" xfId="0" applyFont="1" applyFill="1" applyBorder="1" applyAlignment="1">
      <alignment/>
    </xf>
    <xf numFmtId="176" fontId="45" fillId="23" borderId="125" xfId="0" applyNumberFormat="1" applyFont="1" applyFill="1" applyBorder="1" applyAlignment="1">
      <alignment horizontal="right" vertical="center"/>
    </xf>
    <xf numFmtId="0" fontId="46" fillId="23" borderId="126" xfId="0" applyFont="1" applyFill="1" applyBorder="1" applyAlignment="1">
      <alignment/>
    </xf>
    <xf numFmtId="176" fontId="45" fillId="23" borderId="127" xfId="0" applyNumberFormat="1" applyFont="1" applyFill="1" applyBorder="1" applyAlignment="1">
      <alignment horizontal="right" vertical="center"/>
    </xf>
    <xf numFmtId="0" fontId="46" fillId="23" borderId="128" xfId="0" applyFont="1" applyFill="1" applyBorder="1" applyAlignment="1">
      <alignment/>
    </xf>
    <xf numFmtId="176" fontId="45" fillId="23" borderId="129" xfId="0" applyNumberFormat="1" applyFont="1" applyFill="1" applyBorder="1" applyAlignment="1">
      <alignment horizontal="right" vertical="center"/>
    </xf>
    <xf numFmtId="0" fontId="59" fillId="25" borderId="0" xfId="0" applyFont="1" applyFill="1" applyAlignment="1">
      <alignment/>
    </xf>
    <xf numFmtId="0" fontId="45" fillId="25" borderId="61" xfId="122" applyFont="1" applyFill="1" applyBorder="1" applyAlignment="1">
      <alignment horizontal="right" vertical="center"/>
      <protection/>
    </xf>
    <xf numFmtId="179" fontId="46" fillId="23" borderId="60" xfId="84" applyNumberFormat="1" applyFont="1" applyFill="1" applyBorder="1" applyAlignment="1">
      <alignment horizontal="right" vertical="center"/>
    </xf>
    <xf numFmtId="3" fontId="46" fillId="25" borderId="43" xfId="84" applyNumberFormat="1" applyFont="1" applyFill="1" applyBorder="1" applyAlignment="1">
      <alignment vertical="center"/>
    </xf>
    <xf numFmtId="179" fontId="46" fillId="23" borderId="36" xfId="84" applyNumberFormat="1" applyFont="1" applyFill="1" applyBorder="1" applyAlignment="1">
      <alignment horizontal="right" vertical="center"/>
    </xf>
    <xf numFmtId="179" fontId="46" fillId="23" borderId="46" xfId="84" applyNumberFormat="1" applyFont="1" applyFill="1" applyBorder="1" applyAlignment="1">
      <alignment horizontal="right" vertical="center"/>
    </xf>
    <xf numFmtId="176" fontId="46" fillId="23" borderId="39" xfId="84" applyNumberFormat="1" applyFont="1" applyFill="1" applyBorder="1" applyAlignment="1">
      <alignment vertical="center"/>
    </xf>
    <xf numFmtId="3" fontId="46" fillId="25" borderId="30" xfId="84" applyNumberFormat="1" applyFont="1" applyFill="1" applyBorder="1" applyAlignment="1">
      <alignment horizontal="left" vertical="center"/>
    </xf>
    <xf numFmtId="3" fontId="45" fillId="25" borderId="130" xfId="84" applyNumberFormat="1" applyFont="1" applyFill="1" applyBorder="1" applyAlignment="1">
      <alignment horizontal="right" vertical="center"/>
    </xf>
    <xf numFmtId="179" fontId="46" fillId="23" borderId="131" xfId="84" applyNumberFormat="1" applyFont="1" applyFill="1" applyBorder="1" applyAlignment="1">
      <alignment horizontal="right" vertical="center"/>
    </xf>
    <xf numFmtId="179" fontId="46" fillId="23" borderId="74" xfId="84" applyNumberFormat="1" applyFont="1" applyFill="1" applyBorder="1" applyAlignment="1">
      <alignment horizontal="right" vertical="center"/>
    </xf>
    <xf numFmtId="3" fontId="45" fillId="25" borderId="61" xfId="84" applyNumberFormat="1" applyFont="1" applyFill="1" applyBorder="1" applyAlignment="1">
      <alignment horizontal="right" vertical="center"/>
    </xf>
    <xf numFmtId="179" fontId="46" fillId="23" borderId="132" xfId="84" applyNumberFormat="1" applyFont="1" applyFill="1" applyBorder="1" applyAlignment="1">
      <alignment horizontal="right" vertical="center"/>
    </xf>
    <xf numFmtId="179" fontId="46" fillId="23" borderId="51" xfId="84" applyNumberFormat="1" applyFont="1" applyFill="1" applyBorder="1" applyAlignment="1">
      <alignment horizontal="right" vertical="center"/>
    </xf>
    <xf numFmtId="3" fontId="45" fillId="25" borderId="62" xfId="84" applyNumberFormat="1" applyFont="1" applyFill="1" applyBorder="1" applyAlignment="1">
      <alignment horizontal="right" vertical="center"/>
    </xf>
    <xf numFmtId="179" fontId="46" fillId="23" borderId="31" xfId="84" applyNumberFormat="1" applyFont="1" applyFill="1" applyBorder="1" applyAlignment="1">
      <alignment horizontal="right" vertical="center"/>
    </xf>
    <xf numFmtId="179" fontId="46" fillId="25" borderId="133" xfId="84" applyNumberFormat="1" applyFont="1" applyFill="1" applyBorder="1" applyAlignment="1">
      <alignment horizontal="center" vertical="center"/>
    </xf>
    <xf numFmtId="179" fontId="46" fillId="25" borderId="134" xfId="84" applyNumberFormat="1" applyFont="1" applyFill="1" applyBorder="1" applyAlignment="1">
      <alignment horizontal="center" vertical="center"/>
    </xf>
    <xf numFmtId="179" fontId="46" fillId="25" borderId="135" xfId="84" applyNumberFormat="1" applyFont="1" applyFill="1" applyBorder="1" applyAlignment="1">
      <alignment horizontal="center" vertical="center"/>
    </xf>
    <xf numFmtId="179" fontId="46" fillId="25" borderId="136" xfId="84" applyNumberFormat="1" applyFont="1" applyFill="1" applyBorder="1" applyAlignment="1">
      <alignment horizontal="center" vertical="center"/>
    </xf>
    <xf numFmtId="179" fontId="46" fillId="25" borderId="137" xfId="84" applyNumberFormat="1" applyFont="1" applyFill="1" applyBorder="1" applyAlignment="1">
      <alignment horizontal="center" vertical="center"/>
    </xf>
    <xf numFmtId="179" fontId="46" fillId="25" borderId="138" xfId="84" applyNumberFormat="1" applyFont="1" applyFill="1" applyBorder="1" applyAlignment="1">
      <alignment horizontal="right" vertical="center"/>
    </xf>
    <xf numFmtId="179" fontId="46" fillId="25" borderId="39" xfId="84" applyNumberFormat="1" applyFont="1" applyFill="1" applyBorder="1" applyAlignment="1">
      <alignment horizontal="right" vertical="center"/>
    </xf>
    <xf numFmtId="0" fontId="45" fillId="25" borderId="62" xfId="122" applyFont="1" applyFill="1" applyBorder="1" applyAlignment="1">
      <alignment horizontal="left" vertical="center"/>
      <protection/>
    </xf>
    <xf numFmtId="179" fontId="46" fillId="25" borderId="139" xfId="84" applyNumberFormat="1" applyFont="1" applyFill="1" applyBorder="1" applyAlignment="1">
      <alignment horizontal="right" vertical="center"/>
    </xf>
    <xf numFmtId="3" fontId="62" fillId="25" borderId="26" xfId="84" applyNumberFormat="1" applyFont="1" applyFill="1" applyBorder="1" applyAlignment="1">
      <alignment/>
    </xf>
    <xf numFmtId="3" fontId="62" fillId="25" borderId="30" xfId="84" applyNumberFormat="1" applyFont="1" applyFill="1" applyBorder="1" applyAlignment="1">
      <alignment vertical="center"/>
    </xf>
    <xf numFmtId="179" fontId="62" fillId="25" borderId="36" xfId="84" applyNumberFormat="1" applyFont="1" applyFill="1" applyBorder="1" applyAlignment="1">
      <alignment horizontal="right" vertical="center"/>
    </xf>
    <xf numFmtId="3" fontId="62" fillId="25" borderId="0" xfId="84" applyNumberFormat="1" applyFont="1" applyFill="1" applyAlignment="1">
      <alignment/>
    </xf>
    <xf numFmtId="3" fontId="46" fillId="25" borderId="75" xfId="84" applyNumberFormat="1" applyFont="1" applyFill="1" applyBorder="1" applyAlignment="1">
      <alignment vertical="center"/>
    </xf>
    <xf numFmtId="179" fontId="46" fillId="25" borderId="140" xfId="84" applyNumberFormat="1" applyFont="1" applyFill="1" applyBorder="1" applyAlignment="1">
      <alignment horizontal="center" vertical="center"/>
    </xf>
    <xf numFmtId="179" fontId="46" fillId="25" borderId="141" xfId="84" applyNumberFormat="1" applyFont="1" applyFill="1" applyBorder="1" applyAlignment="1">
      <alignment horizontal="center" vertical="center"/>
    </xf>
    <xf numFmtId="179" fontId="46" fillId="23" borderId="142" xfId="84" applyNumberFormat="1" applyFont="1" applyFill="1" applyBorder="1" applyAlignment="1">
      <alignment horizontal="center" vertical="center"/>
    </xf>
    <xf numFmtId="179" fontId="46" fillId="23" borderId="143" xfId="84" applyNumberFormat="1" applyFont="1" applyFill="1" applyBorder="1" applyAlignment="1">
      <alignment horizontal="center" vertical="center"/>
    </xf>
    <xf numFmtId="3" fontId="46" fillId="25" borderId="33" xfId="84" applyNumberFormat="1" applyFont="1" applyFill="1" applyBorder="1" applyAlignment="1">
      <alignment vertical="center"/>
    </xf>
    <xf numFmtId="0" fontId="45" fillId="25" borderId="130" xfId="122" applyFont="1" applyFill="1" applyBorder="1" applyAlignment="1">
      <alignment horizontal="right" vertical="center"/>
      <protection/>
    </xf>
    <xf numFmtId="3" fontId="62" fillId="25" borderId="73" xfId="84" applyNumberFormat="1" applyFont="1" applyFill="1" applyBorder="1" applyAlignment="1">
      <alignment vertical="center"/>
    </xf>
    <xf numFmtId="3" fontId="62" fillId="25" borderId="74" xfId="84" applyNumberFormat="1" applyFont="1" applyFill="1" applyBorder="1" applyAlignment="1">
      <alignment vertical="center"/>
    </xf>
    <xf numFmtId="0" fontId="99" fillId="25" borderId="63" xfId="122" applyFont="1" applyFill="1" applyBorder="1" applyAlignment="1">
      <alignment horizontal="right" vertical="center"/>
      <protection/>
    </xf>
    <xf numFmtId="179" fontId="46" fillId="25" borderId="56" xfId="84" applyNumberFormat="1" applyFont="1" applyFill="1" applyBorder="1" applyAlignment="1">
      <alignment horizontal="right" vertical="center"/>
    </xf>
    <xf numFmtId="3" fontId="62" fillId="25" borderId="31" xfId="84" applyNumberFormat="1" applyFont="1" applyFill="1" applyBorder="1" applyAlignment="1">
      <alignment vertical="center"/>
    </xf>
    <xf numFmtId="3" fontId="62" fillId="25" borderId="46" xfId="84" applyNumberFormat="1" applyFont="1" applyFill="1" applyBorder="1" applyAlignment="1">
      <alignment vertical="center"/>
    </xf>
    <xf numFmtId="179" fontId="62" fillId="25" borderId="77" xfId="84" applyNumberFormat="1" applyFont="1" applyFill="1" applyBorder="1" applyAlignment="1">
      <alignment horizontal="right" vertical="center"/>
    </xf>
    <xf numFmtId="179" fontId="62" fillId="25" borderId="39" xfId="84" applyNumberFormat="1" applyFont="1" applyFill="1" applyBorder="1" applyAlignment="1">
      <alignment horizontal="right" vertical="center"/>
    </xf>
    <xf numFmtId="189" fontId="45" fillId="25" borderId="34" xfId="84" applyNumberFormat="1" applyFont="1" applyFill="1" applyBorder="1" applyAlignment="1">
      <alignment vertical="center"/>
    </xf>
    <xf numFmtId="189" fontId="45" fillId="25" borderId="3" xfId="84" applyNumberFormat="1" applyFont="1" applyFill="1" applyBorder="1" applyAlignment="1">
      <alignment vertical="center"/>
    </xf>
    <xf numFmtId="3" fontId="45" fillId="25" borderId="42" xfId="84" applyNumberFormat="1" applyFont="1" applyFill="1" applyBorder="1" applyAlignment="1">
      <alignment vertical="center"/>
    </xf>
    <xf numFmtId="3" fontId="45" fillId="25" borderId="144" xfId="84" applyNumberFormat="1" applyFont="1" applyFill="1" applyBorder="1" applyAlignment="1">
      <alignment horizontal="right" vertical="center"/>
    </xf>
    <xf numFmtId="3" fontId="46" fillId="25" borderId="71" xfId="84" applyNumberFormat="1" applyFont="1" applyFill="1" applyBorder="1" applyAlignment="1">
      <alignment/>
    </xf>
    <xf numFmtId="3" fontId="45" fillId="25" borderId="2" xfId="84" applyNumberFormat="1" applyFont="1" applyFill="1" applyBorder="1" applyAlignment="1">
      <alignment vertical="center"/>
    </xf>
    <xf numFmtId="179" fontId="46" fillId="23" borderId="83" xfId="84" applyNumberFormat="1" applyFont="1" applyFill="1" applyBorder="1" applyAlignment="1">
      <alignment horizontal="right" vertical="center"/>
    </xf>
    <xf numFmtId="179" fontId="77" fillId="0" borderId="2" xfId="84" applyNumberFormat="1" applyFont="1" applyFill="1" applyBorder="1" applyAlignment="1" applyProtection="1">
      <alignment vertical="center"/>
      <protection locked="0"/>
    </xf>
    <xf numFmtId="179" fontId="45" fillId="25" borderId="34" xfId="84" applyNumberFormat="1" applyFont="1" applyFill="1" applyBorder="1" applyAlignment="1">
      <alignment vertical="center"/>
    </xf>
    <xf numFmtId="179" fontId="45" fillId="25" borderId="3" xfId="84" applyNumberFormat="1" applyFont="1" applyFill="1" applyBorder="1" applyAlignment="1">
      <alignment vertical="center"/>
    </xf>
    <xf numFmtId="3" fontId="45" fillId="25" borderId="35" xfId="84" applyNumberFormat="1" applyFont="1" applyFill="1" applyBorder="1" applyAlignment="1">
      <alignment vertical="center"/>
    </xf>
    <xf numFmtId="3" fontId="46" fillId="25" borderId="115" xfId="84" applyNumberFormat="1" applyFont="1" applyFill="1" applyBorder="1" applyAlignment="1">
      <alignment horizontal="right" vertical="center"/>
    </xf>
    <xf numFmtId="0" fontId="46" fillId="0" borderId="0" xfId="112" applyFont="1">
      <alignment vertical="center"/>
      <protection/>
    </xf>
    <xf numFmtId="0" fontId="100" fillId="0" borderId="0" xfId="112" applyFont="1" applyFill="1" applyBorder="1">
      <alignment vertical="center"/>
      <protection/>
    </xf>
    <xf numFmtId="0" fontId="46" fillId="0" borderId="0" xfId="112" applyFont="1" applyBorder="1">
      <alignment vertical="center"/>
      <protection/>
    </xf>
    <xf numFmtId="0" fontId="46" fillId="0" borderId="0" xfId="112" applyFont="1" applyFill="1" applyBorder="1">
      <alignment vertical="center"/>
      <protection/>
    </xf>
    <xf numFmtId="210" fontId="46" fillId="0" borderId="0" xfId="112" applyNumberFormat="1" applyFont="1" applyFill="1" applyBorder="1">
      <alignment vertical="center"/>
      <protection/>
    </xf>
    <xf numFmtId="180" fontId="46" fillId="25" borderId="0" xfId="0" applyNumberFormat="1" applyFont="1" applyFill="1" applyBorder="1" applyAlignment="1" applyProtection="1">
      <alignment vertical="center" shrinkToFit="1"/>
      <protection locked="0"/>
    </xf>
    <xf numFmtId="0" fontId="46" fillId="0" borderId="0" xfId="0" applyFont="1" applyBorder="1" applyAlignment="1">
      <alignment/>
    </xf>
    <xf numFmtId="0" fontId="46" fillId="0" borderId="0" xfId="112" applyFont="1" applyFill="1">
      <alignment vertical="center"/>
      <protection/>
    </xf>
    <xf numFmtId="186" fontId="46" fillId="0" borderId="0" xfId="0" applyNumberFormat="1" applyFont="1" applyFill="1" applyAlignment="1">
      <alignment/>
    </xf>
    <xf numFmtId="0" fontId="60" fillId="20" borderId="39" xfId="112" applyFont="1" applyFill="1" applyBorder="1" applyAlignment="1">
      <alignment horizontal="center" vertical="center"/>
      <protection/>
    </xf>
    <xf numFmtId="0" fontId="60" fillId="20" borderId="39" xfId="0" applyFont="1" applyFill="1" applyBorder="1" applyAlignment="1">
      <alignment horizontal="center" vertical="center"/>
    </xf>
    <xf numFmtId="0" fontId="62" fillId="0" borderId="0" xfId="0" applyFont="1" applyBorder="1" applyAlignment="1">
      <alignment/>
    </xf>
    <xf numFmtId="0" fontId="62" fillId="0" borderId="71" xfId="112" applyFont="1" applyBorder="1" applyAlignment="1">
      <alignment vertical="center"/>
      <protection/>
    </xf>
    <xf numFmtId="0" fontId="62" fillId="0" borderId="0" xfId="109" applyFont="1" applyBorder="1" applyAlignment="1">
      <alignment vertical="center"/>
      <protection/>
    </xf>
    <xf numFmtId="0" fontId="62" fillId="0" borderId="145" xfId="112" applyFont="1" applyFill="1" applyBorder="1" applyAlignment="1">
      <alignment horizontal="center" vertical="center"/>
      <protection/>
    </xf>
    <xf numFmtId="186" fontId="62" fillId="0" borderId="0" xfId="0" applyNumberFormat="1" applyFont="1" applyFill="1" applyBorder="1" applyAlignment="1">
      <alignment/>
    </xf>
    <xf numFmtId="186" fontId="62" fillId="0" borderId="43" xfId="0" applyNumberFormat="1" applyFont="1" applyFill="1" applyBorder="1" applyAlignment="1">
      <alignment/>
    </xf>
    <xf numFmtId="0" fontId="62" fillId="0" borderId="0" xfId="0" applyFont="1" applyAlignment="1">
      <alignment/>
    </xf>
    <xf numFmtId="0" fontId="46" fillId="0" borderId="71" xfId="112" applyFont="1" applyBorder="1" applyAlignment="1">
      <alignment vertical="center"/>
      <protection/>
    </xf>
    <xf numFmtId="0" fontId="46" fillId="0" borderId="35" xfId="109" applyFont="1" applyBorder="1" applyAlignment="1">
      <alignment vertical="center"/>
      <protection/>
    </xf>
    <xf numFmtId="0" fontId="46" fillId="0" borderId="2" xfId="109" applyFont="1" applyBorder="1" applyAlignment="1">
      <alignment vertical="center"/>
      <protection/>
    </xf>
    <xf numFmtId="0" fontId="46" fillId="0" borderId="69" xfId="112" applyFont="1" applyFill="1" applyBorder="1" applyAlignment="1">
      <alignment horizontal="center" vertical="center"/>
      <protection/>
    </xf>
    <xf numFmtId="186" fontId="46" fillId="0" borderId="2" xfId="0" applyNumberFormat="1" applyFont="1" applyFill="1" applyBorder="1" applyAlignment="1">
      <alignment/>
    </xf>
    <xf numFmtId="186" fontId="46" fillId="0" borderId="3" xfId="0" applyNumberFormat="1" applyFont="1" applyFill="1" applyBorder="1" applyAlignment="1">
      <alignment/>
    </xf>
    <xf numFmtId="0" fontId="46" fillId="0" borderId="35" xfId="112" applyFont="1" applyBorder="1">
      <alignment vertical="center"/>
      <protection/>
    </xf>
    <xf numFmtId="186" fontId="46" fillId="23" borderId="2" xfId="0" applyNumberFormat="1" applyFont="1" applyFill="1" applyBorder="1" applyAlignment="1">
      <alignment/>
    </xf>
    <xf numFmtId="186" fontId="46" fillId="23" borderId="3" xfId="0" applyNumberFormat="1" applyFont="1" applyFill="1" applyBorder="1" applyAlignment="1">
      <alignment/>
    </xf>
    <xf numFmtId="0" fontId="46" fillId="0" borderId="72" xfId="112" applyFont="1" applyBorder="1" applyAlignment="1">
      <alignment vertical="center"/>
      <protection/>
    </xf>
    <xf numFmtId="0" fontId="46" fillId="0" borderId="29" xfId="112" applyFont="1" applyBorder="1">
      <alignment vertical="center"/>
      <protection/>
    </xf>
    <xf numFmtId="0" fontId="46" fillId="0" borderId="28" xfId="109" applyFont="1" applyBorder="1" applyAlignment="1">
      <alignment vertical="center"/>
      <protection/>
    </xf>
    <xf numFmtId="0" fontId="46" fillId="0" borderId="146" xfId="112" applyFont="1" applyFill="1" applyBorder="1" applyAlignment="1">
      <alignment horizontal="center" vertical="center"/>
      <protection/>
    </xf>
    <xf numFmtId="186" fontId="46" fillId="23" borderId="28" xfId="0" applyNumberFormat="1" applyFont="1" applyFill="1" applyBorder="1" applyAlignment="1">
      <alignment/>
    </xf>
    <xf numFmtId="186" fontId="46" fillId="23" borderId="24" xfId="0" applyNumberFormat="1" applyFont="1" applyFill="1" applyBorder="1" applyAlignment="1">
      <alignment/>
    </xf>
    <xf numFmtId="0" fontId="40" fillId="0" borderId="0" xfId="112" applyFont="1" applyBorder="1" applyAlignment="1">
      <alignment vertical="center"/>
      <protection/>
    </xf>
    <xf numFmtId="0" fontId="40" fillId="0" borderId="0" xfId="112" applyFont="1" applyBorder="1">
      <alignment vertical="center"/>
      <protection/>
    </xf>
    <xf numFmtId="0" fontId="40" fillId="0" borderId="0" xfId="109" applyFont="1" applyBorder="1" applyAlignment="1">
      <alignment vertical="center"/>
      <protection/>
    </xf>
    <xf numFmtId="0" fontId="46" fillId="0" borderId="0" xfId="112" applyFont="1" applyFill="1" applyBorder="1" applyAlignment="1">
      <alignment horizontal="center" vertical="center"/>
      <protection/>
    </xf>
    <xf numFmtId="186" fontId="46" fillId="0" borderId="0" xfId="0" applyNumberFormat="1" applyFont="1" applyFill="1" applyBorder="1" applyAlignment="1">
      <alignment/>
    </xf>
    <xf numFmtId="0" fontId="46" fillId="0" borderId="0" xfId="112" applyFont="1" applyBorder="1" applyAlignment="1">
      <alignment horizontal="center" vertical="center"/>
      <protection/>
    </xf>
    <xf numFmtId="186" fontId="62" fillId="0" borderId="0" xfId="0" applyNumberFormat="1" applyFont="1" applyBorder="1" applyAlignment="1">
      <alignment/>
    </xf>
    <xf numFmtId="0" fontId="55" fillId="0" borderId="0" xfId="112" applyFont="1">
      <alignment vertical="center"/>
      <protection/>
    </xf>
    <xf numFmtId="0" fontId="77" fillId="0" borderId="0" xfId="109" applyFont="1" applyBorder="1" applyAlignment="1">
      <alignment vertical="center"/>
      <protection/>
    </xf>
    <xf numFmtId="0" fontId="40" fillId="0" borderId="2" xfId="109" applyFont="1" applyBorder="1" applyAlignment="1">
      <alignment vertical="center"/>
      <protection/>
    </xf>
    <xf numFmtId="0" fontId="40" fillId="0" borderId="28" xfId="109" applyFont="1" applyBorder="1" applyAlignment="1">
      <alignment vertical="center"/>
      <protection/>
    </xf>
    <xf numFmtId="186" fontId="46" fillId="0" borderId="28" xfId="0" applyNumberFormat="1" applyFont="1" applyFill="1" applyBorder="1" applyAlignment="1">
      <alignment/>
    </xf>
    <xf numFmtId="186" fontId="46" fillId="0" borderId="24" xfId="0" applyNumberFormat="1" applyFont="1" applyFill="1" applyBorder="1" applyAlignment="1">
      <alignment/>
    </xf>
    <xf numFmtId="0" fontId="62" fillId="0" borderId="47" xfId="112" applyFont="1" applyBorder="1" applyAlignment="1">
      <alignment vertical="center"/>
      <protection/>
    </xf>
    <xf numFmtId="0" fontId="62" fillId="0" borderId="50" xfId="109" applyFont="1" applyBorder="1" applyAlignment="1">
      <alignment vertical="center"/>
      <protection/>
    </xf>
    <xf numFmtId="0" fontId="77" fillId="0" borderId="50" xfId="109" applyFont="1" applyBorder="1" applyAlignment="1">
      <alignment vertical="center"/>
      <protection/>
    </xf>
    <xf numFmtId="0" fontId="62" fillId="0" borderId="67" xfId="112" applyFont="1" applyFill="1" applyBorder="1" applyAlignment="1">
      <alignment horizontal="center" vertical="center"/>
      <protection/>
    </xf>
    <xf numFmtId="186" fontId="62" fillId="0" borderId="50" xfId="0" applyNumberFormat="1" applyFont="1" applyFill="1" applyBorder="1" applyAlignment="1">
      <alignment/>
    </xf>
    <xf numFmtId="186" fontId="62" fillId="0" borderId="53" xfId="0" applyNumberFormat="1" applyFont="1" applyFill="1" applyBorder="1" applyAlignment="1">
      <alignment/>
    </xf>
    <xf numFmtId="186" fontId="46" fillId="0" borderId="63" xfId="0" applyNumberFormat="1" applyFont="1" applyFill="1" applyBorder="1" applyAlignment="1">
      <alignment/>
    </xf>
    <xf numFmtId="0" fontId="46" fillId="0" borderId="54" xfId="112" applyFont="1" applyBorder="1">
      <alignment vertical="center"/>
      <protection/>
    </xf>
    <xf numFmtId="0" fontId="46" fillId="0" borderId="27" xfId="109" applyFont="1" applyBorder="1" applyAlignment="1">
      <alignment vertical="center"/>
      <protection/>
    </xf>
    <xf numFmtId="0" fontId="40" fillId="0" borderId="27" xfId="109" applyFont="1" applyBorder="1" applyAlignment="1">
      <alignment vertical="center"/>
      <protection/>
    </xf>
    <xf numFmtId="186" fontId="46" fillId="0" borderId="115" xfId="0" applyNumberFormat="1" applyFont="1" applyFill="1" applyBorder="1" applyAlignment="1">
      <alignment/>
    </xf>
    <xf numFmtId="0" fontId="62" fillId="0" borderId="71" xfId="112" applyFont="1" applyBorder="1">
      <alignment vertical="center"/>
      <protection/>
    </xf>
    <xf numFmtId="0" fontId="62" fillId="0" borderId="0" xfId="112" applyFont="1" applyBorder="1">
      <alignment vertical="center"/>
      <protection/>
    </xf>
    <xf numFmtId="0" fontId="46" fillId="0" borderId="71" xfId="0" applyFont="1" applyBorder="1" applyAlignment="1">
      <alignment/>
    </xf>
    <xf numFmtId="0" fontId="46" fillId="0" borderId="35" xfId="0" applyFont="1" applyFill="1" applyBorder="1" applyAlignment="1">
      <alignment/>
    </xf>
    <xf numFmtId="0" fontId="46" fillId="0" borderId="2" xfId="112" applyFont="1" applyBorder="1">
      <alignment vertical="center"/>
      <protection/>
    </xf>
    <xf numFmtId="0" fontId="46" fillId="0" borderId="2" xfId="0" applyFont="1" applyBorder="1" applyAlignment="1">
      <alignment/>
    </xf>
    <xf numFmtId="0" fontId="46" fillId="0" borderId="69" xfId="0" applyFont="1" applyBorder="1" applyAlignment="1">
      <alignment horizontal="center" vertical="center"/>
    </xf>
    <xf numFmtId="0" fontId="46" fillId="0" borderId="29" xfId="0" applyFont="1" applyFill="1" applyBorder="1" applyAlignment="1">
      <alignment/>
    </xf>
    <xf numFmtId="0" fontId="46" fillId="0" borderId="28" xfId="112" applyFont="1" applyBorder="1">
      <alignment vertical="center"/>
      <protection/>
    </xf>
    <xf numFmtId="0" fontId="46" fillId="0" borderId="28" xfId="0" applyFont="1" applyBorder="1" applyAlignment="1">
      <alignment/>
    </xf>
    <xf numFmtId="0" fontId="46" fillId="0" borderId="146" xfId="0" applyFont="1" applyBorder="1" applyAlignment="1">
      <alignment horizontal="center" vertical="center"/>
    </xf>
    <xf numFmtId="0" fontId="62" fillId="0" borderId="39" xfId="0" applyFont="1" applyBorder="1" applyAlignment="1">
      <alignment horizontal="center" vertical="center"/>
    </xf>
    <xf numFmtId="186" fontId="62" fillId="0" borderId="147" xfId="0" applyNumberFormat="1" applyFont="1" applyFill="1" applyBorder="1" applyAlignment="1">
      <alignment/>
    </xf>
    <xf numFmtId="186" fontId="62" fillId="0" borderId="148" xfId="0" applyNumberFormat="1" applyFont="1" applyFill="1" applyBorder="1" applyAlignment="1">
      <alignment/>
    </xf>
    <xf numFmtId="0" fontId="46" fillId="0" borderId="35" xfId="0" applyFont="1" applyBorder="1" applyAlignment="1">
      <alignment/>
    </xf>
    <xf numFmtId="179" fontId="62" fillId="25" borderId="54" xfId="0" applyNumberFormat="1" applyFont="1" applyFill="1" applyBorder="1" applyAlignment="1">
      <alignment horizontal="right" vertical="center"/>
    </xf>
    <xf numFmtId="179" fontId="44" fillId="25" borderId="59" xfId="0" applyNumberFormat="1" applyFont="1" applyFill="1" applyBorder="1" applyAlignment="1">
      <alignment horizontal="right" vertical="center"/>
    </xf>
    <xf numFmtId="179" fontId="44" fillId="25" borderId="61" xfId="0" applyNumberFormat="1" applyFont="1" applyFill="1" applyBorder="1" applyAlignment="1">
      <alignment horizontal="right" vertical="center"/>
    </xf>
    <xf numFmtId="179" fontId="44" fillId="25" borderId="62" xfId="0" applyNumberFormat="1" applyFont="1" applyFill="1" applyBorder="1" applyAlignment="1">
      <alignment horizontal="right" vertical="center"/>
    </xf>
    <xf numFmtId="179" fontId="47" fillId="25" borderId="65" xfId="0" applyNumberFormat="1" applyFont="1" applyFill="1" applyBorder="1" applyAlignment="1">
      <alignment horizontal="right" vertical="center"/>
    </xf>
    <xf numFmtId="179" fontId="47" fillId="25" borderId="40" xfId="0" applyNumberFormat="1" applyFont="1" applyFill="1" applyBorder="1" applyAlignment="1">
      <alignment horizontal="right" vertical="center"/>
    </xf>
    <xf numFmtId="179" fontId="47" fillId="25" borderId="115" xfId="0" applyNumberFormat="1" applyFont="1" applyFill="1" applyBorder="1" applyAlignment="1">
      <alignment horizontal="right" vertical="center"/>
    </xf>
    <xf numFmtId="0" fontId="54" fillId="25" borderId="26" xfId="0" applyFont="1" applyFill="1" applyBorder="1" applyAlignment="1">
      <alignment/>
    </xf>
    <xf numFmtId="179" fontId="62" fillId="25" borderId="40" xfId="0" applyNumberFormat="1" applyFont="1" applyFill="1" applyBorder="1" applyAlignment="1">
      <alignment horizontal="right" vertical="center"/>
    </xf>
    <xf numFmtId="179" fontId="62" fillId="25" borderId="115" xfId="0" applyNumberFormat="1" applyFont="1" applyFill="1" applyBorder="1" applyAlignment="1">
      <alignment horizontal="right" vertical="center"/>
    </xf>
    <xf numFmtId="187" fontId="1" fillId="0" borderId="3" xfId="84" applyNumberFormat="1" applyFont="1" applyBorder="1" applyAlignment="1">
      <alignment vertical="center"/>
    </xf>
    <xf numFmtId="189" fontId="1" fillId="0" borderId="85" xfId="84" applyNumberFormat="1" applyFont="1" applyBorder="1" applyAlignment="1">
      <alignment vertical="center"/>
    </xf>
    <xf numFmtId="0" fontId="1" fillId="0" borderId="88" xfId="119" applyBorder="1">
      <alignment vertical="center"/>
      <protection/>
    </xf>
    <xf numFmtId="187" fontId="1" fillId="0" borderId="85" xfId="84" applyNumberFormat="1" applyFont="1" applyBorder="1" applyAlignment="1">
      <alignment vertical="center"/>
    </xf>
    <xf numFmtId="189" fontId="1" fillId="0" borderId="90" xfId="84" applyNumberFormat="1" applyFont="1" applyBorder="1" applyAlignment="1">
      <alignment vertical="center"/>
    </xf>
    <xf numFmtId="189" fontId="1" fillId="0" borderId="90" xfId="119" applyNumberFormat="1" applyBorder="1">
      <alignment vertical="center"/>
      <protection/>
    </xf>
    <xf numFmtId="0" fontId="1" fillId="0" borderId="87" xfId="119" applyBorder="1">
      <alignment vertical="center"/>
      <protection/>
    </xf>
    <xf numFmtId="0" fontId="1" fillId="0" borderId="89" xfId="119" applyBorder="1">
      <alignment vertical="center"/>
      <protection/>
    </xf>
    <xf numFmtId="0" fontId="1" fillId="0" borderId="86" xfId="119" applyFont="1" applyBorder="1" applyAlignment="1">
      <alignment horizontal="left" vertical="center" indent="1"/>
      <protection/>
    </xf>
    <xf numFmtId="189" fontId="1" fillId="0" borderId="86" xfId="119" applyNumberFormat="1" applyBorder="1">
      <alignment vertical="center"/>
      <protection/>
    </xf>
    <xf numFmtId="189" fontId="1" fillId="23" borderId="94" xfId="84" applyNumberFormat="1" applyFont="1" applyFill="1" applyBorder="1" applyAlignment="1">
      <alignment vertical="center"/>
    </xf>
    <xf numFmtId="187" fontId="1" fillId="0" borderId="86" xfId="84" applyNumberFormat="1" applyFont="1" applyBorder="1" applyAlignment="1">
      <alignment vertical="center"/>
    </xf>
    <xf numFmtId="184" fontId="1" fillId="16" borderId="3" xfId="84" applyNumberFormat="1" applyFont="1" applyFill="1" applyBorder="1" applyAlignment="1">
      <alignment horizontal="center" vertical="center"/>
    </xf>
    <xf numFmtId="187" fontId="1" fillId="23" borderId="94" xfId="84" applyNumberFormat="1" applyFont="1" applyFill="1" applyBorder="1" applyAlignment="1">
      <alignment vertical="center"/>
    </xf>
    <xf numFmtId="177" fontId="1" fillId="23" borderId="94" xfId="84" applyNumberFormat="1" applyFont="1" applyFill="1" applyBorder="1" applyAlignment="1">
      <alignment vertical="center"/>
    </xf>
    <xf numFmtId="177" fontId="1" fillId="0" borderId="0" xfId="74" applyNumberFormat="1" applyFont="1" applyBorder="1" applyAlignment="1">
      <alignment vertical="center"/>
    </xf>
    <xf numFmtId="187" fontId="1" fillId="23" borderId="90" xfId="84" applyNumberFormat="1" applyFont="1" applyFill="1" applyBorder="1" applyAlignment="1">
      <alignment vertical="center"/>
    </xf>
    <xf numFmtId="177" fontId="1" fillId="23" borderId="90" xfId="84" applyNumberFormat="1" applyFont="1" applyFill="1" applyBorder="1" applyAlignment="1">
      <alignment vertical="center"/>
    </xf>
    <xf numFmtId="183" fontId="1" fillId="0" borderId="0" xfId="119" applyNumberFormat="1" applyFont="1" applyFill="1" applyBorder="1" applyAlignment="1">
      <alignment horizontal="center" vertical="center"/>
      <protection/>
    </xf>
    <xf numFmtId="0" fontId="1" fillId="0" borderId="0" xfId="119" applyFont="1" applyBorder="1">
      <alignment vertical="center"/>
      <protection/>
    </xf>
    <xf numFmtId="0" fontId="1" fillId="0" borderId="0" xfId="119" applyFont="1" applyBorder="1" applyAlignment="1">
      <alignment horizontal="center" vertical="center"/>
      <protection/>
    </xf>
    <xf numFmtId="184" fontId="1" fillId="0" borderId="0" xfId="84" applyNumberFormat="1" applyFont="1" applyBorder="1" applyAlignment="1">
      <alignment vertical="center"/>
    </xf>
    <xf numFmtId="184" fontId="1" fillId="23" borderId="90" xfId="84" applyNumberFormat="1" applyFont="1" applyFill="1" applyBorder="1" applyAlignment="1">
      <alignment horizontal="center" vertical="center"/>
    </xf>
    <xf numFmtId="0" fontId="1" fillId="0" borderId="149" xfId="119" applyFont="1" applyBorder="1">
      <alignment vertical="center"/>
      <protection/>
    </xf>
    <xf numFmtId="187" fontId="1" fillId="23" borderId="150" xfId="84" applyNumberFormat="1" applyFont="1" applyFill="1" applyBorder="1" applyAlignment="1">
      <alignment vertical="center"/>
    </xf>
    <xf numFmtId="187" fontId="1" fillId="23" borderId="86" xfId="84" applyNumberFormat="1" applyFont="1" applyFill="1" applyBorder="1" applyAlignment="1">
      <alignment vertical="center"/>
    </xf>
    <xf numFmtId="184" fontId="1" fillId="23" borderId="86" xfId="84" applyNumberFormat="1" applyFont="1" applyFill="1" applyBorder="1" applyAlignment="1">
      <alignment horizontal="center" vertical="center"/>
    </xf>
    <xf numFmtId="0" fontId="1" fillId="0" borderId="0" xfId="119" applyFont="1" applyFill="1" applyBorder="1">
      <alignment vertical="center"/>
      <protection/>
    </xf>
    <xf numFmtId="0" fontId="1" fillId="0" borderId="0" xfId="119" applyFill="1" applyBorder="1">
      <alignment vertical="center"/>
      <protection/>
    </xf>
    <xf numFmtId="177" fontId="1" fillId="0" borderId="0" xfId="74" applyNumberFormat="1" applyFont="1" applyFill="1" applyBorder="1" applyAlignment="1">
      <alignment vertical="center"/>
    </xf>
    <xf numFmtId="0" fontId="1" fillId="0" borderId="0" xfId="119" applyFont="1" applyFill="1" applyBorder="1" applyAlignment="1">
      <alignment horizontal="center" vertical="center"/>
      <protection/>
    </xf>
    <xf numFmtId="184" fontId="1" fillId="0" borderId="0" xfId="84" applyNumberFormat="1" applyFont="1" applyFill="1" applyBorder="1" applyAlignment="1">
      <alignment vertical="center"/>
    </xf>
    <xf numFmtId="0" fontId="0" fillId="0" borderId="0" xfId="0" applyAlignment="1">
      <alignment vertical="center"/>
    </xf>
    <xf numFmtId="0" fontId="32" fillId="0" borderId="0" xfId="108" applyFont="1">
      <alignment vertical="center"/>
      <protection/>
    </xf>
    <xf numFmtId="0" fontId="28" fillId="0" borderId="0" xfId="0" applyFont="1" applyAlignment="1">
      <alignment horizontal="left" vertical="center"/>
    </xf>
    <xf numFmtId="0" fontId="32" fillId="0" borderId="0" xfId="0" applyFont="1" applyAlignment="1">
      <alignment/>
    </xf>
    <xf numFmtId="0" fontId="70" fillId="0" borderId="0" xfId="121" applyFont="1" applyAlignment="1">
      <alignment horizontal="distributed" vertical="center"/>
      <protection/>
    </xf>
    <xf numFmtId="0" fontId="33" fillId="25" borderId="0" xfId="0" applyFont="1" applyFill="1" applyAlignment="1">
      <alignment/>
    </xf>
    <xf numFmtId="38" fontId="0" fillId="23" borderId="75" xfId="84" applyFill="1" applyBorder="1" applyAlignment="1">
      <alignment horizontal="center" vertical="center"/>
    </xf>
    <xf numFmtId="0" fontId="103" fillId="0" borderId="0" xfId="117" applyFont="1" applyFill="1" applyBorder="1" applyAlignment="1">
      <alignment horizontal="centerContinuous" vertical="center"/>
      <protection/>
    </xf>
    <xf numFmtId="0" fontId="103" fillId="0" borderId="0" xfId="117" applyFont="1" applyFill="1" applyBorder="1" applyAlignment="1">
      <alignment vertical="center"/>
      <protection/>
    </xf>
    <xf numFmtId="0" fontId="0" fillId="0" borderId="89" xfId="114" applyFont="1" applyBorder="1" applyAlignment="1">
      <alignment vertical="center"/>
      <protection/>
    </xf>
    <xf numFmtId="0" fontId="0" fillId="0" borderId="100" xfId="114" applyBorder="1" applyAlignment="1">
      <alignment vertical="center"/>
      <protection/>
    </xf>
    <xf numFmtId="0" fontId="0" fillId="0" borderId="100" xfId="114" applyFont="1" applyBorder="1" applyAlignment="1">
      <alignment horizontal="center" vertical="center"/>
      <protection/>
    </xf>
    <xf numFmtId="0" fontId="0" fillId="0" borderId="2" xfId="114" applyFont="1" applyFill="1" applyBorder="1" applyAlignment="1">
      <alignment vertical="center"/>
      <protection/>
    </xf>
    <xf numFmtId="0" fontId="49" fillId="0" borderId="151" xfId="114" applyFont="1" applyBorder="1" applyAlignment="1">
      <alignment horizontal="center" vertical="center"/>
      <protection/>
    </xf>
    <xf numFmtId="0" fontId="49" fillId="0" borderId="114" xfId="114" applyFont="1" applyBorder="1" applyAlignment="1">
      <alignment horizontal="center" vertical="center"/>
      <protection/>
    </xf>
    <xf numFmtId="0" fontId="49" fillId="0" borderId="111" xfId="114" applyFont="1" applyBorder="1" applyAlignment="1">
      <alignment horizontal="center" vertical="center"/>
      <protection/>
    </xf>
    <xf numFmtId="0" fontId="0" fillId="0" borderId="48" xfId="114" applyBorder="1" applyAlignment="1">
      <alignment vertical="center"/>
      <protection/>
    </xf>
    <xf numFmtId="0" fontId="0" fillId="0" borderId="83" xfId="114" applyBorder="1" applyAlignment="1">
      <alignment vertical="center"/>
      <protection/>
    </xf>
    <xf numFmtId="0" fontId="0" fillId="0" borderId="99" xfId="114" applyBorder="1" applyAlignment="1">
      <alignment vertical="center"/>
      <protection/>
    </xf>
    <xf numFmtId="0" fontId="0" fillId="0" borderId="33" xfId="114" applyFont="1" applyBorder="1" applyAlignment="1">
      <alignment vertical="center"/>
      <protection/>
    </xf>
    <xf numFmtId="0" fontId="0" fillId="0" borderId="152" xfId="114" applyFont="1" applyBorder="1" applyAlignment="1">
      <alignment vertical="center"/>
      <protection/>
    </xf>
    <xf numFmtId="0" fontId="0" fillId="0" borderId="48" xfId="117" applyBorder="1" applyAlignment="1">
      <alignment vertical="center"/>
      <protection/>
    </xf>
    <xf numFmtId="0" fontId="0" fillId="0" borderId="83" xfId="117" applyBorder="1" applyAlignment="1">
      <alignment vertical="center"/>
      <protection/>
    </xf>
    <xf numFmtId="9" fontId="0" fillId="23" borderId="75" xfId="74" applyFill="1" applyBorder="1" applyAlignment="1">
      <alignment horizontal="center" vertical="center"/>
    </xf>
    <xf numFmtId="0" fontId="0" fillId="23" borderId="3" xfId="117" applyFill="1" applyBorder="1" applyAlignment="1">
      <alignment horizontal="center" vertical="center"/>
      <protection/>
    </xf>
    <xf numFmtId="0" fontId="0" fillId="0" borderId="3" xfId="117" applyFont="1" applyBorder="1" applyAlignment="1">
      <alignment horizontal="center" vertical="center" wrapText="1"/>
      <protection/>
    </xf>
    <xf numFmtId="204" fontId="0" fillId="0" borderId="3" xfId="117" applyNumberFormat="1" applyBorder="1" applyAlignment="1">
      <alignment horizontal="center" vertical="center"/>
      <protection/>
    </xf>
    <xf numFmtId="38" fontId="43" fillId="4" borderId="3" xfId="84" applyFont="1" applyFill="1" applyBorder="1" applyAlignment="1">
      <alignment horizontal="center" vertical="center" wrapText="1"/>
    </xf>
    <xf numFmtId="0" fontId="90" fillId="0" borderId="0" xfId="0" applyFont="1" applyBorder="1" applyAlignment="1">
      <alignment horizontal="center" vertical="center"/>
    </xf>
    <xf numFmtId="38" fontId="90" fillId="0" borderId="0" xfId="84" applyFont="1" applyBorder="1" applyAlignment="1">
      <alignment horizontal="center" vertical="center"/>
    </xf>
    <xf numFmtId="38" fontId="1" fillId="0" borderId="0" xfId="84" applyFont="1" applyBorder="1" applyAlignment="1">
      <alignment vertical="center"/>
    </xf>
    <xf numFmtId="177" fontId="1" fillId="0" borderId="0" xfId="74" applyNumberFormat="1" applyFont="1" applyBorder="1" applyAlignment="1">
      <alignment horizontal="center" vertical="center"/>
    </xf>
    <xf numFmtId="0" fontId="20" fillId="0" borderId="0" xfId="0" applyFont="1" applyBorder="1" applyAlignment="1">
      <alignment horizontal="center" vertical="center"/>
    </xf>
    <xf numFmtId="0" fontId="0" fillId="0" borderId="0" xfId="119" applyFont="1">
      <alignment vertical="center"/>
      <protection/>
    </xf>
    <xf numFmtId="0" fontId="0" fillId="0" borderId="95" xfId="114" applyFont="1" applyFill="1" applyBorder="1" applyAlignment="1">
      <alignment horizontal="center" vertical="center"/>
      <protection/>
    </xf>
    <xf numFmtId="0" fontId="26" fillId="0" borderId="0" xfId="114" applyFont="1" applyFill="1" applyAlignment="1">
      <alignment vertical="center"/>
      <protection/>
    </xf>
    <xf numFmtId="0" fontId="0" fillId="23" borderId="98" xfId="114" applyFont="1" applyFill="1" applyBorder="1" applyAlignment="1">
      <alignment horizontal="center" vertical="center"/>
      <protection/>
    </xf>
    <xf numFmtId="0" fontId="0" fillId="0" borderId="89" xfId="114" applyFont="1" applyFill="1" applyBorder="1" applyAlignment="1">
      <alignment horizontal="center" vertical="center"/>
      <protection/>
    </xf>
    <xf numFmtId="0" fontId="0" fillId="0" borderId="99" xfId="114" applyFont="1" applyFill="1" applyBorder="1" applyAlignment="1">
      <alignment horizontal="center" vertical="center"/>
      <protection/>
    </xf>
    <xf numFmtId="0" fontId="0" fillId="0" borderId="100" xfId="114" applyFont="1" applyFill="1" applyBorder="1" applyAlignment="1">
      <alignment horizontal="center" vertical="center"/>
      <protection/>
    </xf>
    <xf numFmtId="0" fontId="91" fillId="0" borderId="87" xfId="114" applyFont="1" applyFill="1" applyBorder="1" applyAlignment="1">
      <alignment horizontal="center" vertical="center"/>
      <protection/>
    </xf>
    <xf numFmtId="0" fontId="91" fillId="0" borderId="152" xfId="114" applyFont="1" applyFill="1" applyBorder="1" applyAlignment="1">
      <alignment horizontal="center" vertical="center"/>
      <protection/>
    </xf>
    <xf numFmtId="0" fontId="91" fillId="0" borderId="153" xfId="114" applyFont="1" applyFill="1" applyBorder="1" applyAlignment="1">
      <alignment horizontal="center" vertical="center"/>
      <protection/>
    </xf>
    <xf numFmtId="0" fontId="91" fillId="0" borderId="154" xfId="114" applyFont="1" applyFill="1" applyBorder="1" applyAlignment="1">
      <alignment horizontal="center" vertical="center"/>
      <protection/>
    </xf>
    <xf numFmtId="0" fontId="0" fillId="0" borderId="88" xfId="114" applyFont="1" applyFill="1" applyBorder="1" applyAlignment="1">
      <alignment horizontal="center" vertical="center"/>
      <protection/>
    </xf>
    <xf numFmtId="0" fontId="0" fillId="0" borderId="96" xfId="114" applyFont="1" applyFill="1" applyBorder="1" applyAlignment="1">
      <alignment horizontal="center" vertical="center"/>
      <protection/>
    </xf>
    <xf numFmtId="0" fontId="0" fillId="0" borderId="46" xfId="114" applyFont="1" applyBorder="1" applyAlignment="1">
      <alignment vertical="center"/>
      <protection/>
    </xf>
    <xf numFmtId="38" fontId="0" fillId="0" borderId="0" xfId="84" applyFont="1" applyFill="1" applyBorder="1" applyAlignment="1">
      <alignment horizontal="center" vertical="center"/>
    </xf>
    <xf numFmtId="0" fontId="0" fillId="0" borderId="46" xfId="114" applyFont="1" applyFill="1" applyBorder="1" applyAlignment="1">
      <alignment horizontal="center" vertical="center"/>
      <protection/>
    </xf>
    <xf numFmtId="0" fontId="91" fillId="0" borderId="84" xfId="114" applyFont="1" applyBorder="1" applyAlignment="1">
      <alignment horizontal="center" vertical="center"/>
      <protection/>
    </xf>
    <xf numFmtId="0" fontId="91" fillId="0" borderId="107" xfId="114" applyFont="1" applyBorder="1" applyAlignment="1">
      <alignment horizontal="center" vertical="center"/>
      <protection/>
    </xf>
    <xf numFmtId="0" fontId="91" fillId="22" borderId="97" xfId="114" applyFont="1" applyFill="1" applyBorder="1" applyAlignment="1">
      <alignment horizontal="center" vertical="center"/>
      <protection/>
    </xf>
    <xf numFmtId="0" fontId="91" fillId="22" borderId="107" xfId="114" applyFont="1" applyFill="1" applyBorder="1" applyAlignment="1">
      <alignment horizontal="center" vertical="center"/>
      <protection/>
    </xf>
    <xf numFmtId="0" fontId="91" fillId="22" borderId="84" xfId="114" applyFont="1" applyFill="1" applyBorder="1" applyAlignment="1">
      <alignment horizontal="center" vertical="center"/>
      <protection/>
    </xf>
    <xf numFmtId="0" fontId="16" fillId="0" borderId="95" xfId="114" applyFont="1" applyBorder="1" applyAlignment="1">
      <alignment horizontal="center" vertical="center"/>
      <protection/>
    </xf>
    <xf numFmtId="0" fontId="16" fillId="0" borderId="48" xfId="114" applyFont="1" applyBorder="1" applyAlignment="1">
      <alignment horizontal="center" vertical="center"/>
      <protection/>
    </xf>
    <xf numFmtId="0" fontId="16" fillId="0" borderId="42" xfId="114" applyFont="1" applyBorder="1" applyAlignment="1">
      <alignment horizontal="center" vertical="center"/>
      <protection/>
    </xf>
    <xf numFmtId="0" fontId="90" fillId="0" borderId="0" xfId="0" applyFont="1" applyBorder="1" applyAlignment="1">
      <alignment horizontal="center" vertical="center"/>
    </xf>
    <xf numFmtId="38" fontId="90" fillId="0" borderId="0" xfId="84" applyFont="1" applyBorder="1" applyAlignment="1">
      <alignment horizontal="center" vertical="center"/>
    </xf>
    <xf numFmtId="0" fontId="1" fillId="0" borderId="0" xfId="117" applyFont="1" applyBorder="1" applyAlignment="1">
      <alignment vertical="center"/>
      <protection/>
    </xf>
    <xf numFmtId="0" fontId="79" fillId="0" borderId="0" xfId="117" applyFont="1" applyBorder="1" applyAlignment="1">
      <alignment/>
      <protection/>
    </xf>
    <xf numFmtId="0" fontId="0" fillId="0" borderId="0" xfId="117" applyFont="1" applyBorder="1" applyAlignment="1">
      <alignment horizontal="center" vertical="center"/>
      <protection/>
    </xf>
    <xf numFmtId="0" fontId="78" fillId="16" borderId="86" xfId="106" applyFont="1" applyFill="1" applyBorder="1" applyAlignment="1">
      <alignment horizontal="center" vertical="center"/>
      <protection/>
    </xf>
    <xf numFmtId="0" fontId="33" fillId="25" borderId="0" xfId="0" applyFont="1" applyFill="1" applyAlignment="1">
      <alignment vertical="top" wrapText="1"/>
    </xf>
    <xf numFmtId="49" fontId="32" fillId="25" borderId="155" xfId="107" applyNumberFormat="1" applyFont="1" applyFill="1" applyBorder="1" applyAlignment="1">
      <alignment vertical="center"/>
      <protection/>
    </xf>
    <xf numFmtId="0" fontId="42" fillId="20" borderId="17" xfId="0" applyFont="1" applyFill="1" applyBorder="1" applyAlignment="1">
      <alignment horizontal="center" vertical="center"/>
    </xf>
    <xf numFmtId="179" fontId="44" fillId="23" borderId="20" xfId="0" applyNumberFormat="1" applyFont="1" applyFill="1" applyBorder="1" applyAlignment="1" applyProtection="1">
      <alignment vertical="center"/>
      <protection locked="0"/>
    </xf>
    <xf numFmtId="179" fontId="44" fillId="25" borderId="22" xfId="0" applyNumberFormat="1" applyFont="1" applyFill="1" applyBorder="1" applyAlignment="1" applyProtection="1">
      <alignment vertical="center"/>
      <protection locked="0"/>
    </xf>
    <xf numFmtId="49" fontId="32" fillId="25" borderId="48" xfId="107" applyNumberFormat="1" applyFont="1" applyFill="1" applyBorder="1" applyAlignment="1">
      <alignment vertical="center"/>
      <protection/>
    </xf>
    <xf numFmtId="49" fontId="32" fillId="23" borderId="39" xfId="107" applyNumberFormat="1" applyFont="1" applyFill="1" applyBorder="1" applyAlignment="1">
      <alignment vertical="center"/>
      <protection/>
    </xf>
    <xf numFmtId="0" fontId="46" fillId="25" borderId="34" xfId="0" applyFont="1" applyFill="1" applyBorder="1" applyAlignment="1">
      <alignment horizontal="left" vertical="center"/>
    </xf>
    <xf numFmtId="49" fontId="32" fillId="25" borderId="31" xfId="107" applyNumberFormat="1" applyFont="1" applyFill="1" applyBorder="1" applyAlignment="1">
      <alignment vertical="center"/>
      <protection/>
    </xf>
    <xf numFmtId="0" fontId="44" fillId="25" borderId="27" xfId="0" applyFont="1" applyFill="1" applyBorder="1" applyAlignment="1">
      <alignment vertical="center"/>
    </xf>
    <xf numFmtId="0" fontId="44" fillId="25" borderId="27" xfId="0" applyFont="1" applyFill="1" applyBorder="1" applyAlignment="1">
      <alignment horizontal="right" vertical="center"/>
    </xf>
    <xf numFmtId="0" fontId="27" fillId="0" borderId="0" xfId="0" applyFont="1" applyAlignment="1">
      <alignment horizontal="left" vertical="center"/>
    </xf>
    <xf numFmtId="0" fontId="44" fillId="25" borderId="28" xfId="0" applyFont="1" applyFill="1" applyBorder="1" applyAlignment="1">
      <alignment horizontal="left" vertical="center"/>
    </xf>
    <xf numFmtId="0" fontId="44" fillId="25" borderId="1" xfId="0" applyFont="1" applyFill="1" applyBorder="1" applyAlignment="1">
      <alignment horizontal="left" vertical="center"/>
    </xf>
    <xf numFmtId="0" fontId="50" fillId="0" borderId="0" xfId="0" applyFont="1" applyAlignment="1">
      <alignment horizontal="center" vertical="center"/>
    </xf>
    <xf numFmtId="3" fontId="46" fillId="25" borderId="123" xfId="84" applyNumberFormat="1" applyFont="1" applyFill="1" applyBorder="1" applyAlignment="1">
      <alignment vertical="center"/>
    </xf>
    <xf numFmtId="3" fontId="46" fillId="25" borderId="78" xfId="84" applyNumberFormat="1" applyFont="1" applyFill="1" applyBorder="1" applyAlignment="1">
      <alignment vertical="center"/>
    </xf>
    <xf numFmtId="0" fontId="54" fillId="0" borderId="2" xfId="0" applyFont="1" applyBorder="1" applyAlignment="1">
      <alignment vertical="center"/>
    </xf>
    <xf numFmtId="0" fontId="54" fillId="0" borderId="48" xfId="0" applyFont="1" applyBorder="1" applyAlignment="1">
      <alignment vertical="center"/>
    </xf>
    <xf numFmtId="3" fontId="40" fillId="25" borderId="0" xfId="84" applyNumberFormat="1" applyFont="1" applyFill="1" applyAlignment="1">
      <alignment vertical="top"/>
    </xf>
    <xf numFmtId="0" fontId="54" fillId="0" borderId="28" xfId="0" applyFont="1" applyBorder="1" applyAlignment="1">
      <alignment vertical="center"/>
    </xf>
    <xf numFmtId="0" fontId="54" fillId="0" borderId="132" xfId="0" applyFont="1" applyBorder="1" applyAlignment="1">
      <alignment vertical="center"/>
    </xf>
    <xf numFmtId="3" fontId="46" fillId="25" borderId="132" xfId="84" applyNumberFormat="1" applyFont="1" applyFill="1" applyBorder="1" applyAlignment="1">
      <alignment vertical="center"/>
    </xf>
    <xf numFmtId="0" fontId="54" fillId="0" borderId="55" xfId="0" applyFont="1" applyBorder="1" applyAlignment="1">
      <alignment vertical="center"/>
    </xf>
    <xf numFmtId="3" fontId="46" fillId="25" borderId="51" xfId="84" applyNumberFormat="1" applyFont="1" applyFill="1" applyBorder="1" applyAlignment="1">
      <alignment vertical="center"/>
    </xf>
    <xf numFmtId="3" fontId="46" fillId="25" borderId="156" xfId="84" applyNumberFormat="1" applyFont="1" applyFill="1" applyBorder="1" applyAlignment="1">
      <alignment vertical="center"/>
    </xf>
    <xf numFmtId="0" fontId="54" fillId="0" borderId="0" xfId="0" applyFont="1" applyBorder="1" applyAlignment="1">
      <alignment vertical="center"/>
    </xf>
    <xf numFmtId="0" fontId="54" fillId="0" borderId="74" xfId="0" applyFont="1" applyBorder="1" applyAlignment="1">
      <alignment vertical="center"/>
    </xf>
    <xf numFmtId="0" fontId="16" fillId="0" borderId="0" xfId="0" applyFont="1" applyAlignment="1">
      <alignment vertical="center"/>
    </xf>
    <xf numFmtId="0" fontId="46" fillId="25" borderId="36" xfId="0" applyFont="1" applyFill="1" applyBorder="1" applyAlignment="1">
      <alignment horizontal="left" vertical="center"/>
    </xf>
    <xf numFmtId="179" fontId="44" fillId="25" borderId="25" xfId="0" applyNumberFormat="1" applyFont="1" applyFill="1" applyBorder="1" applyAlignment="1">
      <alignment vertical="center"/>
    </xf>
    <xf numFmtId="49" fontId="32" fillId="25" borderId="46" xfId="107" applyNumberFormat="1" applyFont="1" applyFill="1" applyBorder="1" applyAlignment="1">
      <alignment vertical="center"/>
      <protection/>
    </xf>
    <xf numFmtId="0" fontId="0" fillId="25" borderId="1" xfId="0" applyFont="1" applyFill="1" applyBorder="1" applyAlignment="1">
      <alignment vertical="center"/>
    </xf>
    <xf numFmtId="0" fontId="44" fillId="25" borderId="116" xfId="0" applyFont="1" applyFill="1" applyBorder="1" applyAlignment="1">
      <alignment horizontal="right" vertical="center"/>
    </xf>
    <xf numFmtId="179" fontId="44" fillId="23" borderId="25" xfId="0" applyNumberFormat="1" applyFont="1" applyFill="1" applyBorder="1" applyAlignment="1">
      <alignment vertical="center"/>
    </xf>
    <xf numFmtId="49" fontId="32" fillId="25" borderId="52" xfId="107" applyNumberFormat="1" applyFont="1" applyFill="1" applyBorder="1" applyAlignment="1">
      <alignment horizontal="left" vertical="center"/>
      <protection/>
    </xf>
    <xf numFmtId="49" fontId="32" fillId="25" borderId="33" xfId="107" applyNumberFormat="1" applyFont="1" applyFill="1" applyBorder="1" applyAlignment="1">
      <alignment horizontal="left" vertical="center"/>
      <protection/>
    </xf>
    <xf numFmtId="49" fontId="32" fillId="25" borderId="31" xfId="107" applyNumberFormat="1" applyFont="1" applyFill="1" applyBorder="1" applyAlignment="1">
      <alignment horizontal="left" vertical="center"/>
      <protection/>
    </xf>
    <xf numFmtId="49" fontId="32" fillId="25" borderId="155" xfId="107" applyNumberFormat="1" applyFont="1" applyFill="1" applyBorder="1" applyAlignment="1">
      <alignment horizontal="left" vertical="center"/>
      <protection/>
    </xf>
    <xf numFmtId="49" fontId="32" fillId="25" borderId="35" xfId="107" applyNumberFormat="1" applyFont="1" applyFill="1" applyBorder="1" applyAlignment="1">
      <alignment horizontal="left" vertical="center"/>
      <protection/>
    </xf>
    <xf numFmtId="179" fontId="44" fillId="23" borderId="22" xfId="0" applyNumberFormat="1" applyFont="1" applyFill="1" applyBorder="1" applyAlignment="1" applyProtection="1">
      <alignment vertical="center"/>
      <protection locked="0"/>
    </xf>
    <xf numFmtId="179" fontId="44" fillId="0" borderId="19" xfId="0" applyNumberFormat="1" applyFont="1" applyFill="1" applyBorder="1" applyAlignment="1" applyProtection="1">
      <alignment vertical="center"/>
      <protection locked="0"/>
    </xf>
    <xf numFmtId="179" fontId="44" fillId="0" borderId="31" xfId="0" applyNumberFormat="1" applyFont="1" applyFill="1" applyBorder="1" applyAlignment="1" applyProtection="1">
      <alignment vertical="center"/>
      <protection locked="0"/>
    </xf>
    <xf numFmtId="49" fontId="32" fillId="25" borderId="43" xfId="107" applyNumberFormat="1" applyFont="1" applyFill="1" applyBorder="1" applyAlignment="1">
      <alignment horizontal="left" vertical="center"/>
      <protection/>
    </xf>
    <xf numFmtId="49" fontId="32" fillId="25" borderId="19" xfId="107" applyNumberFormat="1" applyFont="1" applyFill="1" applyBorder="1" applyAlignment="1">
      <alignment horizontal="left" vertical="center"/>
      <protection/>
    </xf>
    <xf numFmtId="49" fontId="32" fillId="25" borderId="2" xfId="107" applyNumberFormat="1" applyFont="1" applyFill="1" applyBorder="1" applyAlignment="1">
      <alignment horizontal="left" vertical="center"/>
      <protection/>
    </xf>
    <xf numFmtId="49" fontId="32" fillId="25" borderId="50" xfId="107" applyNumberFormat="1" applyFont="1" applyFill="1" applyBorder="1" applyAlignment="1">
      <alignment horizontal="left" vertical="center"/>
      <protection/>
    </xf>
    <xf numFmtId="49" fontId="32" fillId="25" borderId="53" xfId="107" applyNumberFormat="1" applyFont="1" applyFill="1" applyBorder="1" applyAlignment="1">
      <alignment vertical="center"/>
      <protection/>
    </xf>
    <xf numFmtId="49" fontId="32" fillId="25" borderId="46" xfId="107" applyNumberFormat="1" applyFont="1" applyFill="1" applyBorder="1" applyAlignment="1">
      <alignment horizontal="left" vertical="center"/>
      <protection/>
    </xf>
    <xf numFmtId="49" fontId="32" fillId="25" borderId="53" xfId="107" applyNumberFormat="1" applyFont="1" applyFill="1" applyBorder="1" applyAlignment="1">
      <alignment horizontal="left" vertical="center"/>
      <protection/>
    </xf>
    <xf numFmtId="49" fontId="32" fillId="25" borderId="0" xfId="107" applyNumberFormat="1" applyFont="1" applyFill="1" applyBorder="1" applyAlignment="1">
      <alignment horizontal="left" vertical="center"/>
      <protection/>
    </xf>
    <xf numFmtId="0" fontId="54" fillId="0" borderId="46" xfId="0" applyFont="1" applyBorder="1" applyAlignment="1">
      <alignment vertical="center"/>
    </xf>
    <xf numFmtId="0" fontId="46" fillId="25" borderId="157" xfId="0" applyFont="1" applyFill="1" applyBorder="1" applyAlignment="1">
      <alignment horizontal="left" vertical="center"/>
    </xf>
    <xf numFmtId="179" fontId="44" fillId="23" borderId="123" xfId="0" applyNumberFormat="1" applyFont="1" applyFill="1" applyBorder="1" applyAlignment="1" applyProtection="1">
      <alignment horizontal="right" vertical="center"/>
      <protection locked="0"/>
    </xf>
    <xf numFmtId="179" fontId="44" fillId="23" borderId="3" xfId="0" applyNumberFormat="1" applyFont="1" applyFill="1" applyBorder="1" applyAlignment="1" applyProtection="1">
      <alignment horizontal="right" vertical="center"/>
      <protection locked="0"/>
    </xf>
    <xf numFmtId="179" fontId="44" fillId="23" borderId="2" xfId="0" applyNumberFormat="1" applyFont="1" applyFill="1" applyBorder="1" applyAlignment="1" applyProtection="1">
      <alignment horizontal="right" vertical="center"/>
      <protection locked="0"/>
    </xf>
    <xf numFmtId="0" fontId="44" fillId="25" borderId="138" xfId="0" applyFont="1" applyFill="1" applyBorder="1" applyAlignment="1">
      <alignment horizontal="left" vertical="center"/>
    </xf>
    <xf numFmtId="0" fontId="44" fillId="25" borderId="33" xfId="0" applyFont="1" applyFill="1" applyBorder="1" applyAlignment="1">
      <alignment horizontal="center" vertical="center"/>
    </xf>
    <xf numFmtId="179" fontId="44" fillId="25" borderId="71" xfId="0" applyNumberFormat="1" applyFont="1" applyFill="1" applyBorder="1" applyAlignment="1" applyProtection="1">
      <alignment horizontal="right" vertical="center"/>
      <protection locked="0"/>
    </xf>
    <xf numFmtId="179" fontId="44" fillId="25" borderId="43" xfId="0" applyNumberFormat="1" applyFont="1" applyFill="1" applyBorder="1" applyAlignment="1" applyProtection="1">
      <alignment horizontal="right" vertical="center"/>
      <protection locked="0"/>
    </xf>
    <xf numFmtId="179" fontId="44" fillId="25" borderId="0" xfId="0" applyNumberFormat="1" applyFont="1" applyFill="1" applyBorder="1" applyAlignment="1" applyProtection="1">
      <alignment horizontal="right" vertical="center"/>
      <protection locked="0"/>
    </xf>
    <xf numFmtId="179" fontId="44" fillId="23" borderId="43" xfId="0" applyNumberFormat="1" applyFont="1" applyFill="1" applyBorder="1" applyAlignment="1" applyProtection="1">
      <alignment horizontal="right" vertical="center"/>
      <protection locked="0"/>
    </xf>
    <xf numFmtId="179" fontId="44" fillId="23" borderId="0" xfId="0" applyNumberFormat="1" applyFont="1" applyFill="1" applyBorder="1" applyAlignment="1" applyProtection="1">
      <alignment horizontal="right" vertical="center"/>
      <protection locked="0"/>
    </xf>
    <xf numFmtId="0" fontId="44" fillId="25" borderId="52" xfId="0" applyFont="1" applyFill="1" applyBorder="1" applyAlignment="1">
      <alignment horizontal="center" vertical="center"/>
    </xf>
    <xf numFmtId="179" fontId="44" fillId="25" borderId="47" xfId="0" applyNumberFormat="1" applyFont="1" applyFill="1" applyBorder="1" applyAlignment="1" applyProtection="1">
      <alignment horizontal="right" vertical="center"/>
      <protection locked="0"/>
    </xf>
    <xf numFmtId="179" fontId="44" fillId="25" borderId="53" xfId="0" applyNumberFormat="1" applyFont="1" applyFill="1" applyBorder="1" applyAlignment="1" applyProtection="1">
      <alignment horizontal="right" vertical="center"/>
      <protection locked="0"/>
    </xf>
    <xf numFmtId="179" fontId="44" fillId="25" borderId="50" xfId="0" applyNumberFormat="1" applyFont="1" applyFill="1" applyBorder="1" applyAlignment="1" applyProtection="1">
      <alignment horizontal="right" vertical="center"/>
      <protection locked="0"/>
    </xf>
    <xf numFmtId="179" fontId="44" fillId="23" borderId="53" xfId="0" applyNumberFormat="1" applyFont="1" applyFill="1" applyBorder="1" applyAlignment="1" applyProtection="1">
      <alignment horizontal="right" vertical="center"/>
      <protection locked="0"/>
    </xf>
    <xf numFmtId="179" fontId="44" fillId="23" borderId="50" xfId="0" applyNumberFormat="1" applyFont="1" applyFill="1" applyBorder="1" applyAlignment="1" applyProtection="1">
      <alignment horizontal="right" vertical="center"/>
      <protection locked="0"/>
    </xf>
    <xf numFmtId="179" fontId="44" fillId="25" borderId="67" xfId="84" applyNumberFormat="1" applyFont="1" applyFill="1" applyBorder="1" applyAlignment="1">
      <alignment horizontal="right" vertical="center"/>
    </xf>
    <xf numFmtId="0" fontId="44" fillId="25" borderId="158" xfId="0" applyFont="1" applyFill="1" applyBorder="1" applyAlignment="1">
      <alignment horizontal="center" vertical="center"/>
    </xf>
    <xf numFmtId="0" fontId="44" fillId="25" borderId="159" xfId="0" applyFont="1" applyFill="1" applyBorder="1" applyAlignment="1">
      <alignment horizontal="left" vertical="center"/>
    </xf>
    <xf numFmtId="0" fontId="44" fillId="25" borderId="160" xfId="0" applyFont="1" applyFill="1" applyBorder="1" applyAlignment="1">
      <alignment horizontal="left" vertical="center"/>
    </xf>
    <xf numFmtId="179" fontId="44" fillId="25" borderId="161" xfId="0" applyNumberFormat="1" applyFont="1" applyFill="1" applyBorder="1" applyAlignment="1" applyProtection="1">
      <alignment horizontal="right" vertical="center"/>
      <protection locked="0"/>
    </xf>
    <xf numFmtId="179" fontId="44" fillId="25" borderId="162" xfId="0" applyNumberFormat="1" applyFont="1" applyFill="1" applyBorder="1" applyAlignment="1" applyProtection="1">
      <alignment horizontal="right" vertical="center"/>
      <protection locked="0"/>
    </xf>
    <xf numFmtId="179" fontId="44" fillId="25" borderId="159" xfId="0" applyNumberFormat="1" applyFont="1" applyFill="1" applyBorder="1" applyAlignment="1" applyProtection="1">
      <alignment horizontal="right" vertical="center"/>
      <protection locked="0"/>
    </xf>
    <xf numFmtId="179" fontId="44" fillId="23" borderId="162" xfId="0" applyNumberFormat="1" applyFont="1" applyFill="1" applyBorder="1" applyAlignment="1" applyProtection="1">
      <alignment horizontal="right" vertical="center"/>
      <protection locked="0"/>
    </xf>
    <xf numFmtId="179" fontId="44" fillId="23" borderId="159" xfId="0" applyNumberFormat="1" applyFont="1" applyFill="1" applyBorder="1" applyAlignment="1" applyProtection="1">
      <alignment horizontal="right" vertical="center"/>
      <protection locked="0"/>
    </xf>
    <xf numFmtId="179" fontId="44" fillId="25" borderId="163" xfId="84" applyNumberFormat="1" applyFont="1" applyFill="1" applyBorder="1" applyAlignment="1">
      <alignment horizontal="right" vertical="center"/>
    </xf>
    <xf numFmtId="0" fontId="44" fillId="25" borderId="164" xfId="0" applyFont="1" applyFill="1" applyBorder="1" applyAlignment="1">
      <alignment horizontal="center" vertical="center"/>
    </xf>
    <xf numFmtId="0" fontId="44" fillId="25" borderId="165" xfId="0" applyFont="1" applyFill="1" applyBorder="1" applyAlignment="1">
      <alignment horizontal="center" vertical="center"/>
    </xf>
    <xf numFmtId="179" fontId="44" fillId="0" borderId="162" xfId="0" applyNumberFormat="1" applyFont="1" applyFill="1" applyBorder="1" applyAlignment="1" applyProtection="1">
      <alignment horizontal="right" vertical="center"/>
      <protection locked="0"/>
    </xf>
    <xf numFmtId="179" fontId="44" fillId="0" borderId="159" xfId="0" applyNumberFormat="1" applyFont="1" applyFill="1" applyBorder="1" applyAlignment="1" applyProtection="1">
      <alignment horizontal="right" vertical="center"/>
      <protection locked="0"/>
    </xf>
    <xf numFmtId="0" fontId="44" fillId="25" borderId="115" xfId="0" applyFont="1" applyFill="1" applyBorder="1" applyAlignment="1">
      <alignment horizontal="left" vertical="center"/>
    </xf>
    <xf numFmtId="179" fontId="47" fillId="0" borderId="72" xfId="0" applyNumberFormat="1" applyFont="1" applyFill="1" applyBorder="1" applyAlignment="1" applyProtection="1">
      <alignment horizontal="right" vertical="center"/>
      <protection locked="0"/>
    </xf>
    <xf numFmtId="179" fontId="47" fillId="0" borderId="76" xfId="0" applyNumberFormat="1" applyFont="1" applyFill="1" applyBorder="1" applyAlignment="1" applyProtection="1">
      <alignment horizontal="right" vertical="center"/>
      <protection locked="0"/>
    </xf>
    <xf numFmtId="179" fontId="47" fillId="0" borderId="27" xfId="0" applyNumberFormat="1" applyFont="1" applyFill="1" applyBorder="1" applyAlignment="1" applyProtection="1">
      <alignment horizontal="right" vertical="center"/>
      <protection locked="0"/>
    </xf>
    <xf numFmtId="179" fontId="47" fillId="25" borderId="76" xfId="0" applyNumberFormat="1" applyFont="1" applyFill="1" applyBorder="1" applyAlignment="1" applyProtection="1">
      <alignment horizontal="right" vertical="center"/>
      <protection locked="0"/>
    </xf>
    <xf numFmtId="0" fontId="44" fillId="25" borderId="56" xfId="0" applyFont="1" applyFill="1" applyBorder="1" applyAlignment="1">
      <alignment horizontal="left" vertical="center"/>
    </xf>
    <xf numFmtId="179" fontId="47" fillId="23" borderId="72" xfId="0" applyNumberFormat="1" applyFont="1" applyFill="1" applyBorder="1" applyAlignment="1">
      <alignment horizontal="right" vertical="center"/>
    </xf>
    <xf numFmtId="179" fontId="47" fillId="23" borderId="76" xfId="0" applyNumberFormat="1" applyFont="1" applyFill="1" applyBorder="1" applyAlignment="1">
      <alignment horizontal="right" vertical="center"/>
    </xf>
    <xf numFmtId="179" fontId="47" fillId="23" borderId="27" xfId="0" applyNumberFormat="1" applyFont="1" applyFill="1" applyBorder="1" applyAlignment="1">
      <alignment horizontal="right" vertical="center"/>
    </xf>
    <xf numFmtId="179" fontId="47" fillId="23" borderId="77" xfId="0" applyNumberFormat="1" applyFont="1" applyFill="1" applyBorder="1" applyAlignment="1">
      <alignment horizontal="right" vertical="center"/>
    </xf>
    <xf numFmtId="0" fontId="46" fillId="25" borderId="48" xfId="0" applyFont="1" applyFill="1" applyBorder="1" applyAlignment="1">
      <alignment horizontal="left" vertical="center"/>
    </xf>
    <xf numFmtId="0" fontId="46" fillId="25" borderId="43" xfId="0" applyFont="1" applyFill="1" applyBorder="1" applyAlignment="1">
      <alignment horizontal="left" vertical="center"/>
    </xf>
    <xf numFmtId="0" fontId="46" fillId="25" borderId="0" xfId="0" applyFont="1" applyFill="1" applyBorder="1" applyAlignment="1">
      <alignment horizontal="left" vertical="center"/>
    </xf>
    <xf numFmtId="0" fontId="46" fillId="25" borderId="102" xfId="0" applyFont="1" applyFill="1" applyBorder="1" applyAlignment="1">
      <alignment horizontal="left" vertical="center"/>
    </xf>
    <xf numFmtId="0" fontId="46" fillId="25" borderId="166" xfId="0" applyFont="1" applyFill="1" applyBorder="1" applyAlignment="1">
      <alignment horizontal="left" vertical="center"/>
    </xf>
    <xf numFmtId="3" fontId="46" fillId="25" borderId="167" xfId="84" applyNumberFormat="1" applyFont="1" applyFill="1" applyBorder="1" applyAlignment="1">
      <alignment horizontal="center" vertical="center"/>
    </xf>
    <xf numFmtId="0" fontId="46" fillId="25" borderId="168" xfId="0" applyFont="1" applyFill="1" applyBorder="1" applyAlignment="1">
      <alignment horizontal="left" vertical="center"/>
    </xf>
    <xf numFmtId="3" fontId="46" fillId="25" borderId="35" xfId="84" applyNumberFormat="1" applyFont="1" applyFill="1" applyBorder="1" applyAlignment="1">
      <alignment horizontal="center" vertical="center"/>
    </xf>
    <xf numFmtId="3" fontId="46" fillId="25" borderId="73" xfId="84" applyNumberFormat="1" applyFont="1" applyFill="1" applyBorder="1" applyAlignment="1">
      <alignment horizontal="center" vertical="center"/>
    </xf>
    <xf numFmtId="3" fontId="46" fillId="25" borderId="74" xfId="84" applyNumberFormat="1" applyFont="1" applyFill="1" applyBorder="1" applyAlignment="1">
      <alignment vertical="center"/>
    </xf>
    <xf numFmtId="0" fontId="46" fillId="25" borderId="169" xfId="0" applyFont="1" applyFill="1" applyBorder="1" applyAlignment="1">
      <alignment horizontal="center" vertical="center"/>
    </xf>
    <xf numFmtId="3" fontId="27" fillId="25" borderId="0" xfId="84" applyNumberFormat="1" applyFont="1" applyFill="1" applyAlignment="1">
      <alignment horizontal="left" vertical="center"/>
    </xf>
    <xf numFmtId="0" fontId="50" fillId="0" borderId="0" xfId="0" applyFont="1" applyAlignment="1">
      <alignment/>
    </xf>
    <xf numFmtId="3" fontId="40" fillId="25" borderId="0" xfId="84" applyNumberFormat="1" applyFont="1" applyFill="1" applyBorder="1" applyAlignment="1">
      <alignment vertical="top"/>
    </xf>
    <xf numFmtId="3" fontId="46" fillId="25" borderId="105" xfId="84" applyNumberFormat="1" applyFont="1" applyFill="1" applyBorder="1" applyAlignment="1">
      <alignment horizontal="center" vertical="center"/>
    </xf>
    <xf numFmtId="0" fontId="46" fillId="25" borderId="97" xfId="0" applyFont="1" applyFill="1" applyBorder="1" applyAlignment="1">
      <alignment horizontal="left" vertical="center"/>
    </xf>
    <xf numFmtId="0" fontId="46" fillId="25" borderId="170" xfId="0" applyFont="1" applyFill="1" applyBorder="1" applyAlignment="1">
      <alignment horizontal="left" vertical="center"/>
    </xf>
    <xf numFmtId="0" fontId="46" fillId="25" borderId="132" xfId="0" applyFont="1" applyFill="1" applyBorder="1" applyAlignment="1">
      <alignment horizontal="left" vertical="center"/>
    </xf>
    <xf numFmtId="0" fontId="46" fillId="25" borderId="171" xfId="0" applyFont="1" applyFill="1" applyBorder="1" applyAlignment="1">
      <alignment horizontal="left" vertical="center"/>
    </xf>
    <xf numFmtId="0" fontId="46" fillId="25" borderId="172" xfId="0" applyFont="1" applyFill="1" applyBorder="1" applyAlignment="1">
      <alignment horizontal="left" vertical="center"/>
    </xf>
    <xf numFmtId="0" fontId="46" fillId="25" borderId="99" xfId="0" applyFont="1" applyFill="1" applyBorder="1" applyAlignment="1">
      <alignment horizontal="left" vertical="center"/>
    </xf>
    <xf numFmtId="0" fontId="46" fillId="25" borderId="173" xfId="0" applyFont="1" applyFill="1" applyBorder="1" applyAlignment="1">
      <alignment horizontal="left" vertical="center"/>
    </xf>
    <xf numFmtId="0" fontId="46" fillId="23" borderId="39" xfId="0" applyFont="1" applyFill="1" applyBorder="1" applyAlignment="1">
      <alignment horizontal="left" vertical="center"/>
    </xf>
    <xf numFmtId="179" fontId="46" fillId="23" borderId="123" xfId="84" applyNumberFormat="1" applyFont="1" applyFill="1" applyBorder="1" applyAlignment="1">
      <alignment horizontal="right" vertical="center"/>
    </xf>
    <xf numFmtId="179" fontId="46" fillId="23" borderId="3" xfId="84" applyNumberFormat="1" applyFont="1" applyFill="1" applyBorder="1" applyAlignment="1">
      <alignment horizontal="right" vertical="center"/>
    </xf>
    <xf numFmtId="179" fontId="46" fillId="23" borderId="63" xfId="84" applyNumberFormat="1" applyFont="1" applyFill="1" applyBorder="1" applyAlignment="1">
      <alignment horizontal="right" vertical="center"/>
    </xf>
    <xf numFmtId="179" fontId="46" fillId="23" borderId="34" xfId="84" applyNumberFormat="1" applyFont="1" applyFill="1" applyBorder="1" applyAlignment="1">
      <alignment horizontal="right" vertical="center"/>
    </xf>
    <xf numFmtId="179" fontId="46" fillId="23" borderId="22" xfId="84" applyNumberFormat="1" applyFont="1" applyFill="1" applyBorder="1" applyAlignment="1">
      <alignment horizontal="right" vertical="center"/>
    </xf>
    <xf numFmtId="179" fontId="46" fillId="23" borderId="169" xfId="84" applyNumberFormat="1" applyFont="1" applyFill="1" applyBorder="1" applyAlignment="1">
      <alignment horizontal="right" vertical="center"/>
    </xf>
    <xf numFmtId="179" fontId="46" fillId="23" borderId="19" xfId="84" applyNumberFormat="1" applyFont="1" applyFill="1" applyBorder="1" applyAlignment="1">
      <alignment horizontal="right" vertical="center"/>
    </xf>
    <xf numFmtId="179" fontId="46" fillId="23" borderId="62" xfId="84" applyNumberFormat="1" applyFont="1" applyFill="1" applyBorder="1" applyAlignment="1">
      <alignment horizontal="right" vertical="center"/>
    </xf>
    <xf numFmtId="179" fontId="46" fillId="23" borderId="36" xfId="84" applyNumberFormat="1" applyFont="1" applyFill="1" applyBorder="1" applyAlignment="1">
      <alignment horizontal="right" vertical="center"/>
    </xf>
    <xf numFmtId="179" fontId="46" fillId="23" borderId="20" xfId="84" applyNumberFormat="1" applyFont="1" applyFill="1" applyBorder="1" applyAlignment="1">
      <alignment horizontal="right" vertical="center"/>
    </xf>
    <xf numFmtId="179" fontId="46" fillId="23" borderId="174" xfId="84" applyNumberFormat="1" applyFont="1" applyFill="1" applyBorder="1" applyAlignment="1">
      <alignment horizontal="right" vertical="center"/>
    </xf>
    <xf numFmtId="179" fontId="46" fillId="23" borderId="45" xfId="84" applyNumberFormat="1" applyFont="1" applyFill="1" applyBorder="1" applyAlignment="1">
      <alignment horizontal="right" vertical="center"/>
    </xf>
    <xf numFmtId="179" fontId="46" fillId="23" borderId="130" xfId="84" applyNumberFormat="1" applyFont="1" applyFill="1" applyBorder="1" applyAlignment="1">
      <alignment horizontal="right" vertical="center"/>
    </xf>
    <xf numFmtId="179" fontId="46" fillId="23" borderId="131" xfId="84" applyNumberFormat="1" applyFont="1" applyFill="1" applyBorder="1" applyAlignment="1">
      <alignment horizontal="right" vertical="center"/>
    </xf>
    <xf numFmtId="179" fontId="46" fillId="23" borderId="175" xfId="84" applyNumberFormat="1" applyFont="1" applyFill="1" applyBorder="1" applyAlignment="1">
      <alignment horizontal="right" vertical="center"/>
    </xf>
    <xf numFmtId="179" fontId="46" fillId="23" borderId="176" xfId="84" applyNumberFormat="1" applyFont="1" applyFill="1" applyBorder="1" applyAlignment="1">
      <alignment horizontal="right" vertical="center"/>
    </xf>
    <xf numFmtId="179" fontId="46" fillId="23" borderId="177" xfId="84" applyNumberFormat="1" applyFont="1" applyFill="1" applyBorder="1" applyAlignment="1">
      <alignment horizontal="right" vertical="center"/>
    </xf>
    <xf numFmtId="179" fontId="46" fillId="23" borderId="157" xfId="84" applyNumberFormat="1" applyFont="1" applyFill="1" applyBorder="1" applyAlignment="1">
      <alignment horizontal="right" vertical="center"/>
    </xf>
    <xf numFmtId="179" fontId="46" fillId="23" borderId="178" xfId="84" applyNumberFormat="1" applyFont="1" applyFill="1" applyBorder="1" applyAlignment="1">
      <alignment horizontal="right" vertical="center"/>
    </xf>
    <xf numFmtId="179" fontId="46" fillId="23" borderId="179" xfId="84" applyNumberFormat="1" applyFont="1" applyFill="1" applyBorder="1" applyAlignment="1">
      <alignment horizontal="right" vertical="center"/>
    </xf>
    <xf numFmtId="179" fontId="46" fillId="23" borderId="71" xfId="84" applyNumberFormat="1" applyFont="1" applyFill="1" applyBorder="1" applyAlignment="1">
      <alignment horizontal="right" vertical="center"/>
    </xf>
    <xf numFmtId="179" fontId="46" fillId="23" borderId="43" xfId="84" applyNumberFormat="1" applyFont="1" applyFill="1" applyBorder="1" applyAlignment="1">
      <alignment horizontal="right" vertical="center"/>
    </xf>
    <xf numFmtId="179" fontId="46" fillId="23" borderId="26" xfId="84" applyNumberFormat="1" applyFont="1" applyFill="1" applyBorder="1" applyAlignment="1">
      <alignment horizontal="right" vertical="center"/>
    </xf>
    <xf numFmtId="179" fontId="46" fillId="23" borderId="41" xfId="84" applyNumberFormat="1" applyFont="1" applyFill="1" applyBorder="1" applyAlignment="1">
      <alignment horizontal="right" vertical="center"/>
    </xf>
    <xf numFmtId="179" fontId="46" fillId="23" borderId="180" xfId="84" applyNumberFormat="1" applyFont="1" applyFill="1" applyBorder="1" applyAlignment="1">
      <alignment horizontal="right" vertical="center"/>
    </xf>
    <xf numFmtId="179" fontId="46" fillId="23" borderId="181" xfId="84" applyNumberFormat="1" applyFont="1" applyFill="1" applyBorder="1" applyAlignment="1">
      <alignment horizontal="right" vertical="center"/>
    </xf>
    <xf numFmtId="179" fontId="46" fillId="23" borderId="90" xfId="84" applyNumberFormat="1" applyFont="1" applyFill="1" applyBorder="1" applyAlignment="1">
      <alignment horizontal="right" vertical="center"/>
    </xf>
    <xf numFmtId="179" fontId="46" fillId="23" borderId="182" xfId="84" applyNumberFormat="1" applyFont="1" applyFill="1" applyBorder="1" applyAlignment="1">
      <alignment horizontal="right" vertical="center"/>
    </xf>
    <xf numFmtId="179" fontId="46" fillId="23" borderId="98" xfId="84" applyNumberFormat="1" applyFont="1" applyFill="1" applyBorder="1" applyAlignment="1">
      <alignment horizontal="right" vertical="center"/>
    </xf>
    <xf numFmtId="179" fontId="46" fillId="23" borderId="183" xfId="84" applyNumberFormat="1" applyFont="1" applyFill="1" applyBorder="1" applyAlignment="1">
      <alignment horizontal="right" vertical="center"/>
    </xf>
    <xf numFmtId="179" fontId="46" fillId="23" borderId="184" xfId="84" applyNumberFormat="1" applyFont="1" applyFill="1" applyBorder="1" applyAlignment="1">
      <alignment horizontal="right" vertical="center"/>
    </xf>
    <xf numFmtId="179" fontId="46" fillId="23" borderId="185" xfId="84" applyNumberFormat="1" applyFont="1" applyFill="1" applyBorder="1" applyAlignment="1">
      <alignment horizontal="right" vertical="center"/>
    </xf>
    <xf numFmtId="179" fontId="46" fillId="23" borderId="186" xfId="84" applyNumberFormat="1" applyFont="1" applyFill="1" applyBorder="1" applyAlignment="1">
      <alignment horizontal="right" vertical="center"/>
    </xf>
    <xf numFmtId="179" fontId="46" fillId="23" borderId="187" xfId="84" applyNumberFormat="1" applyFont="1" applyFill="1" applyBorder="1" applyAlignment="1">
      <alignment horizontal="right" vertical="center"/>
    </xf>
    <xf numFmtId="179" fontId="46" fillId="23" borderId="188" xfId="84" applyNumberFormat="1" applyFont="1" applyFill="1" applyBorder="1" applyAlignment="1">
      <alignment horizontal="right" vertical="center"/>
    </xf>
    <xf numFmtId="179" fontId="46" fillId="23" borderId="189" xfId="84" applyNumberFormat="1" applyFont="1" applyFill="1" applyBorder="1" applyAlignment="1">
      <alignment horizontal="right" vertical="center"/>
    </xf>
    <xf numFmtId="179" fontId="46" fillId="23" borderId="190" xfId="84" applyNumberFormat="1" applyFont="1" applyFill="1" applyBorder="1" applyAlignment="1">
      <alignment horizontal="right" vertical="center"/>
    </xf>
    <xf numFmtId="179" fontId="46" fillId="23" borderId="61" xfId="84" applyNumberFormat="1" applyFont="1" applyFill="1" applyBorder="1" applyAlignment="1">
      <alignment horizontal="right" vertical="center"/>
    </xf>
    <xf numFmtId="179" fontId="46" fillId="23" borderId="60" xfId="84" applyNumberFormat="1" applyFont="1" applyFill="1" applyBorder="1" applyAlignment="1">
      <alignment horizontal="right" vertical="center"/>
    </xf>
    <xf numFmtId="179" fontId="46" fillId="23" borderId="126" xfId="84" applyNumberFormat="1" applyFont="1" applyFill="1" applyBorder="1" applyAlignment="1">
      <alignment horizontal="right" vertical="center"/>
    </xf>
    <xf numFmtId="179" fontId="46" fillId="23" borderId="92" xfId="84" applyNumberFormat="1" applyFont="1" applyFill="1" applyBorder="1" applyAlignment="1">
      <alignment horizontal="right" vertical="center"/>
    </xf>
    <xf numFmtId="179" fontId="46" fillId="23" borderId="49" xfId="84" applyNumberFormat="1" applyFont="1" applyFill="1" applyBorder="1" applyAlignment="1">
      <alignment horizontal="right" vertical="center"/>
    </xf>
    <xf numFmtId="179" fontId="46" fillId="23" borderId="75" xfId="84" applyNumberFormat="1" applyFont="1" applyFill="1" applyBorder="1" applyAlignment="1">
      <alignment horizontal="right" vertical="center"/>
    </xf>
    <xf numFmtId="179" fontId="46" fillId="23" borderId="144" xfId="84" applyNumberFormat="1" applyFont="1" applyFill="1" applyBorder="1" applyAlignment="1">
      <alignment horizontal="right" vertical="center"/>
    </xf>
    <xf numFmtId="179" fontId="46" fillId="23" borderId="83" xfId="84" applyNumberFormat="1" applyFont="1" applyFill="1" applyBorder="1" applyAlignment="1">
      <alignment horizontal="right" vertical="center"/>
    </xf>
    <xf numFmtId="179" fontId="46" fillId="23" borderId="191" xfId="84" applyNumberFormat="1" applyFont="1" applyFill="1" applyBorder="1" applyAlignment="1">
      <alignment horizontal="right" vertical="center"/>
    </xf>
    <xf numFmtId="179" fontId="46" fillId="23" borderId="78" xfId="84" applyNumberFormat="1" applyFont="1" applyFill="1" applyBorder="1" applyAlignment="1">
      <alignment horizontal="right" vertical="center"/>
    </xf>
    <xf numFmtId="179" fontId="46" fillId="23" borderId="24" xfId="84" applyNumberFormat="1" applyFont="1" applyFill="1" applyBorder="1" applyAlignment="1">
      <alignment horizontal="right" vertical="center"/>
    </xf>
    <xf numFmtId="179" fontId="46" fillId="23" borderId="115" xfId="84" applyNumberFormat="1" applyFont="1" applyFill="1" applyBorder="1" applyAlignment="1">
      <alignment horizontal="right" vertical="center"/>
    </xf>
    <xf numFmtId="179" fontId="46" fillId="23" borderId="40" xfId="84" applyNumberFormat="1" applyFont="1" applyFill="1" applyBorder="1" applyAlignment="1">
      <alignment horizontal="right" vertical="center"/>
    </xf>
    <xf numFmtId="179" fontId="46" fillId="23" borderId="25" xfId="84" applyNumberFormat="1" applyFont="1" applyFill="1" applyBorder="1" applyAlignment="1">
      <alignment horizontal="right" vertical="center"/>
    </xf>
    <xf numFmtId="179" fontId="46" fillId="23" borderId="192" xfId="84" applyNumberFormat="1" applyFont="1" applyFill="1" applyBorder="1" applyAlignment="1">
      <alignment horizontal="right" vertical="center"/>
    </xf>
    <xf numFmtId="179" fontId="46" fillId="23" borderId="193" xfId="84" applyNumberFormat="1" applyFont="1" applyFill="1" applyBorder="1" applyAlignment="1">
      <alignment horizontal="right" vertical="center"/>
    </xf>
    <xf numFmtId="179" fontId="46" fillId="23" borderId="194" xfId="84" applyNumberFormat="1" applyFont="1" applyFill="1" applyBorder="1" applyAlignment="1">
      <alignment horizontal="right" vertical="center"/>
    </xf>
    <xf numFmtId="179" fontId="46" fillId="23" borderId="93" xfId="84" applyNumberFormat="1" applyFont="1" applyFill="1" applyBorder="1" applyAlignment="1">
      <alignment horizontal="right" vertical="center"/>
    </xf>
    <xf numFmtId="179" fontId="46" fillId="23" borderId="169" xfId="84" applyNumberFormat="1" applyFont="1" applyFill="1" applyBorder="1" applyAlignment="1">
      <alignment vertical="center"/>
    </xf>
    <xf numFmtId="179" fontId="46" fillId="23" borderId="19" xfId="84" applyNumberFormat="1" applyFont="1" applyFill="1" applyBorder="1" applyAlignment="1">
      <alignment vertical="center"/>
    </xf>
    <xf numFmtId="179" fontId="46" fillId="23" borderId="62" xfId="84" applyNumberFormat="1" applyFont="1" applyFill="1" applyBorder="1" applyAlignment="1">
      <alignment vertical="center"/>
    </xf>
    <xf numFmtId="179" fontId="46" fillId="23" borderId="36" xfId="84" applyNumberFormat="1" applyFont="1" applyFill="1" applyBorder="1" applyAlignment="1">
      <alignment vertical="center"/>
    </xf>
    <xf numFmtId="179" fontId="46" fillId="23" borderId="20" xfId="84" applyNumberFormat="1" applyFont="1" applyFill="1" applyBorder="1" applyAlignment="1">
      <alignment vertical="center"/>
    </xf>
    <xf numFmtId="179" fontId="46" fillId="23" borderId="176" xfId="84" applyNumberFormat="1" applyFont="1" applyFill="1" applyBorder="1" applyAlignment="1">
      <alignment vertical="center"/>
    </xf>
    <xf numFmtId="179" fontId="46" fillId="23" borderId="177" xfId="84" applyNumberFormat="1" applyFont="1" applyFill="1" applyBorder="1" applyAlignment="1">
      <alignment vertical="center"/>
    </xf>
    <xf numFmtId="179" fontId="46" fillId="23" borderId="157" xfId="84" applyNumberFormat="1" applyFont="1" applyFill="1" applyBorder="1" applyAlignment="1">
      <alignment vertical="center"/>
    </xf>
    <xf numFmtId="179" fontId="46" fillId="23" borderId="178" xfId="84" applyNumberFormat="1" applyFont="1" applyFill="1" applyBorder="1" applyAlignment="1">
      <alignment vertical="center"/>
    </xf>
    <xf numFmtId="179" fontId="46" fillId="23" borderId="179" xfId="84" applyNumberFormat="1" applyFont="1" applyFill="1" applyBorder="1" applyAlignment="1">
      <alignment vertical="center"/>
    </xf>
    <xf numFmtId="179" fontId="46" fillId="23" borderId="174" xfId="84" applyNumberFormat="1" applyFont="1" applyFill="1" applyBorder="1" applyAlignment="1">
      <alignment vertical="center"/>
    </xf>
    <xf numFmtId="179" fontId="46" fillId="23" borderId="45" xfId="84" applyNumberFormat="1" applyFont="1" applyFill="1" applyBorder="1" applyAlignment="1">
      <alignment vertical="center"/>
    </xf>
    <xf numFmtId="179" fontId="46" fillId="23" borderId="130" xfId="84" applyNumberFormat="1" applyFont="1" applyFill="1" applyBorder="1" applyAlignment="1">
      <alignment vertical="center"/>
    </xf>
    <xf numFmtId="179" fontId="46" fillId="23" borderId="131" xfId="84" applyNumberFormat="1" applyFont="1" applyFill="1" applyBorder="1" applyAlignment="1">
      <alignment vertical="center"/>
    </xf>
    <xf numFmtId="179" fontId="46" fillId="23" borderId="175" xfId="84" applyNumberFormat="1" applyFont="1" applyFill="1" applyBorder="1" applyAlignment="1">
      <alignment vertical="center"/>
    </xf>
    <xf numFmtId="179" fontId="46" fillId="23" borderId="189" xfId="84" applyNumberFormat="1" applyFont="1" applyFill="1" applyBorder="1" applyAlignment="1">
      <alignment vertical="center"/>
    </xf>
    <xf numFmtId="179" fontId="46" fillId="23" borderId="190" xfId="84" applyNumberFormat="1" applyFont="1" applyFill="1" applyBorder="1" applyAlignment="1">
      <alignment vertical="center"/>
    </xf>
    <xf numFmtId="179" fontId="46" fillId="23" borderId="61" xfId="84" applyNumberFormat="1" applyFont="1" applyFill="1" applyBorder="1" applyAlignment="1">
      <alignment vertical="center"/>
    </xf>
    <xf numFmtId="179" fontId="46" fillId="23" borderId="60" xfId="84" applyNumberFormat="1" applyFont="1" applyFill="1" applyBorder="1" applyAlignment="1">
      <alignment vertical="center"/>
    </xf>
    <xf numFmtId="179" fontId="46" fillId="23" borderId="126" xfId="84" applyNumberFormat="1" applyFont="1" applyFill="1" applyBorder="1" applyAlignment="1">
      <alignment vertical="center"/>
    </xf>
    <xf numFmtId="179" fontId="46" fillId="23" borderId="195" xfId="84" applyNumberFormat="1" applyFont="1" applyFill="1" applyBorder="1" applyAlignment="1">
      <alignment vertical="center"/>
    </xf>
    <xf numFmtId="179" fontId="46" fillId="23" borderId="94" xfId="84" applyNumberFormat="1" applyFont="1" applyFill="1" applyBorder="1" applyAlignment="1">
      <alignment vertical="center"/>
    </xf>
    <xf numFmtId="179" fontId="46" fillId="23" borderId="196" xfId="84" applyNumberFormat="1" applyFont="1" applyFill="1" applyBorder="1" applyAlignment="1">
      <alignment vertical="center"/>
    </xf>
    <xf numFmtId="179" fontId="46" fillId="23" borderId="154" xfId="84" applyNumberFormat="1" applyFont="1" applyFill="1" applyBorder="1" applyAlignment="1">
      <alignment vertical="center"/>
    </xf>
    <xf numFmtId="179" fontId="46" fillId="23" borderId="197" xfId="84" applyNumberFormat="1" applyFont="1" applyFill="1" applyBorder="1" applyAlignment="1">
      <alignment vertical="center"/>
    </xf>
    <xf numFmtId="179" fontId="46" fillId="23" borderId="123" xfId="84" applyNumberFormat="1" applyFont="1" applyFill="1" applyBorder="1" applyAlignment="1">
      <alignment vertical="center"/>
    </xf>
    <xf numFmtId="179" fontId="46" fillId="23" borderId="3" xfId="84" applyNumberFormat="1" applyFont="1" applyFill="1" applyBorder="1" applyAlignment="1">
      <alignment vertical="center"/>
    </xf>
    <xf numFmtId="179" fontId="46" fillId="23" borderId="63" xfId="84" applyNumberFormat="1" applyFont="1" applyFill="1" applyBorder="1" applyAlignment="1">
      <alignment vertical="center"/>
    </xf>
    <xf numFmtId="179" fontId="46" fillId="23" borderId="34" xfId="84" applyNumberFormat="1" applyFont="1" applyFill="1" applyBorder="1" applyAlignment="1">
      <alignment vertical="center"/>
    </xf>
    <xf numFmtId="179" fontId="46" fillId="23" borderId="22" xfId="84" applyNumberFormat="1" applyFont="1" applyFill="1" applyBorder="1" applyAlignment="1">
      <alignment vertical="center"/>
    </xf>
    <xf numFmtId="179" fontId="46" fillId="23" borderId="71" xfId="84" applyNumberFormat="1" applyFont="1" applyFill="1" applyBorder="1" applyAlignment="1">
      <alignment vertical="center"/>
    </xf>
    <xf numFmtId="179" fontId="46" fillId="23" borderId="43" xfId="84" applyNumberFormat="1" applyFont="1" applyFill="1" applyBorder="1" applyAlignment="1">
      <alignment vertical="center"/>
    </xf>
    <xf numFmtId="179" fontId="46" fillId="23" borderId="49" xfId="84" applyNumberFormat="1" applyFont="1" applyFill="1" applyBorder="1" applyAlignment="1">
      <alignment vertical="center"/>
    </xf>
    <xf numFmtId="179" fontId="46" fillId="23" borderId="75" xfId="84" applyNumberFormat="1" applyFont="1" applyFill="1" applyBorder="1" applyAlignment="1">
      <alignment vertical="center"/>
    </xf>
    <xf numFmtId="179" fontId="46" fillId="23" borderId="144" xfId="84" applyNumberFormat="1" applyFont="1" applyFill="1" applyBorder="1" applyAlignment="1">
      <alignment vertical="center"/>
    </xf>
    <xf numFmtId="179" fontId="46" fillId="23" borderId="83" xfId="84" applyNumberFormat="1" applyFont="1" applyFill="1" applyBorder="1" applyAlignment="1">
      <alignment vertical="center"/>
    </xf>
    <xf numFmtId="179" fontId="46" fillId="23" borderId="191" xfId="84" applyNumberFormat="1" applyFont="1" applyFill="1" applyBorder="1" applyAlignment="1">
      <alignment vertical="center"/>
    </xf>
    <xf numFmtId="179" fontId="46" fillId="23" borderId="198" xfId="84" applyNumberFormat="1" applyFont="1" applyFill="1" applyBorder="1" applyAlignment="1">
      <alignment vertical="center"/>
    </xf>
    <xf numFmtId="179" fontId="46" fillId="23" borderId="199" xfId="84" applyNumberFormat="1" applyFont="1" applyFill="1" applyBorder="1" applyAlignment="1">
      <alignment vertical="center"/>
    </xf>
    <xf numFmtId="179" fontId="46" fillId="23" borderId="59" xfId="84" applyNumberFormat="1" applyFont="1" applyFill="1" applyBorder="1" applyAlignment="1">
      <alignment vertical="center"/>
    </xf>
    <xf numFmtId="179" fontId="46" fillId="23" borderId="58" xfId="84" applyNumberFormat="1" applyFont="1" applyFill="1" applyBorder="1" applyAlignment="1">
      <alignment vertical="center"/>
    </xf>
    <xf numFmtId="179" fontId="46" fillId="23" borderId="124" xfId="84" applyNumberFormat="1" applyFont="1" applyFill="1" applyBorder="1" applyAlignment="1">
      <alignment vertical="center"/>
    </xf>
    <xf numFmtId="179" fontId="46" fillId="23" borderId="72" xfId="84" applyNumberFormat="1" applyFont="1" applyFill="1" applyBorder="1" applyAlignment="1">
      <alignment vertical="center"/>
    </xf>
    <xf numFmtId="179" fontId="46" fillId="23" borderId="76" xfId="84" applyNumberFormat="1" applyFont="1" applyFill="1" applyBorder="1" applyAlignment="1">
      <alignment vertical="center"/>
    </xf>
    <xf numFmtId="179" fontId="46" fillId="23" borderId="65" xfId="84" applyNumberFormat="1" applyFont="1" applyFill="1" applyBorder="1" applyAlignment="1">
      <alignment vertical="center"/>
    </xf>
    <xf numFmtId="179" fontId="46" fillId="23" borderId="77" xfId="84" applyNumberFormat="1" applyFont="1" applyFill="1" applyBorder="1" applyAlignment="1">
      <alignment vertical="center"/>
    </xf>
    <xf numFmtId="179" fontId="46" fillId="23" borderId="128" xfId="84" applyNumberFormat="1" applyFont="1" applyFill="1" applyBorder="1" applyAlignment="1">
      <alignment vertical="center"/>
    </xf>
    <xf numFmtId="179" fontId="46" fillId="23" borderId="78" xfId="84" applyNumberFormat="1" applyFont="1" applyFill="1" applyBorder="1" applyAlignment="1">
      <alignment vertical="center"/>
    </xf>
    <xf numFmtId="179" fontId="46" fillId="23" borderId="24" xfId="84" applyNumberFormat="1" applyFont="1" applyFill="1" applyBorder="1" applyAlignment="1">
      <alignment vertical="center"/>
    </xf>
    <xf numFmtId="179" fontId="46" fillId="23" borderId="115" xfId="84" applyNumberFormat="1" applyFont="1" applyFill="1" applyBorder="1" applyAlignment="1">
      <alignment vertical="center"/>
    </xf>
    <xf numFmtId="179" fontId="46" fillId="23" borderId="40" xfId="84" applyNumberFormat="1" applyFont="1" applyFill="1" applyBorder="1" applyAlignment="1">
      <alignment vertical="center"/>
    </xf>
    <xf numFmtId="179" fontId="46" fillId="23" borderId="25" xfId="84" applyNumberFormat="1" applyFont="1" applyFill="1" applyBorder="1" applyAlignment="1">
      <alignment vertical="center"/>
    </xf>
    <xf numFmtId="0" fontId="46" fillId="23" borderId="71" xfId="0" applyFont="1" applyFill="1" applyBorder="1" applyAlignment="1">
      <alignment vertical="center"/>
    </xf>
    <xf numFmtId="0" fontId="46" fillId="23" borderId="43" xfId="0" applyFont="1" applyFill="1" applyBorder="1" applyAlignment="1">
      <alignment vertical="center"/>
    </xf>
    <xf numFmtId="0" fontId="46" fillId="23" borderId="26" xfId="0" applyFont="1" applyFill="1" applyBorder="1" applyAlignment="1">
      <alignment vertical="center"/>
    </xf>
    <xf numFmtId="0" fontId="46" fillId="23" borderId="41" xfId="0" applyFont="1" applyFill="1" applyBorder="1" applyAlignment="1">
      <alignment vertical="center"/>
    </xf>
    <xf numFmtId="0" fontId="46" fillId="23" borderId="180" xfId="0" applyFont="1" applyFill="1" applyBorder="1" applyAlignment="1">
      <alignment vertical="center"/>
    </xf>
    <xf numFmtId="0" fontId="46" fillId="23" borderId="200" xfId="0" applyFont="1" applyFill="1" applyBorder="1" applyAlignment="1">
      <alignment horizontal="center" vertical="center"/>
    </xf>
    <xf numFmtId="0" fontId="46" fillId="23" borderId="201" xfId="0" applyFont="1" applyFill="1" applyBorder="1" applyAlignment="1">
      <alignment horizontal="center" vertical="center"/>
    </xf>
    <xf numFmtId="0" fontId="46" fillId="23" borderId="168" xfId="0" applyFont="1" applyFill="1" applyBorder="1" applyAlignment="1">
      <alignment horizontal="center" vertical="center"/>
    </xf>
    <xf numFmtId="0" fontId="46" fillId="23" borderId="139" xfId="0" applyFont="1" applyFill="1" applyBorder="1" applyAlignment="1">
      <alignment horizontal="center" vertical="center"/>
    </xf>
    <xf numFmtId="0" fontId="46" fillId="23" borderId="202" xfId="0" applyFont="1" applyFill="1" applyBorder="1" applyAlignment="1">
      <alignment horizontal="center" vertical="center"/>
    </xf>
    <xf numFmtId="179" fontId="46" fillId="25" borderId="20" xfId="84" applyNumberFormat="1" applyFont="1" applyFill="1" applyBorder="1" applyAlignment="1">
      <alignment horizontal="right" vertical="center"/>
    </xf>
    <xf numFmtId="179" fontId="46" fillId="25" borderId="203" xfId="84" applyNumberFormat="1" applyFont="1" applyFill="1" applyBorder="1" applyAlignment="1">
      <alignment horizontal="center" vertical="center"/>
    </xf>
    <xf numFmtId="179" fontId="46" fillId="25" borderId="204" xfId="84" applyNumberFormat="1" applyFont="1" applyFill="1" applyBorder="1" applyAlignment="1">
      <alignment horizontal="center" vertical="center"/>
    </xf>
    <xf numFmtId="179" fontId="46" fillId="25" borderId="168" xfId="84" applyNumberFormat="1" applyFont="1" applyFill="1" applyBorder="1" applyAlignment="1">
      <alignment horizontal="right" vertical="center"/>
    </xf>
    <xf numFmtId="179" fontId="62" fillId="25" borderId="62" xfId="84" applyNumberFormat="1" applyFont="1" applyFill="1" applyBorder="1" applyAlignment="1">
      <alignment horizontal="right" vertical="center"/>
    </xf>
    <xf numFmtId="179" fontId="46" fillId="25" borderId="205" xfId="84" applyNumberFormat="1" applyFont="1" applyFill="1" applyBorder="1" applyAlignment="1">
      <alignment horizontal="center" vertical="center"/>
    </xf>
    <xf numFmtId="179" fontId="46" fillId="23" borderId="206" xfId="84" applyNumberFormat="1" applyFont="1" applyFill="1" applyBorder="1" applyAlignment="1">
      <alignment horizontal="center" vertical="center"/>
    </xf>
    <xf numFmtId="179" fontId="62" fillId="25" borderId="65" xfId="84" applyNumberFormat="1" applyFont="1" applyFill="1" applyBorder="1" applyAlignment="1">
      <alignment horizontal="right" vertical="center"/>
    </xf>
    <xf numFmtId="189" fontId="45" fillId="25" borderId="22" xfId="84" applyNumberFormat="1" applyFont="1" applyFill="1" applyBorder="1" applyAlignment="1">
      <alignment vertical="center"/>
    </xf>
    <xf numFmtId="179" fontId="46" fillId="25" borderId="63" xfId="84" applyNumberFormat="1" applyFont="1" applyFill="1" applyBorder="1" applyAlignment="1">
      <alignment horizontal="right" vertical="center"/>
    </xf>
    <xf numFmtId="179" fontId="62" fillId="25" borderId="25" xfId="84" applyNumberFormat="1" applyFont="1" applyFill="1" applyBorder="1" applyAlignment="1">
      <alignment horizontal="right" vertical="center"/>
    </xf>
    <xf numFmtId="179" fontId="45" fillId="25" borderId="22" xfId="84" applyNumberFormat="1" applyFont="1" applyFill="1" applyBorder="1" applyAlignment="1">
      <alignment vertical="center"/>
    </xf>
    <xf numFmtId="186" fontId="62" fillId="0" borderId="26" xfId="0" applyNumberFormat="1" applyFont="1" applyFill="1" applyBorder="1" applyAlignment="1">
      <alignment/>
    </xf>
    <xf numFmtId="186" fontId="62" fillId="0" borderId="64" xfId="0" applyNumberFormat="1" applyFont="1" applyFill="1" applyBorder="1" applyAlignment="1">
      <alignment/>
    </xf>
    <xf numFmtId="186" fontId="62" fillId="0" borderId="207" xfId="0" applyNumberFormat="1" applyFont="1" applyFill="1" applyBorder="1" applyAlignment="1">
      <alignment/>
    </xf>
    <xf numFmtId="186" fontId="62" fillId="0" borderId="180" xfId="0" applyNumberFormat="1" applyFont="1" applyFill="1" applyBorder="1" applyAlignment="1">
      <alignment/>
    </xf>
    <xf numFmtId="186" fontId="46" fillId="23" borderId="22" xfId="0" applyNumberFormat="1" applyFont="1" applyFill="1" applyBorder="1" applyAlignment="1">
      <alignment/>
    </xf>
    <xf numFmtId="186" fontId="46" fillId="23" borderId="25" xfId="0" applyNumberFormat="1" applyFont="1" applyFill="1" applyBorder="1" applyAlignment="1">
      <alignment/>
    </xf>
    <xf numFmtId="179" fontId="46" fillId="25" borderId="22" xfId="84" applyNumberFormat="1" applyFont="1" applyFill="1" applyBorder="1" applyAlignment="1">
      <alignment horizontal="right" vertical="center"/>
    </xf>
    <xf numFmtId="0" fontId="66" fillId="20" borderId="116" xfId="122" applyFont="1" applyFill="1" applyBorder="1" applyAlignment="1">
      <alignment horizontal="center" vertical="center" shrinkToFit="1"/>
      <protection/>
    </xf>
    <xf numFmtId="0" fontId="66" fillId="20" borderId="17" xfId="122" applyFont="1" applyFill="1" applyBorder="1" applyAlignment="1">
      <alignment horizontal="center" vertical="center" shrinkToFit="1"/>
      <protection/>
    </xf>
    <xf numFmtId="179" fontId="46" fillId="22" borderId="68" xfId="84" applyNumberFormat="1" applyFont="1" applyFill="1" applyBorder="1" applyAlignment="1">
      <alignment horizontal="right" vertical="center"/>
    </xf>
    <xf numFmtId="179" fontId="46" fillId="22" borderId="69" xfId="84" applyNumberFormat="1" applyFont="1" applyFill="1" applyBorder="1" applyAlignment="1">
      <alignment horizontal="right" vertical="center"/>
    </xf>
    <xf numFmtId="179" fontId="46" fillId="22" borderId="208" xfId="84" applyNumberFormat="1" applyFont="1" applyFill="1" applyBorder="1" applyAlignment="1">
      <alignment horizontal="right" vertical="center"/>
    </xf>
    <xf numFmtId="179" fontId="46" fillId="22" borderId="209" xfId="84" applyNumberFormat="1" applyFont="1" applyFill="1" applyBorder="1" applyAlignment="1">
      <alignment horizontal="right" vertical="center"/>
    </xf>
    <xf numFmtId="179" fontId="46" fillId="22" borderId="210" xfId="84" applyNumberFormat="1" applyFont="1" applyFill="1" applyBorder="1" applyAlignment="1">
      <alignment horizontal="right" vertical="center"/>
    </xf>
    <xf numFmtId="179" fontId="46" fillId="22" borderId="146" xfId="84" applyNumberFormat="1" applyFont="1" applyFill="1" applyBorder="1" applyAlignment="1">
      <alignment horizontal="right" vertical="center"/>
    </xf>
    <xf numFmtId="179" fontId="46" fillId="22" borderId="145" xfId="84" applyNumberFormat="1" applyFont="1" applyFill="1" applyBorder="1" applyAlignment="1">
      <alignment horizontal="right" vertical="center"/>
    </xf>
    <xf numFmtId="179" fontId="46" fillId="22" borderId="211" xfId="84" applyNumberFormat="1" applyFont="1" applyFill="1" applyBorder="1" applyAlignment="1">
      <alignment horizontal="right" vertical="center"/>
    </xf>
    <xf numFmtId="179" fontId="46" fillId="22" borderId="212" xfId="84" applyNumberFormat="1" applyFont="1" applyFill="1" applyBorder="1" applyAlignment="1">
      <alignment vertical="center"/>
    </xf>
    <xf numFmtId="179" fontId="46" fillId="22" borderId="213" xfId="84" applyNumberFormat="1" applyFont="1" applyFill="1" applyBorder="1" applyAlignment="1">
      <alignment vertical="center"/>
    </xf>
    <xf numFmtId="179" fontId="46" fillId="22" borderId="208" xfId="84" applyNumberFormat="1" applyFont="1" applyFill="1" applyBorder="1" applyAlignment="1">
      <alignment vertical="center"/>
    </xf>
    <xf numFmtId="179" fontId="46" fillId="22" borderId="214" xfId="84" applyNumberFormat="1" applyFont="1" applyFill="1" applyBorder="1" applyAlignment="1">
      <alignment vertical="center"/>
    </xf>
    <xf numFmtId="179" fontId="46" fillId="22" borderId="215" xfId="84" applyNumberFormat="1" applyFont="1" applyFill="1" applyBorder="1" applyAlignment="1">
      <alignment vertical="center"/>
    </xf>
    <xf numFmtId="179" fontId="46" fillId="22" borderId="69" xfId="84" applyNumberFormat="1" applyFont="1" applyFill="1" applyBorder="1" applyAlignment="1">
      <alignment vertical="center"/>
    </xf>
    <xf numFmtId="179" fontId="46" fillId="22" borderId="146" xfId="84" applyNumberFormat="1" applyFont="1" applyFill="1" applyBorder="1" applyAlignment="1">
      <alignment vertical="center"/>
    </xf>
    <xf numFmtId="179" fontId="46" fillId="22" borderId="145" xfId="84" applyNumberFormat="1" applyFont="1" applyFill="1" applyBorder="1" applyAlignment="1">
      <alignment vertical="center"/>
    </xf>
    <xf numFmtId="179" fontId="46" fillId="22" borderId="32" xfId="84" applyNumberFormat="1" applyFont="1" applyFill="1" applyBorder="1" applyAlignment="1">
      <alignment horizontal="center" vertical="center"/>
    </xf>
    <xf numFmtId="179" fontId="46" fillId="22" borderId="213" xfId="84" applyNumberFormat="1" applyFont="1" applyFill="1" applyBorder="1" applyAlignment="1">
      <alignment horizontal="right" vertical="center"/>
    </xf>
    <xf numFmtId="179" fontId="46" fillId="22" borderId="216" xfId="84" applyNumberFormat="1" applyFont="1" applyFill="1" applyBorder="1" applyAlignment="1">
      <alignment horizontal="right" vertical="center"/>
    </xf>
    <xf numFmtId="179" fontId="46" fillId="22" borderId="217" xfId="84" applyNumberFormat="1" applyFont="1" applyFill="1" applyBorder="1" applyAlignment="1">
      <alignment horizontal="right" vertical="center"/>
    </xf>
    <xf numFmtId="179" fontId="46" fillId="22" borderId="214" xfId="84" applyNumberFormat="1" applyFont="1" applyFill="1" applyBorder="1" applyAlignment="1">
      <alignment horizontal="right" vertical="center"/>
    </xf>
    <xf numFmtId="179" fontId="46" fillId="22" borderId="218" xfId="84" applyNumberFormat="1" applyFont="1" applyFill="1" applyBorder="1" applyAlignment="1">
      <alignment horizontal="center" vertical="center"/>
    </xf>
    <xf numFmtId="179" fontId="46" fillId="22" borderId="219" xfId="84" applyNumberFormat="1" applyFont="1" applyFill="1" applyBorder="1" applyAlignment="1">
      <alignment horizontal="center" vertical="center"/>
    </xf>
    <xf numFmtId="179" fontId="62" fillId="22" borderId="68" xfId="84" applyNumberFormat="1" applyFont="1" applyFill="1" applyBorder="1" applyAlignment="1">
      <alignment horizontal="right" vertical="center"/>
    </xf>
    <xf numFmtId="179" fontId="46" fillId="22" borderId="220" xfId="84" applyNumberFormat="1" applyFont="1" applyFill="1" applyBorder="1" applyAlignment="1">
      <alignment horizontal="center" vertical="center"/>
    </xf>
    <xf numFmtId="189" fontId="45" fillId="22" borderId="69" xfId="84" applyNumberFormat="1" applyFont="1" applyFill="1" applyBorder="1" applyAlignment="1">
      <alignment horizontal="right" vertical="center"/>
    </xf>
    <xf numFmtId="179" fontId="62" fillId="22" borderId="32" xfId="84" applyNumberFormat="1" applyFont="1" applyFill="1" applyBorder="1" applyAlignment="1">
      <alignment horizontal="right" vertical="center"/>
    </xf>
    <xf numFmtId="179" fontId="45" fillId="22" borderId="69" xfId="84" applyNumberFormat="1" applyFont="1" applyFill="1" applyBorder="1" applyAlignment="1">
      <alignment horizontal="right" vertical="center"/>
    </xf>
    <xf numFmtId="186" fontId="62" fillId="22" borderId="145" xfId="0" applyNumberFormat="1" applyFont="1" applyFill="1" applyBorder="1" applyAlignment="1">
      <alignment/>
    </xf>
    <xf numFmtId="186" fontId="46" fillId="22" borderId="69" xfId="0" applyNumberFormat="1" applyFont="1" applyFill="1" applyBorder="1" applyAlignment="1">
      <alignment/>
    </xf>
    <xf numFmtId="186" fontId="46" fillId="22" borderId="146" xfId="0" applyNumberFormat="1" applyFont="1" applyFill="1" applyBorder="1" applyAlignment="1">
      <alignment/>
    </xf>
    <xf numFmtId="186" fontId="62" fillId="22" borderId="67" xfId="0" applyNumberFormat="1" applyFont="1" applyFill="1" applyBorder="1" applyAlignment="1">
      <alignment/>
    </xf>
    <xf numFmtId="186" fontId="46" fillId="22" borderId="216" xfId="0" applyNumberFormat="1" applyFont="1" applyFill="1" applyBorder="1" applyAlignment="1">
      <alignment/>
    </xf>
    <xf numFmtId="186" fontId="46" fillId="22" borderId="221" xfId="0" applyNumberFormat="1" applyFont="1" applyFill="1" applyBorder="1" applyAlignment="1">
      <alignment/>
    </xf>
    <xf numFmtId="186" fontId="62" fillId="22" borderId="39" xfId="0" applyNumberFormat="1" applyFont="1" applyFill="1" applyBorder="1" applyAlignment="1">
      <alignment/>
    </xf>
    <xf numFmtId="179" fontId="44" fillId="22" borderId="222" xfId="0" applyNumberFormat="1" applyFont="1" applyFill="1" applyBorder="1" applyAlignment="1">
      <alignment horizontal="right" vertical="center"/>
    </xf>
    <xf numFmtId="179" fontId="44" fillId="22" borderId="214" xfId="0" applyNumberFormat="1" applyFont="1" applyFill="1" applyBorder="1" applyAlignment="1">
      <alignment horizontal="right" vertical="center"/>
    </xf>
    <xf numFmtId="179" fontId="44" fillId="22" borderId="68" xfId="0" applyNumberFormat="1" applyFont="1" applyFill="1" applyBorder="1" applyAlignment="1">
      <alignment horizontal="right" vertical="center"/>
    </xf>
    <xf numFmtId="179" fontId="47" fillId="22" borderId="32" xfId="0" applyNumberFormat="1" applyFont="1" applyFill="1" applyBorder="1" applyAlignment="1">
      <alignment horizontal="right" vertical="center"/>
    </xf>
    <xf numFmtId="179" fontId="47" fillId="22" borderId="146" xfId="0" applyNumberFormat="1" applyFont="1" applyFill="1" applyBorder="1" applyAlignment="1">
      <alignment horizontal="right" vertical="center"/>
    </xf>
    <xf numFmtId="179" fontId="62" fillId="22" borderId="146" xfId="0" applyNumberFormat="1" applyFont="1" applyFill="1" applyBorder="1" applyAlignment="1">
      <alignment horizontal="right" vertical="center"/>
    </xf>
    <xf numFmtId="0" fontId="61" fillId="20" borderId="78" xfId="0" applyFont="1" applyFill="1" applyBorder="1" applyAlignment="1">
      <alignment horizontal="center" vertical="center"/>
    </xf>
    <xf numFmtId="0" fontId="66" fillId="20" borderId="3" xfId="0" applyFont="1" applyFill="1" applyBorder="1" applyAlignment="1">
      <alignment vertical="center"/>
    </xf>
    <xf numFmtId="0" fontId="66" fillId="20" borderId="24" xfId="0" applyFont="1" applyFill="1" applyBorder="1" applyAlignment="1">
      <alignment vertical="center"/>
    </xf>
    <xf numFmtId="0" fontId="54" fillId="25" borderId="62" xfId="0" applyFont="1" applyFill="1" applyBorder="1" applyAlignment="1">
      <alignment horizontal="center" vertical="center"/>
    </xf>
    <xf numFmtId="0" fontId="78" fillId="0" borderId="113" xfId="106" applyFont="1" applyFill="1" applyBorder="1" applyAlignment="1">
      <alignment horizontal="center" vertical="center"/>
      <protection/>
    </xf>
    <xf numFmtId="0" fontId="78" fillId="0" borderId="114" xfId="106" applyFont="1" applyFill="1" applyBorder="1" applyAlignment="1">
      <alignment horizontal="center" vertical="center"/>
      <protection/>
    </xf>
    <xf numFmtId="0" fontId="78" fillId="0" borderId="113" xfId="106" applyFont="1" applyBorder="1" applyAlignment="1">
      <alignment horizontal="center" vertical="center"/>
      <protection/>
    </xf>
    <xf numFmtId="0" fontId="78" fillId="0" borderId="114" xfId="106" applyFont="1" applyBorder="1" applyAlignment="1">
      <alignment horizontal="center" vertical="center"/>
      <protection/>
    </xf>
    <xf numFmtId="0" fontId="44" fillId="0" borderId="112" xfId="106" applyFont="1" applyFill="1" applyBorder="1">
      <alignment vertical="center"/>
      <protection/>
    </xf>
    <xf numFmtId="0" fontId="44" fillId="0" borderId="113" xfId="106" applyFont="1" applyFill="1" applyBorder="1">
      <alignment vertical="center"/>
      <protection/>
    </xf>
    <xf numFmtId="0" fontId="105" fillId="0" borderId="0" xfId="0" applyFont="1" applyAlignment="1">
      <alignment vertical="top" wrapText="1"/>
    </xf>
    <xf numFmtId="0" fontId="106" fillId="0" borderId="0" xfId="0" applyFont="1" applyAlignment="1">
      <alignment vertical="top"/>
    </xf>
    <xf numFmtId="3" fontId="33" fillId="25" borderId="0" xfId="84" applyNumberFormat="1" applyFont="1" applyFill="1" applyBorder="1" applyAlignment="1">
      <alignment vertical="top"/>
    </xf>
    <xf numFmtId="0" fontId="0" fillId="0" borderId="0" xfId="0" applyFont="1" applyAlignment="1">
      <alignment/>
    </xf>
    <xf numFmtId="0" fontId="78" fillId="0" borderId="223" xfId="106" applyFont="1" applyBorder="1">
      <alignment vertical="center"/>
      <protection/>
    </xf>
    <xf numFmtId="0" fontId="78" fillId="0" borderId="224" xfId="106" applyFont="1" applyFill="1" applyBorder="1">
      <alignment vertical="center"/>
      <protection/>
    </xf>
    <xf numFmtId="0" fontId="78" fillId="0" borderId="225" xfId="106" applyFont="1" applyFill="1" applyBorder="1">
      <alignment vertical="center"/>
      <protection/>
    </xf>
    <xf numFmtId="0" fontId="78" fillId="0" borderId="225" xfId="106" applyFont="1" applyFill="1" applyBorder="1" applyAlignment="1">
      <alignment horizontal="center" vertical="center"/>
      <protection/>
    </xf>
    <xf numFmtId="0" fontId="78" fillId="0" borderId="151" xfId="106" applyFont="1" applyFill="1" applyBorder="1" applyAlignment="1">
      <alignment horizontal="center" vertical="center"/>
      <protection/>
    </xf>
    <xf numFmtId="0" fontId="16" fillId="0" borderId="88" xfId="114" applyFont="1" applyBorder="1" applyAlignment="1">
      <alignment horizontal="center" vertical="center"/>
      <protection/>
    </xf>
    <xf numFmtId="0" fontId="1" fillId="0" borderId="48" xfId="114" applyFont="1" applyBorder="1" applyAlignment="1">
      <alignment horizontal="center" vertical="center"/>
      <protection/>
    </xf>
    <xf numFmtId="3" fontId="95" fillId="0" borderId="89" xfId="114" applyNumberFormat="1" applyFont="1" applyBorder="1" applyAlignment="1">
      <alignment horizontal="center" vertical="center"/>
      <protection/>
    </xf>
    <xf numFmtId="3" fontId="95" fillId="0" borderId="99" xfId="114" applyNumberFormat="1" applyFont="1" applyFill="1" applyBorder="1" applyAlignment="1">
      <alignment horizontal="center" vertical="center"/>
      <protection/>
    </xf>
    <xf numFmtId="3" fontId="95" fillId="0" borderId="99" xfId="114" applyNumberFormat="1" applyFont="1" applyBorder="1" applyAlignment="1">
      <alignment horizontal="center" vertical="center"/>
      <protection/>
    </xf>
    <xf numFmtId="3" fontId="95" fillId="0" borderId="100" xfId="114" applyNumberFormat="1" applyFont="1" applyBorder="1" applyAlignment="1">
      <alignment horizontal="center" vertical="center"/>
      <protection/>
    </xf>
    <xf numFmtId="0" fontId="0" fillId="0" borderId="89" xfId="114" applyFont="1" applyBorder="1" applyAlignment="1">
      <alignment vertical="center"/>
      <protection/>
    </xf>
    <xf numFmtId="204" fontId="0" fillId="0" borderId="3" xfId="117" applyNumberFormat="1" applyFont="1" applyBorder="1" applyAlignment="1">
      <alignment horizontal="center" vertical="center"/>
      <protection/>
    </xf>
    <xf numFmtId="204" fontId="0" fillId="0" borderId="3" xfId="117" applyNumberFormat="1" applyFill="1" applyBorder="1" applyAlignment="1">
      <alignment horizontal="center" vertical="center"/>
      <protection/>
    </xf>
    <xf numFmtId="0" fontId="0" fillId="0" borderId="35" xfId="117" applyFont="1" applyBorder="1" applyAlignment="1">
      <alignment horizontal="center" vertical="center"/>
      <protection/>
    </xf>
    <xf numFmtId="0" fontId="0" fillId="0" borderId="2" xfId="117" applyFont="1" applyBorder="1" applyAlignment="1">
      <alignment horizontal="center" vertical="center"/>
      <protection/>
    </xf>
    <xf numFmtId="0" fontId="0" fillId="0" borderId="34" xfId="117" applyFont="1" applyBorder="1" applyAlignment="1">
      <alignment horizontal="center" vertical="center"/>
      <protection/>
    </xf>
    <xf numFmtId="0" fontId="54" fillId="25" borderId="1" xfId="0" applyFont="1" applyFill="1" applyBorder="1" applyAlignment="1">
      <alignment vertical="center"/>
    </xf>
    <xf numFmtId="0" fontId="54" fillId="25" borderId="226" xfId="0" applyFont="1" applyFill="1" applyBorder="1" applyAlignment="1">
      <alignment vertical="center"/>
    </xf>
    <xf numFmtId="0" fontId="54" fillId="25" borderId="116" xfId="0" applyFont="1" applyFill="1" applyBorder="1" applyAlignment="1">
      <alignment horizontal="center" vertical="center"/>
    </xf>
    <xf numFmtId="0" fontId="54" fillId="25" borderId="56" xfId="0" applyFont="1" applyFill="1" applyBorder="1" applyAlignment="1">
      <alignment horizontal="center" vertical="center"/>
    </xf>
    <xf numFmtId="0" fontId="0" fillId="0" borderId="0" xfId="117" applyFont="1" applyBorder="1" applyAlignment="1">
      <alignment vertical="center"/>
      <protection/>
    </xf>
    <xf numFmtId="0" fontId="70" fillId="0" borderId="0" xfId="121" applyFont="1" applyAlignment="1">
      <alignment horizontal="center" vertical="center" wrapText="1"/>
      <protection/>
    </xf>
    <xf numFmtId="0" fontId="70" fillId="0" borderId="0" xfId="121" applyFont="1" applyAlignment="1">
      <alignment horizontal="center" vertical="center"/>
      <protection/>
    </xf>
    <xf numFmtId="0" fontId="104" fillId="0" borderId="0" xfId="121" applyFont="1" applyAlignment="1">
      <alignment horizontal="center" vertical="center"/>
      <protection/>
    </xf>
    <xf numFmtId="0" fontId="75" fillId="0" borderId="0" xfId="121" applyFont="1" applyAlignment="1">
      <alignment horizontal="center" vertical="center"/>
      <protection/>
    </xf>
    <xf numFmtId="49" fontId="75" fillId="0" borderId="0" xfId="121" applyNumberFormat="1" applyFont="1" applyAlignment="1">
      <alignment horizontal="center" vertical="center"/>
      <protection/>
    </xf>
    <xf numFmtId="0" fontId="78" fillId="16" borderId="227" xfId="106" applyFont="1" applyFill="1" applyBorder="1" applyAlignment="1">
      <alignment horizontal="center" vertical="center"/>
      <protection/>
    </xf>
    <xf numFmtId="0" fontId="78" fillId="16" borderId="228" xfId="106" applyFont="1" applyFill="1" applyBorder="1" applyAlignment="1">
      <alignment horizontal="center" vertical="center"/>
      <protection/>
    </xf>
    <xf numFmtId="0" fontId="78" fillId="16" borderId="88" xfId="106" applyFont="1" applyFill="1" applyBorder="1" applyAlignment="1">
      <alignment horizontal="center" vertical="center"/>
      <protection/>
    </xf>
    <xf numFmtId="0" fontId="78" fillId="16" borderId="89" xfId="106" applyFont="1" applyFill="1" applyBorder="1" applyAlignment="1">
      <alignment horizontal="center" vertical="center"/>
      <protection/>
    </xf>
    <xf numFmtId="0" fontId="78" fillId="16" borderId="229" xfId="106" applyFont="1" applyFill="1" applyBorder="1" applyAlignment="1">
      <alignment horizontal="center" vertical="center"/>
      <protection/>
    </xf>
    <xf numFmtId="0" fontId="78" fillId="16" borderId="223" xfId="106" applyFont="1" applyFill="1" applyBorder="1" applyAlignment="1">
      <alignment horizontal="center" vertical="center"/>
      <protection/>
    </xf>
    <xf numFmtId="0" fontId="78" fillId="16" borderId="110" xfId="106" applyFont="1" applyFill="1" applyBorder="1" applyAlignment="1">
      <alignment horizontal="center" vertical="center"/>
      <protection/>
    </xf>
    <xf numFmtId="49" fontId="32" fillId="25" borderId="29" xfId="0" applyNumberFormat="1" applyFont="1" applyFill="1" applyBorder="1" applyAlignment="1">
      <alignment horizontal="center" vertical="center" wrapText="1"/>
    </xf>
    <xf numFmtId="49" fontId="32" fillId="25" borderId="40" xfId="0" applyNumberFormat="1" applyFont="1" applyFill="1" applyBorder="1" applyAlignment="1">
      <alignment horizontal="center" vertical="center" wrapText="1"/>
    </xf>
    <xf numFmtId="0" fontId="31" fillId="0" borderId="226" xfId="0" applyFont="1" applyFill="1" applyBorder="1" applyAlignment="1">
      <alignment horizontal="center" vertical="center" wrapText="1"/>
    </xf>
    <xf numFmtId="0" fontId="31" fillId="0" borderId="116" xfId="0" applyFont="1" applyFill="1" applyBorder="1" applyAlignment="1">
      <alignment horizontal="center" vertical="center" wrapText="1"/>
    </xf>
    <xf numFmtId="49" fontId="28" fillId="0" borderId="31" xfId="0" applyNumberFormat="1" applyFont="1" applyFill="1" applyBorder="1" applyAlignment="1">
      <alignment horizontal="center" vertical="center"/>
    </xf>
    <xf numFmtId="0" fontId="28" fillId="0" borderId="62" xfId="0" applyFont="1" applyFill="1" applyBorder="1" applyAlignment="1">
      <alignment/>
    </xf>
    <xf numFmtId="49" fontId="28" fillId="0" borderId="29" xfId="0" applyNumberFormat="1" applyFont="1" applyFill="1" applyBorder="1" applyAlignment="1">
      <alignment horizontal="center" vertical="center"/>
    </xf>
    <xf numFmtId="0" fontId="28" fillId="0" borderId="115" xfId="0" applyFont="1" applyFill="1" applyBorder="1" applyAlignment="1">
      <alignment/>
    </xf>
    <xf numFmtId="49" fontId="28" fillId="0" borderId="35" xfId="0" applyNumberFormat="1" applyFont="1" applyFill="1" applyBorder="1" applyAlignment="1">
      <alignment horizontal="center" vertical="center"/>
    </xf>
    <xf numFmtId="0" fontId="28" fillId="0" borderId="63" xfId="0" applyFont="1" applyFill="1" applyBorder="1" applyAlignment="1">
      <alignment/>
    </xf>
    <xf numFmtId="0" fontId="34" fillId="25" borderId="155" xfId="0" applyFont="1" applyFill="1" applyBorder="1" applyAlignment="1">
      <alignment horizontal="center" vertical="center" wrapText="1"/>
    </xf>
    <xf numFmtId="0" fontId="34" fillId="25" borderId="194" xfId="0" applyFont="1" applyFill="1" applyBorder="1" applyAlignment="1">
      <alignment horizontal="center" vertical="center" wrapText="1"/>
    </xf>
    <xf numFmtId="0" fontId="27" fillId="25" borderId="0" xfId="0" applyFont="1" applyFill="1" applyAlignment="1">
      <alignment horizontal="left" vertical="center" wrapText="1"/>
    </xf>
    <xf numFmtId="0" fontId="32" fillId="25" borderId="169" xfId="0" applyFont="1" applyFill="1" applyBorder="1" applyAlignment="1">
      <alignment horizontal="left" vertical="center" wrapText="1"/>
    </xf>
    <xf numFmtId="0" fontId="32" fillId="0" borderId="46" xfId="0" applyFont="1" applyBorder="1" applyAlignment="1">
      <alignment horizontal="left" vertical="center" wrapText="1"/>
    </xf>
    <xf numFmtId="0" fontId="28" fillId="0" borderId="62" xfId="0" applyFont="1" applyBorder="1" applyAlignment="1">
      <alignment horizontal="left" vertical="center" wrapText="1"/>
    </xf>
    <xf numFmtId="0" fontId="32" fillId="25" borderId="71" xfId="0" applyFont="1" applyFill="1" applyBorder="1" applyAlignment="1">
      <alignment horizontal="left" vertical="center" wrapText="1"/>
    </xf>
    <xf numFmtId="0" fontId="32" fillId="0" borderId="0" xfId="0" applyFont="1" applyBorder="1" applyAlignment="1">
      <alignment horizontal="left" vertical="center" wrapText="1"/>
    </xf>
    <xf numFmtId="0" fontId="28" fillId="0" borderId="26" xfId="0" applyFont="1" applyBorder="1" applyAlignment="1">
      <alignment horizontal="left" vertical="center" wrapText="1"/>
    </xf>
    <xf numFmtId="0" fontId="32" fillId="25" borderId="72" xfId="0" applyFont="1" applyFill="1" applyBorder="1" applyAlignment="1">
      <alignment horizontal="left" vertical="center" wrapText="1"/>
    </xf>
    <xf numFmtId="0" fontId="32" fillId="0" borderId="27" xfId="0" applyFont="1" applyBorder="1" applyAlignment="1">
      <alignment horizontal="left" vertical="center" wrapText="1"/>
    </xf>
    <xf numFmtId="0" fontId="28" fillId="0" borderId="65" xfId="0" applyFont="1" applyBorder="1" applyAlignment="1">
      <alignment horizontal="left" vertical="center" wrapText="1"/>
    </xf>
    <xf numFmtId="0" fontId="32" fillId="25" borderId="123" xfId="0" applyFont="1" applyFill="1" applyBorder="1" applyAlignment="1">
      <alignment horizontal="left" vertical="center" wrapText="1"/>
    </xf>
    <xf numFmtId="0" fontId="32" fillId="0" borderId="2" xfId="0" applyFont="1" applyBorder="1" applyAlignment="1">
      <alignment horizontal="left" vertical="center" wrapText="1"/>
    </xf>
    <xf numFmtId="0" fontId="28" fillId="0" borderId="63" xfId="0" applyFont="1" applyBorder="1" applyAlignment="1">
      <alignment horizontal="left" vertical="center" wrapText="1"/>
    </xf>
    <xf numFmtId="0" fontId="32" fillId="25" borderId="47" xfId="0" applyFont="1" applyFill="1" applyBorder="1" applyAlignment="1">
      <alignment horizontal="left" vertical="center" wrapText="1"/>
    </xf>
    <xf numFmtId="0" fontId="32" fillId="0" borderId="50" xfId="0" applyFont="1" applyBorder="1" applyAlignment="1">
      <alignment horizontal="left" vertical="center" wrapText="1"/>
    </xf>
    <xf numFmtId="0" fontId="28" fillId="0" borderId="64" xfId="0" applyFont="1" applyBorder="1" applyAlignment="1">
      <alignment horizontal="left" vertical="center" wrapText="1"/>
    </xf>
    <xf numFmtId="0" fontId="32" fillId="25" borderId="78" xfId="0" applyFont="1" applyFill="1" applyBorder="1" applyAlignment="1">
      <alignment horizontal="left" vertical="center" wrapText="1"/>
    </xf>
    <xf numFmtId="0" fontId="32" fillId="0" borderId="28" xfId="0" applyFont="1" applyBorder="1" applyAlignment="1">
      <alignment horizontal="left" vertical="center" wrapText="1"/>
    </xf>
    <xf numFmtId="0" fontId="28" fillId="0" borderId="115" xfId="0" applyFont="1" applyBorder="1" applyAlignment="1">
      <alignment horizontal="left" vertical="center" wrapText="1"/>
    </xf>
    <xf numFmtId="49" fontId="33" fillId="25" borderId="0" xfId="0" applyNumberFormat="1" applyFont="1" applyFill="1" applyAlignment="1">
      <alignment horizontal="left" vertical="top" wrapText="1"/>
    </xf>
    <xf numFmtId="49" fontId="32" fillId="25" borderId="35" xfId="0" applyNumberFormat="1" applyFont="1" applyFill="1" applyBorder="1" applyAlignment="1">
      <alignment horizontal="center" vertical="center" wrapText="1"/>
    </xf>
    <xf numFmtId="49" fontId="32" fillId="25" borderId="34" xfId="0" applyNumberFormat="1" applyFont="1" applyFill="1" applyBorder="1" applyAlignment="1">
      <alignment horizontal="center" vertical="center" wrapText="1"/>
    </xf>
    <xf numFmtId="0" fontId="28" fillId="0" borderId="0" xfId="0" applyFont="1" applyAlignment="1">
      <alignment vertical="top" wrapText="1"/>
    </xf>
    <xf numFmtId="0" fontId="27" fillId="25" borderId="0" xfId="0" applyFont="1" applyFill="1" applyAlignment="1">
      <alignment horizontal="left" vertical="center"/>
    </xf>
    <xf numFmtId="0" fontId="27" fillId="0" borderId="0" xfId="0" applyFont="1" applyAlignment="1">
      <alignment horizontal="left" vertical="center"/>
    </xf>
    <xf numFmtId="49" fontId="31" fillId="0" borderId="71"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49" fontId="31" fillId="0" borderId="41" xfId="0" applyNumberFormat="1" applyFont="1" applyFill="1" applyBorder="1" applyAlignment="1">
      <alignment horizontal="center" vertical="center"/>
    </xf>
    <xf numFmtId="49" fontId="31" fillId="0" borderId="72" xfId="0" applyNumberFormat="1" applyFont="1" applyFill="1" applyBorder="1" applyAlignment="1">
      <alignment horizontal="center" vertical="center"/>
    </xf>
    <xf numFmtId="49" fontId="31" fillId="0" borderId="27" xfId="0" applyNumberFormat="1" applyFont="1" applyFill="1" applyBorder="1" applyAlignment="1">
      <alignment horizontal="center" vertical="center"/>
    </xf>
    <xf numFmtId="49" fontId="31" fillId="0" borderId="77" xfId="0" applyNumberFormat="1" applyFont="1" applyFill="1" applyBorder="1" applyAlignment="1">
      <alignment horizontal="center" vertical="center"/>
    </xf>
    <xf numFmtId="0" fontId="27" fillId="25" borderId="0" xfId="0" applyFont="1" applyFill="1" applyAlignment="1">
      <alignment vertical="center" wrapText="1"/>
    </xf>
    <xf numFmtId="0" fontId="27" fillId="0" borderId="0" xfId="0" applyFont="1" applyAlignment="1">
      <alignment vertical="center"/>
    </xf>
    <xf numFmtId="49" fontId="31" fillId="0" borderId="47" xfId="0" applyNumberFormat="1" applyFont="1" applyFill="1" applyBorder="1" applyAlignment="1">
      <alignment horizontal="center" vertical="center"/>
    </xf>
    <xf numFmtId="49" fontId="31" fillId="0" borderId="50" xfId="0" applyNumberFormat="1" applyFont="1" applyFill="1" applyBorder="1" applyAlignment="1">
      <alignment horizontal="center" vertical="center"/>
    </xf>
    <xf numFmtId="49" fontId="31" fillId="0" borderId="230" xfId="0" applyNumberFormat="1" applyFont="1" applyFill="1" applyBorder="1" applyAlignment="1">
      <alignment horizontal="center" vertical="center"/>
    </xf>
    <xf numFmtId="0" fontId="30" fillId="25" borderId="0" xfId="0" applyFont="1" applyFill="1" applyAlignment="1">
      <alignment horizontal="center" vertical="center" wrapText="1"/>
    </xf>
    <xf numFmtId="0" fontId="31" fillId="0" borderId="0" xfId="0" applyFont="1" applyAlignment="1">
      <alignment horizontal="center" vertical="center" wrapText="1"/>
    </xf>
    <xf numFmtId="49" fontId="28" fillId="0" borderId="155" xfId="0" applyNumberFormat="1" applyFont="1" applyFill="1" applyBorder="1" applyAlignment="1">
      <alignment horizontal="center" vertical="center"/>
    </xf>
    <xf numFmtId="0" fontId="28" fillId="0" borderId="193" xfId="0" applyFont="1" applyFill="1" applyBorder="1" applyAlignment="1">
      <alignment/>
    </xf>
    <xf numFmtId="49" fontId="33" fillId="0" borderId="0" xfId="111" applyNumberFormat="1" applyFont="1" applyFill="1" applyAlignment="1">
      <alignment horizontal="left" vertical="center" wrapText="1"/>
      <protection/>
    </xf>
    <xf numFmtId="0" fontId="27" fillId="0" borderId="0" xfId="115" applyFont="1" applyFill="1" applyBorder="1">
      <alignment vertical="center"/>
      <protection/>
    </xf>
    <xf numFmtId="49" fontId="27" fillId="0" borderId="35" xfId="111" applyNumberFormat="1" applyFont="1" applyFill="1" applyBorder="1" applyAlignment="1">
      <alignment horizontal="center" vertical="center"/>
      <protection/>
    </xf>
    <xf numFmtId="0" fontId="27" fillId="0" borderId="63" xfId="111" applyFont="1" applyFill="1" applyBorder="1" applyAlignment="1">
      <alignment/>
      <protection/>
    </xf>
    <xf numFmtId="49" fontId="27" fillId="0" borderId="29" xfId="111" applyNumberFormat="1" applyFont="1" applyFill="1" applyBorder="1" applyAlignment="1">
      <alignment horizontal="center" vertical="center"/>
      <protection/>
    </xf>
    <xf numFmtId="0" fontId="27" fillId="0" borderId="115" xfId="111" applyFont="1" applyFill="1" applyBorder="1" applyAlignment="1">
      <alignment/>
      <protection/>
    </xf>
    <xf numFmtId="0" fontId="27" fillId="0" borderId="192" xfId="111" applyFont="1" applyFill="1" applyBorder="1" applyAlignment="1">
      <alignment horizontal="left" vertical="center" wrapText="1"/>
      <protection/>
    </xf>
    <xf numFmtId="0" fontId="27" fillId="0" borderId="4" xfId="111" applyFont="1" applyFill="1" applyBorder="1" applyAlignment="1">
      <alignment horizontal="left" vertical="center" wrapText="1"/>
      <protection/>
    </xf>
    <xf numFmtId="0" fontId="27" fillId="0" borderId="193" xfId="111" applyFont="1" applyFill="1" applyBorder="1" applyAlignment="1">
      <alignment horizontal="left" vertical="center" wrapText="1"/>
      <protection/>
    </xf>
    <xf numFmtId="0" fontId="27" fillId="0" borderId="123" xfId="111" applyFont="1" applyFill="1" applyBorder="1" applyAlignment="1">
      <alignment horizontal="left" vertical="center" wrapText="1"/>
      <protection/>
    </xf>
    <xf numFmtId="0" fontId="27" fillId="0" borderId="2" xfId="111" applyFont="1" applyFill="1" applyBorder="1" applyAlignment="1">
      <alignment horizontal="left" vertical="center" wrapText="1"/>
      <protection/>
    </xf>
    <xf numFmtId="0" fontId="27" fillId="0" borderId="63" xfId="111" applyFont="1" applyFill="1" applyBorder="1" applyAlignment="1">
      <alignment horizontal="left" vertical="center" wrapText="1"/>
      <protection/>
    </xf>
    <xf numFmtId="0" fontId="27" fillId="0" borderId="78" xfId="111" applyFont="1" applyFill="1" applyBorder="1" applyAlignment="1">
      <alignment horizontal="left" vertical="center" wrapText="1"/>
      <protection/>
    </xf>
    <xf numFmtId="0" fontId="27" fillId="0" borderId="28" xfId="111" applyFont="1" applyFill="1" applyBorder="1" applyAlignment="1">
      <alignment horizontal="left" vertical="center" wrapText="1"/>
      <protection/>
    </xf>
    <xf numFmtId="0" fontId="27" fillId="0" borderId="115" xfId="111" applyFont="1" applyFill="1" applyBorder="1" applyAlignment="1">
      <alignment horizontal="left" vertical="center" wrapText="1"/>
      <protection/>
    </xf>
    <xf numFmtId="0" fontId="27" fillId="0" borderId="0" xfId="111" applyFont="1" applyFill="1" applyAlignment="1">
      <alignment horizontal="left" vertical="center"/>
      <protection/>
    </xf>
    <xf numFmtId="49" fontId="80" fillId="0" borderId="71" xfId="111" applyNumberFormat="1" applyFont="1" applyFill="1" applyBorder="1" applyAlignment="1">
      <alignment horizontal="center" vertical="center"/>
      <protection/>
    </xf>
    <xf numFmtId="49" fontId="80" fillId="0" borderId="0" xfId="111" applyNumberFormat="1" applyFont="1" applyFill="1" applyBorder="1" applyAlignment="1">
      <alignment horizontal="center" vertical="center"/>
      <protection/>
    </xf>
    <xf numFmtId="49" fontId="80" fillId="0" borderId="41" xfId="111" applyNumberFormat="1" applyFont="1" applyFill="1" applyBorder="1" applyAlignment="1">
      <alignment horizontal="center" vertical="center"/>
      <protection/>
    </xf>
    <xf numFmtId="49" fontId="80" fillId="0" borderId="72" xfId="111" applyNumberFormat="1" applyFont="1" applyFill="1" applyBorder="1" applyAlignment="1">
      <alignment horizontal="center" vertical="center"/>
      <protection/>
    </xf>
    <xf numFmtId="49" fontId="80" fillId="0" borderId="27" xfId="111" applyNumberFormat="1" applyFont="1" applyFill="1" applyBorder="1" applyAlignment="1">
      <alignment horizontal="center" vertical="center"/>
      <protection/>
    </xf>
    <xf numFmtId="49" fontId="80" fillId="0" borderId="77" xfId="111" applyNumberFormat="1" applyFont="1" applyFill="1" applyBorder="1" applyAlignment="1">
      <alignment horizontal="center" vertical="center"/>
      <protection/>
    </xf>
    <xf numFmtId="49" fontId="80" fillId="0" borderId="47" xfId="111" applyNumberFormat="1" applyFont="1" applyFill="1" applyBorder="1" applyAlignment="1">
      <alignment horizontal="center" vertical="center"/>
      <protection/>
    </xf>
    <xf numFmtId="49" fontId="80" fillId="0" borderId="50" xfId="111" applyNumberFormat="1" applyFont="1" applyFill="1" applyBorder="1" applyAlignment="1">
      <alignment horizontal="center" vertical="center"/>
      <protection/>
    </xf>
    <xf numFmtId="49" fontId="80" fillId="0" borderId="230" xfId="111" applyNumberFormat="1" applyFont="1" applyFill="1" applyBorder="1" applyAlignment="1">
      <alignment horizontal="center" vertical="center"/>
      <protection/>
    </xf>
    <xf numFmtId="49" fontId="27" fillId="0" borderId="31" xfId="111" applyNumberFormat="1" applyFont="1" applyFill="1" applyBorder="1" applyAlignment="1">
      <alignment horizontal="center" vertical="center"/>
      <protection/>
    </xf>
    <xf numFmtId="0" fontId="27" fillId="0" borderId="62" xfId="111" applyFont="1" applyFill="1" applyBorder="1" applyAlignment="1">
      <alignment/>
      <protection/>
    </xf>
    <xf numFmtId="0" fontId="30" fillId="0" borderId="0" xfId="111" applyFont="1" applyFill="1" applyAlignment="1">
      <alignment horizontal="center" vertical="center" wrapText="1"/>
      <protection/>
    </xf>
    <xf numFmtId="0" fontId="27" fillId="0" borderId="0" xfId="111" applyFont="1" applyFill="1" applyBorder="1" applyAlignment="1">
      <alignment vertical="center" wrapText="1"/>
      <protection/>
    </xf>
    <xf numFmtId="49" fontId="27" fillId="0" borderId="155" xfId="111" applyNumberFormat="1" applyFont="1" applyFill="1" applyBorder="1" applyAlignment="1">
      <alignment horizontal="center" vertical="center"/>
      <protection/>
    </xf>
    <xf numFmtId="0" fontId="27" fillId="0" borderId="193" xfId="111" applyFont="1" applyFill="1" applyBorder="1" applyAlignment="1">
      <alignment/>
      <protection/>
    </xf>
    <xf numFmtId="0" fontId="27" fillId="0" borderId="71" xfId="111" applyFont="1" applyFill="1" applyBorder="1" applyAlignment="1">
      <alignment horizontal="left" vertical="center" wrapText="1"/>
      <protection/>
    </xf>
    <xf numFmtId="0" fontId="27" fillId="0" borderId="0" xfId="111" applyFont="1" applyFill="1" applyBorder="1" applyAlignment="1">
      <alignment horizontal="left" vertical="center" wrapText="1"/>
      <protection/>
    </xf>
    <xf numFmtId="0" fontId="27" fillId="0" borderId="26" xfId="111" applyFont="1" applyFill="1" applyBorder="1" applyAlignment="1">
      <alignment horizontal="left" vertical="center" wrapText="1"/>
      <protection/>
    </xf>
    <xf numFmtId="0" fontId="39" fillId="25" borderId="0" xfId="0" applyFont="1" applyFill="1" applyAlignment="1">
      <alignment horizontal="center" vertical="center"/>
    </xf>
    <xf numFmtId="0" fontId="33" fillId="25" borderId="0" xfId="0" applyFont="1" applyFill="1" applyAlignment="1">
      <alignment vertical="top" wrapText="1"/>
    </xf>
    <xf numFmtId="0" fontId="44" fillId="25" borderId="47" xfId="0" applyFont="1" applyFill="1" applyBorder="1" applyAlignment="1" applyProtection="1">
      <alignment vertical="center" shrinkToFit="1"/>
      <protection locked="0"/>
    </xf>
    <xf numFmtId="0" fontId="44" fillId="25" borderId="50" xfId="0" applyFont="1" applyFill="1" applyBorder="1" applyAlignment="1" applyProtection="1">
      <alignment vertical="center" shrinkToFit="1"/>
      <protection locked="0"/>
    </xf>
    <xf numFmtId="0" fontId="44" fillId="25" borderId="64" xfId="0" applyFont="1" applyFill="1" applyBorder="1" applyAlignment="1" applyProtection="1">
      <alignment vertical="center" shrinkToFit="1"/>
      <protection locked="0"/>
    </xf>
    <xf numFmtId="0" fontId="44" fillId="25" borderId="72" xfId="0" applyFont="1" applyFill="1" applyBorder="1" applyAlignment="1" applyProtection="1">
      <alignment vertical="center" shrinkToFit="1"/>
      <protection locked="0"/>
    </xf>
    <xf numFmtId="0" fontId="44" fillId="25" borderId="27" xfId="0" applyFont="1" applyFill="1" applyBorder="1" applyAlignment="1" applyProtection="1">
      <alignment vertical="center" shrinkToFit="1"/>
      <protection locked="0"/>
    </xf>
    <xf numFmtId="0" fontId="44" fillId="25" borderId="65" xfId="0" applyFont="1" applyFill="1" applyBorder="1" applyAlignment="1" applyProtection="1">
      <alignment vertical="center" shrinkToFit="1"/>
      <protection locked="0"/>
    </xf>
    <xf numFmtId="0" fontId="44" fillId="25" borderId="138" xfId="0" applyFont="1" applyFill="1" applyBorder="1" applyAlignment="1">
      <alignment vertical="center" wrapText="1"/>
    </xf>
    <xf numFmtId="0" fontId="0" fillId="25" borderId="1" xfId="0" applyFont="1" applyFill="1" applyBorder="1" applyAlignment="1">
      <alignment vertical="center"/>
    </xf>
    <xf numFmtId="3" fontId="33" fillId="25" borderId="0" xfId="84" applyNumberFormat="1" applyFont="1" applyFill="1" applyBorder="1" applyAlignment="1">
      <alignment vertical="top" wrapText="1"/>
    </xf>
    <xf numFmtId="0" fontId="44" fillId="25" borderId="72" xfId="0" applyFont="1" applyFill="1" applyBorder="1" applyAlignment="1">
      <alignment vertical="center" wrapText="1"/>
    </xf>
    <xf numFmtId="0" fontId="44" fillId="25" borderId="27" xfId="0" applyFont="1" applyFill="1" applyBorder="1" applyAlignment="1">
      <alignment vertical="center" wrapText="1"/>
    </xf>
    <xf numFmtId="0" fontId="44" fillId="25" borderId="28" xfId="0" applyFont="1" applyFill="1" applyBorder="1" applyAlignment="1">
      <alignment vertical="center"/>
    </xf>
    <xf numFmtId="0" fontId="35" fillId="0" borderId="0" xfId="0" applyFont="1" applyAlignment="1">
      <alignment horizontal="left" vertical="center"/>
    </xf>
    <xf numFmtId="0" fontId="37" fillId="25" borderId="0" xfId="0" applyFont="1" applyFill="1" applyAlignment="1">
      <alignment horizontal="center" vertical="center"/>
    </xf>
    <xf numFmtId="0" fontId="38" fillId="0" borderId="0" xfId="0" applyFont="1" applyAlignment="1">
      <alignment horizontal="center" vertical="center"/>
    </xf>
    <xf numFmtId="0" fontId="42" fillId="20" borderId="138" xfId="0" applyFont="1" applyFill="1" applyBorder="1" applyAlignment="1">
      <alignment horizontal="center" vertical="center"/>
    </xf>
    <xf numFmtId="0" fontId="42" fillId="20" borderId="1" xfId="0" applyFont="1" applyFill="1" applyBorder="1" applyAlignment="1">
      <alignment horizontal="center" vertical="center"/>
    </xf>
    <xf numFmtId="0" fontId="42" fillId="20" borderId="116" xfId="0" applyFont="1" applyFill="1" applyBorder="1" applyAlignment="1">
      <alignment horizontal="center" vertical="center"/>
    </xf>
    <xf numFmtId="0" fontId="46" fillId="25" borderId="2" xfId="0" applyFont="1" applyFill="1" applyBorder="1" applyAlignment="1">
      <alignment vertical="center"/>
    </xf>
    <xf numFmtId="0" fontId="33" fillId="25" borderId="0" xfId="0" applyFont="1" applyFill="1" applyAlignment="1">
      <alignment vertical="top"/>
    </xf>
    <xf numFmtId="0" fontId="28" fillId="0" borderId="0" xfId="0" applyFont="1" applyAlignment="1">
      <alignment vertical="top"/>
    </xf>
    <xf numFmtId="180" fontId="44" fillId="25" borderId="47" xfId="0" applyNumberFormat="1" applyFont="1" applyFill="1" applyBorder="1" applyAlignment="1" applyProtection="1">
      <alignment vertical="center" shrinkToFit="1"/>
      <protection locked="0"/>
    </xf>
    <xf numFmtId="180" fontId="44" fillId="25" borderId="50" xfId="0" applyNumberFormat="1" applyFont="1" applyFill="1" applyBorder="1" applyAlignment="1" applyProtection="1">
      <alignment vertical="center" shrinkToFit="1"/>
      <protection locked="0"/>
    </xf>
    <xf numFmtId="180" fontId="44" fillId="25" borderId="72" xfId="0" applyNumberFormat="1" applyFont="1" applyFill="1" applyBorder="1" applyAlignment="1" applyProtection="1">
      <alignment vertical="center" shrinkToFit="1"/>
      <protection locked="0"/>
    </xf>
    <xf numFmtId="180" fontId="44" fillId="25" borderId="27" xfId="0" applyNumberFormat="1" applyFont="1" applyFill="1" applyBorder="1" applyAlignment="1" applyProtection="1">
      <alignment vertical="center" shrinkToFit="1"/>
      <protection locked="0"/>
    </xf>
    <xf numFmtId="3" fontId="33" fillId="25" borderId="0" xfId="84" applyNumberFormat="1" applyFont="1" applyFill="1" applyBorder="1" applyAlignment="1" applyProtection="1">
      <alignment vertical="top"/>
      <protection/>
    </xf>
    <xf numFmtId="0" fontId="28" fillId="0" borderId="0" xfId="0" applyFont="1" applyAlignment="1" applyProtection="1">
      <alignment vertical="top"/>
      <protection/>
    </xf>
    <xf numFmtId="3" fontId="33" fillId="25" borderId="0" xfId="84" applyNumberFormat="1" applyFont="1" applyFill="1" applyBorder="1" applyAlignment="1">
      <alignment vertical="top"/>
    </xf>
    <xf numFmtId="0" fontId="0" fillId="0" borderId="0" xfId="0" applyAlignment="1">
      <alignment horizontal="left" vertical="center"/>
    </xf>
    <xf numFmtId="3" fontId="37" fillId="25" borderId="0" xfId="84" applyNumberFormat="1" applyFont="1" applyFill="1" applyAlignment="1">
      <alignment horizontal="center" vertical="center"/>
    </xf>
    <xf numFmtId="0" fontId="50" fillId="0" borderId="0" xfId="0" applyFont="1" applyAlignment="1">
      <alignment horizontal="center" vertical="center"/>
    </xf>
    <xf numFmtId="3" fontId="42" fillId="20" borderId="47" xfId="84" applyNumberFormat="1" applyFont="1" applyFill="1" applyBorder="1" applyAlignment="1">
      <alignment horizontal="center" vertical="center"/>
    </xf>
    <xf numFmtId="0" fontId="42" fillId="20" borderId="50" xfId="0" applyFont="1" applyFill="1" applyBorder="1" applyAlignment="1">
      <alignment horizontal="center" vertical="center"/>
    </xf>
    <xf numFmtId="0" fontId="42" fillId="20" borderId="64" xfId="0" applyFont="1" applyFill="1" applyBorder="1" applyAlignment="1">
      <alignment horizontal="center" vertical="center"/>
    </xf>
    <xf numFmtId="3" fontId="42" fillId="20" borderId="71" xfId="84" applyNumberFormat="1" applyFont="1" applyFill="1" applyBorder="1" applyAlignment="1">
      <alignment horizontal="center" vertical="center"/>
    </xf>
    <xf numFmtId="0" fontId="42" fillId="20" borderId="0" xfId="0" applyFont="1" applyFill="1" applyBorder="1" applyAlignment="1">
      <alignment horizontal="center" vertical="center"/>
    </xf>
    <xf numFmtId="0" fontId="42" fillId="20" borderId="26" xfId="0" applyFont="1" applyFill="1" applyBorder="1" applyAlignment="1">
      <alignment horizontal="center" vertical="center"/>
    </xf>
    <xf numFmtId="0" fontId="42" fillId="20" borderId="72" xfId="0" applyFont="1" applyFill="1" applyBorder="1" applyAlignment="1">
      <alignment horizontal="center" vertical="center"/>
    </xf>
    <xf numFmtId="0" fontId="42" fillId="20" borderId="27" xfId="0" applyFont="1" applyFill="1" applyBorder="1" applyAlignment="1">
      <alignment horizontal="center" vertical="center"/>
    </xf>
    <xf numFmtId="0" fontId="42" fillId="20" borderId="65" xfId="0" applyFont="1" applyFill="1" applyBorder="1" applyAlignment="1">
      <alignment horizontal="center" vertical="center"/>
    </xf>
    <xf numFmtId="0" fontId="42" fillId="20" borderId="47" xfId="0" applyFont="1" applyFill="1" applyBorder="1" applyAlignment="1">
      <alignment horizontal="center" vertical="center"/>
    </xf>
    <xf numFmtId="0" fontId="42" fillId="20" borderId="169" xfId="0" applyFont="1" applyFill="1" applyBorder="1" applyAlignment="1">
      <alignment horizontal="center" vertical="center"/>
    </xf>
    <xf numFmtId="0" fontId="42" fillId="20" borderId="46" xfId="0" applyFont="1" applyFill="1" applyBorder="1" applyAlignment="1">
      <alignment horizontal="center" vertical="center"/>
    </xf>
    <xf numFmtId="0" fontId="52" fillId="20" borderId="67" xfId="0" applyFont="1" applyFill="1" applyBorder="1" applyAlignment="1">
      <alignment horizontal="center" vertical="center"/>
    </xf>
    <xf numFmtId="0" fontId="52" fillId="20" borderId="145" xfId="0" applyFont="1" applyFill="1" applyBorder="1" applyAlignment="1">
      <alignment horizontal="center" vertical="center"/>
    </xf>
    <xf numFmtId="0" fontId="52" fillId="20" borderId="32" xfId="0" applyFont="1" applyFill="1" applyBorder="1" applyAlignment="1">
      <alignment horizontal="center" vertical="center"/>
    </xf>
    <xf numFmtId="0" fontId="44" fillId="0" borderId="28" xfId="0" applyFont="1" applyBorder="1" applyAlignment="1">
      <alignment vertical="center"/>
    </xf>
    <xf numFmtId="0" fontId="72" fillId="25" borderId="138" xfId="0" applyFont="1" applyFill="1" applyBorder="1" applyAlignment="1">
      <alignment vertical="center" wrapText="1"/>
    </xf>
    <xf numFmtId="49" fontId="32" fillId="25" borderId="48" xfId="107" applyNumberFormat="1" applyFont="1" applyFill="1" applyBorder="1" applyAlignment="1">
      <alignment horizontal="left" vertical="center"/>
      <protection/>
    </xf>
    <xf numFmtId="0" fontId="0" fillId="25" borderId="1" xfId="0" applyFill="1" applyBorder="1" applyAlignment="1">
      <alignment vertical="center"/>
    </xf>
    <xf numFmtId="0" fontId="0" fillId="16" borderId="42" xfId="117" applyFill="1" applyBorder="1" applyAlignment="1">
      <alignment horizontal="center" vertical="center"/>
      <protection/>
    </xf>
    <xf numFmtId="0" fontId="0" fillId="16" borderId="48" xfId="117" applyFill="1" applyBorder="1" applyAlignment="1">
      <alignment horizontal="center" vertical="center"/>
      <protection/>
    </xf>
    <xf numFmtId="0" fontId="0" fillId="16" borderId="31" xfId="117" applyFill="1" applyBorder="1" applyAlignment="1">
      <alignment horizontal="center" vertical="center"/>
      <protection/>
    </xf>
    <xf numFmtId="0" fontId="0" fillId="16" borderId="46" xfId="117" applyFill="1" applyBorder="1" applyAlignment="1">
      <alignment horizontal="center" vertical="center"/>
      <protection/>
    </xf>
    <xf numFmtId="0" fontId="0" fillId="0" borderId="42" xfId="117" applyFont="1" applyBorder="1" applyAlignment="1">
      <alignment vertical="center"/>
      <protection/>
    </xf>
    <xf numFmtId="0" fontId="0" fillId="0" borderId="48" xfId="117" applyFont="1" applyBorder="1" applyAlignment="1">
      <alignment vertical="center"/>
      <protection/>
    </xf>
    <xf numFmtId="0" fontId="0" fillId="0" borderId="83" xfId="117" applyFont="1" applyBorder="1" applyAlignment="1">
      <alignment vertical="center"/>
      <protection/>
    </xf>
    <xf numFmtId="0" fontId="0" fillId="0" borderId="33" xfId="117" applyFont="1" applyBorder="1" applyAlignment="1">
      <alignment vertical="center"/>
      <protection/>
    </xf>
    <xf numFmtId="0" fontId="0" fillId="0" borderId="0" xfId="117" applyFont="1" applyBorder="1" applyAlignment="1">
      <alignment vertical="center"/>
      <protection/>
    </xf>
    <xf numFmtId="0" fontId="0" fillId="0" borderId="41" xfId="117" applyFont="1" applyBorder="1" applyAlignment="1">
      <alignment vertical="center"/>
      <protection/>
    </xf>
    <xf numFmtId="0" fontId="0" fillId="0" borderId="31" xfId="117" applyFont="1" applyBorder="1" applyAlignment="1">
      <alignment vertical="center"/>
      <protection/>
    </xf>
    <xf numFmtId="0" fontId="0" fillId="0" borderId="46" xfId="117" applyFont="1" applyBorder="1" applyAlignment="1">
      <alignment vertical="center"/>
      <protection/>
    </xf>
    <xf numFmtId="0" fontId="0" fillId="0" borderId="36" xfId="117" applyFont="1" applyBorder="1" applyAlignment="1">
      <alignment vertical="center"/>
      <protection/>
    </xf>
    <xf numFmtId="0" fontId="0" fillId="0" borderId="75" xfId="117" applyFont="1" applyBorder="1" applyAlignment="1">
      <alignment horizontal="center" vertical="center"/>
      <protection/>
    </xf>
    <xf numFmtId="0" fontId="0" fillId="0" borderId="43" xfId="117" applyFont="1" applyBorder="1" applyAlignment="1">
      <alignment horizontal="center" vertical="center"/>
      <protection/>
    </xf>
    <xf numFmtId="0" fontId="0" fillId="0" borderId="19" xfId="117" applyFont="1" applyBorder="1" applyAlignment="1">
      <alignment horizontal="center" vertical="center"/>
      <protection/>
    </xf>
    <xf numFmtId="38" fontId="0" fillId="23" borderId="75" xfId="84" applyFill="1" applyBorder="1" applyAlignment="1">
      <alignment horizontal="center" vertical="center"/>
    </xf>
    <xf numFmtId="38" fontId="0" fillId="23" borderId="43" xfId="84" applyFill="1" applyBorder="1" applyAlignment="1">
      <alignment horizontal="center" vertical="center"/>
    </xf>
    <xf numFmtId="38" fontId="0" fillId="23" borderId="19" xfId="84" applyFill="1" applyBorder="1" applyAlignment="1">
      <alignment horizontal="center" vertical="center"/>
    </xf>
    <xf numFmtId="0" fontId="0" fillId="0" borderId="35" xfId="117" applyFont="1" applyBorder="1" applyAlignment="1">
      <alignment vertical="center"/>
      <protection/>
    </xf>
    <xf numFmtId="0" fontId="0" fillId="0" borderId="2" xfId="117" applyBorder="1" applyAlignment="1">
      <alignment vertical="center"/>
      <protection/>
    </xf>
    <xf numFmtId="0" fontId="0" fillId="0" borderId="3" xfId="117" applyFont="1" applyBorder="1" applyAlignment="1">
      <alignment horizontal="center" vertical="center"/>
      <protection/>
    </xf>
    <xf numFmtId="0" fontId="0" fillId="0" borderId="3" xfId="117" applyFont="1" applyBorder="1" applyAlignment="1">
      <alignment horizontal="center" vertical="center"/>
      <protection/>
    </xf>
    <xf numFmtId="0" fontId="0" fillId="16" borderId="3" xfId="117" applyFont="1" applyFill="1" applyBorder="1" applyAlignment="1">
      <alignment horizontal="center" vertical="center" wrapText="1"/>
      <protection/>
    </xf>
    <xf numFmtId="0" fontId="0" fillId="16" borderId="3" xfId="117" applyFill="1" applyBorder="1" applyAlignment="1">
      <alignment horizontal="center" vertical="center" wrapText="1"/>
      <protection/>
    </xf>
    <xf numFmtId="0" fontId="82" fillId="0" borderId="3" xfId="117" applyFont="1" applyBorder="1" applyAlignment="1">
      <alignment horizontal="center" vertical="center" wrapText="1"/>
      <protection/>
    </xf>
    <xf numFmtId="0" fontId="0" fillId="0" borderId="3" xfId="117" applyBorder="1" applyAlignment="1">
      <alignment horizontal="center" vertical="center" wrapText="1"/>
      <protection/>
    </xf>
    <xf numFmtId="0" fontId="0" fillId="0" borderId="3" xfId="0" applyBorder="1" applyAlignment="1">
      <alignment/>
    </xf>
    <xf numFmtId="0" fontId="0" fillId="16" borderId="3" xfId="117" applyFont="1" applyFill="1" applyBorder="1" applyAlignment="1">
      <alignment horizontal="center" vertical="center" wrapText="1"/>
      <protection/>
    </xf>
    <xf numFmtId="0" fontId="0" fillId="16" borderId="75" xfId="117" applyFont="1" applyFill="1" applyBorder="1" applyAlignment="1">
      <alignment horizontal="center" vertical="center" wrapText="1"/>
      <protection/>
    </xf>
    <xf numFmtId="0" fontId="0" fillId="0" borderId="19" xfId="0" applyBorder="1" applyAlignment="1">
      <alignment horizontal="center" vertical="center"/>
    </xf>
    <xf numFmtId="0" fontId="82" fillId="0" borderId="75" xfId="0" applyFont="1" applyBorder="1" applyAlignment="1">
      <alignment horizontal="center" vertical="center"/>
    </xf>
    <xf numFmtId="0" fontId="82" fillId="0" borderId="19" xfId="0" applyFont="1" applyBorder="1" applyAlignment="1">
      <alignment horizontal="center" vertical="center"/>
    </xf>
    <xf numFmtId="38" fontId="1" fillId="0" borderId="48" xfId="84" applyFont="1" applyBorder="1" applyAlignment="1">
      <alignment horizontal="center" vertical="center"/>
    </xf>
    <xf numFmtId="0" fontId="0" fillId="0" borderId="42" xfId="114" applyFont="1" applyBorder="1" applyAlignment="1">
      <alignment horizontal="center" vertical="center"/>
      <protection/>
    </xf>
    <xf numFmtId="0" fontId="0" fillId="0" borderId="48" xfId="114" applyFont="1" applyBorder="1" applyAlignment="1">
      <alignment horizontal="center" vertical="center"/>
      <protection/>
    </xf>
    <xf numFmtId="0" fontId="0" fillId="0" borderId="231" xfId="114" applyFont="1" applyBorder="1" applyAlignment="1">
      <alignment horizontal="center" vertical="center"/>
      <protection/>
    </xf>
    <xf numFmtId="0" fontId="0" fillId="0" borderId="83" xfId="114" applyFont="1" applyBorder="1" applyAlignment="1">
      <alignment horizontal="center" vertical="center"/>
      <protection/>
    </xf>
    <xf numFmtId="0" fontId="44" fillId="0" borderId="35" xfId="114" applyFont="1" applyBorder="1" applyAlignment="1">
      <alignment horizontal="center" vertical="center"/>
      <protection/>
    </xf>
    <xf numFmtId="0" fontId="44" fillId="0" borderId="34" xfId="114" applyFont="1" applyBorder="1" applyAlignment="1">
      <alignment horizontal="center" vertical="center"/>
      <protection/>
    </xf>
    <xf numFmtId="0" fontId="102" fillId="25" borderId="0" xfId="118" applyFont="1" applyFill="1" applyAlignment="1">
      <alignment horizontal="left" vertical="center"/>
      <protection/>
    </xf>
    <xf numFmtId="0" fontId="0" fillId="0" borderId="3" xfId="114" applyBorder="1" applyAlignment="1">
      <alignment horizontal="center" vertical="center"/>
      <protection/>
    </xf>
    <xf numFmtId="0" fontId="0" fillId="0" borderId="35" xfId="114" applyFont="1" applyBorder="1" applyAlignment="1">
      <alignment horizontal="center" vertical="center"/>
      <protection/>
    </xf>
    <xf numFmtId="0" fontId="0" fillId="0" borderId="2" xfId="114" applyFont="1" applyBorder="1" applyAlignment="1">
      <alignment horizontal="center" vertical="center"/>
      <protection/>
    </xf>
    <xf numFmtId="0" fontId="0" fillId="0" borderId="34" xfId="114" applyFont="1" applyBorder="1" applyAlignment="1">
      <alignment horizontal="center" vertical="center"/>
      <protection/>
    </xf>
    <xf numFmtId="0" fontId="0" fillId="0" borderId="35" xfId="114" applyBorder="1" applyAlignment="1">
      <alignment horizontal="center" vertical="center"/>
      <protection/>
    </xf>
    <xf numFmtId="0" fontId="0" fillId="0" borderId="2" xfId="114" applyBorder="1" applyAlignment="1">
      <alignment horizontal="center" vertical="center"/>
      <protection/>
    </xf>
    <xf numFmtId="0" fontId="0" fillId="0" borderId="34" xfId="114" applyBorder="1" applyAlignment="1">
      <alignment horizontal="center" vertical="center"/>
      <protection/>
    </xf>
    <xf numFmtId="0" fontId="49" fillId="0" borderId="89" xfId="114" applyFont="1" applyFill="1" applyBorder="1" applyAlignment="1">
      <alignment horizontal="center" vertical="center"/>
      <protection/>
    </xf>
    <xf numFmtId="0" fontId="49" fillId="0" borderId="100" xfId="114" applyFont="1" applyFill="1" applyBorder="1" applyAlignment="1">
      <alignment horizontal="center" vertical="center"/>
      <protection/>
    </xf>
    <xf numFmtId="0" fontId="49" fillId="0" borderId="84" xfId="114" applyFont="1" applyFill="1" applyBorder="1" applyAlignment="1">
      <alignment horizontal="center" vertical="center"/>
      <protection/>
    </xf>
    <xf numFmtId="0" fontId="49" fillId="0" borderId="98" xfId="114" applyFont="1" applyFill="1" applyBorder="1" applyAlignment="1">
      <alignment horizontal="center" vertical="center"/>
      <protection/>
    </xf>
    <xf numFmtId="0" fontId="44" fillId="0" borderId="88" xfId="114" applyFont="1" applyBorder="1" applyAlignment="1">
      <alignment horizontal="center" vertical="center"/>
      <protection/>
    </xf>
    <xf numFmtId="0" fontId="44" fillId="0" borderId="96" xfId="114" applyFont="1" applyBorder="1" applyAlignment="1">
      <alignment horizontal="center" vertical="center"/>
      <protection/>
    </xf>
    <xf numFmtId="0" fontId="49" fillId="0" borderId="87" xfId="114" applyFont="1" applyFill="1" applyBorder="1" applyAlignment="1">
      <alignment horizontal="center" vertical="center"/>
      <protection/>
    </xf>
    <xf numFmtId="0" fontId="49" fillId="0" borderId="154" xfId="114" applyFont="1" applyFill="1" applyBorder="1" applyAlignment="1">
      <alignment horizontal="center" vertical="center"/>
      <protection/>
    </xf>
    <xf numFmtId="0" fontId="49" fillId="0" borderId="88" xfId="114" applyFont="1" applyBorder="1" applyAlignment="1">
      <alignment horizontal="center" vertical="center"/>
      <protection/>
    </xf>
    <xf numFmtId="0" fontId="49" fillId="0" borderId="96" xfId="114" applyFont="1" applyBorder="1" applyAlignment="1">
      <alignment horizontal="center" vertical="center"/>
      <protection/>
    </xf>
    <xf numFmtId="38" fontId="49" fillId="0" borderId="89" xfId="84" applyNumberFormat="1" applyFont="1" applyBorder="1" applyAlignment="1">
      <alignment horizontal="center" vertical="center"/>
    </xf>
    <xf numFmtId="38" fontId="49" fillId="0" borderId="100" xfId="84" applyNumberFormat="1" applyFont="1" applyBorder="1" applyAlignment="1">
      <alignment horizontal="center" vertical="center"/>
    </xf>
    <xf numFmtId="38" fontId="49" fillId="0" borderId="84" xfId="114" applyNumberFormat="1" applyFont="1" applyFill="1" applyBorder="1" applyAlignment="1">
      <alignment horizontal="center" vertical="center"/>
      <protection/>
    </xf>
    <xf numFmtId="0" fontId="0" fillId="0" borderId="43" xfId="0" applyBorder="1" applyAlignment="1">
      <alignment horizontal="center" vertical="center"/>
    </xf>
    <xf numFmtId="0" fontId="0" fillId="0" borderId="35" xfId="117" applyFont="1" applyBorder="1" applyAlignment="1">
      <alignment vertical="center"/>
      <protection/>
    </xf>
    <xf numFmtId="0" fontId="82" fillId="0" borderId="75" xfId="117" applyFont="1" applyBorder="1" applyAlignment="1">
      <alignment horizontal="center" vertical="center" wrapText="1"/>
      <protection/>
    </xf>
    <xf numFmtId="0" fontId="0" fillId="0" borderId="43" xfId="0" applyBorder="1" applyAlignment="1">
      <alignment horizontal="center" vertical="center" wrapText="1"/>
    </xf>
    <xf numFmtId="0" fontId="0" fillId="0" borderId="19" xfId="0" applyBorder="1" applyAlignment="1">
      <alignment horizontal="center" vertical="center" wrapText="1"/>
    </xf>
    <xf numFmtId="0" fontId="0" fillId="0" borderId="48" xfId="0" applyBorder="1" applyAlignment="1">
      <alignment vertical="center"/>
    </xf>
    <xf numFmtId="0" fontId="0" fillId="0" borderId="83" xfId="0" applyBorder="1" applyAlignment="1">
      <alignment vertical="center"/>
    </xf>
    <xf numFmtId="0" fontId="0" fillId="0" borderId="33" xfId="0" applyBorder="1" applyAlignment="1">
      <alignment vertical="center"/>
    </xf>
    <xf numFmtId="0" fontId="0" fillId="0" borderId="0" xfId="0" applyAlignment="1">
      <alignment vertical="center"/>
    </xf>
    <xf numFmtId="0" fontId="0" fillId="0" borderId="41" xfId="0" applyBorder="1" applyAlignment="1">
      <alignment vertical="center"/>
    </xf>
    <xf numFmtId="0" fontId="0" fillId="0" borderId="31" xfId="0" applyBorder="1" applyAlignment="1">
      <alignment vertical="center"/>
    </xf>
    <xf numFmtId="0" fontId="0" fillId="0" borderId="46" xfId="0" applyBorder="1" applyAlignment="1">
      <alignment vertical="center"/>
    </xf>
    <xf numFmtId="0" fontId="0" fillId="0" borderId="36" xfId="0" applyBorder="1" applyAlignment="1">
      <alignment vertical="center"/>
    </xf>
    <xf numFmtId="0" fontId="0" fillId="0" borderId="35" xfId="117" applyFont="1" applyBorder="1" applyAlignment="1">
      <alignment horizontal="center" vertical="center" wrapText="1"/>
      <protection/>
    </xf>
    <xf numFmtId="0" fontId="0" fillId="0" borderId="34" xfId="117" applyFont="1" applyBorder="1" applyAlignment="1">
      <alignment horizontal="center" vertical="center" wrapText="1"/>
      <protection/>
    </xf>
    <xf numFmtId="0" fontId="76" fillId="0" borderId="0" xfId="119" applyFont="1" applyAlignment="1">
      <alignment horizontal="center" vertical="center"/>
      <protection/>
    </xf>
    <xf numFmtId="0" fontId="1" fillId="16" borderId="75" xfId="119" applyFill="1" applyBorder="1">
      <alignment vertical="center"/>
      <protection/>
    </xf>
    <xf numFmtId="0" fontId="1" fillId="16" borderId="19" xfId="119" applyFill="1" applyBorder="1">
      <alignment vertical="center"/>
      <protection/>
    </xf>
    <xf numFmtId="0" fontId="1" fillId="16" borderId="35" xfId="119" applyFont="1" applyFill="1" applyBorder="1" applyAlignment="1">
      <alignment horizontal="center" vertical="center"/>
      <protection/>
    </xf>
    <xf numFmtId="0" fontId="1" fillId="16" borderId="2" xfId="119" applyFont="1" applyFill="1" applyBorder="1" applyAlignment="1">
      <alignment horizontal="center" vertical="center"/>
      <protection/>
    </xf>
    <xf numFmtId="0" fontId="1" fillId="16" borderId="34" xfId="119" applyFont="1" applyFill="1" applyBorder="1" applyAlignment="1">
      <alignment horizontal="center" vertical="center"/>
      <protection/>
    </xf>
    <xf numFmtId="0" fontId="1" fillId="16" borderId="42" xfId="119" applyFill="1" applyBorder="1" applyAlignment="1">
      <alignment horizontal="right" vertical="center"/>
      <protection/>
    </xf>
    <xf numFmtId="0" fontId="1" fillId="16" borderId="83" xfId="119" applyFill="1" applyBorder="1" applyAlignment="1">
      <alignment horizontal="right" vertical="center"/>
      <protection/>
    </xf>
    <xf numFmtId="0" fontId="1" fillId="16" borderId="31" xfId="119" applyFill="1" applyBorder="1" applyAlignment="1">
      <alignment horizontal="right" vertical="center"/>
      <protection/>
    </xf>
    <xf numFmtId="0" fontId="1" fillId="16" borderId="36" xfId="119" applyFill="1" applyBorder="1" applyAlignment="1">
      <alignment horizontal="right" vertical="center"/>
      <protection/>
    </xf>
    <xf numFmtId="0" fontId="1" fillId="16" borderId="42" xfId="119" applyFill="1" applyBorder="1">
      <alignment vertical="center"/>
      <protection/>
    </xf>
    <xf numFmtId="0" fontId="1" fillId="16" borderId="83" xfId="119" applyFill="1" applyBorder="1">
      <alignment vertical="center"/>
      <protection/>
    </xf>
    <xf numFmtId="0" fontId="1" fillId="16" borderId="31" xfId="119" applyFill="1" applyBorder="1">
      <alignment vertical="center"/>
      <protection/>
    </xf>
    <xf numFmtId="0" fontId="1" fillId="16" borderId="36" xfId="119" applyFill="1" applyBorder="1">
      <alignment vertical="center"/>
      <protection/>
    </xf>
    <xf numFmtId="0" fontId="1" fillId="16" borderId="75" xfId="119" applyFont="1" applyFill="1" applyBorder="1" applyAlignment="1">
      <alignment horizontal="center" vertical="center" wrapText="1"/>
      <protection/>
    </xf>
    <xf numFmtId="0" fontId="1" fillId="16" borderId="19" xfId="119" applyFont="1" applyFill="1" applyBorder="1" applyAlignment="1">
      <alignment horizontal="center" vertical="center"/>
      <protection/>
    </xf>
    <xf numFmtId="184" fontId="1" fillId="0" borderId="3" xfId="84" applyNumberFormat="1" applyFont="1" applyBorder="1" applyAlignment="1">
      <alignment horizontal="center" vertical="center" textRotation="255"/>
    </xf>
    <xf numFmtId="184" fontId="1" fillId="0" borderId="75" xfId="84" applyNumberFormat="1" applyFont="1" applyBorder="1" applyAlignment="1">
      <alignment horizontal="center" vertical="center" textRotation="255"/>
    </xf>
    <xf numFmtId="184" fontId="1" fillId="0" borderId="43" xfId="84" applyNumberFormat="1" applyFont="1" applyBorder="1" applyAlignment="1">
      <alignment horizontal="center" vertical="center" textRotation="255"/>
    </xf>
    <xf numFmtId="184" fontId="1" fillId="0" borderId="19" xfId="84" applyNumberFormat="1" applyFont="1" applyBorder="1" applyAlignment="1">
      <alignment horizontal="center" vertical="center" textRotation="255"/>
    </xf>
    <xf numFmtId="183" fontId="1" fillId="0" borderId="0" xfId="119" applyNumberFormat="1" applyFont="1" applyFill="1" applyBorder="1" applyAlignment="1">
      <alignment horizontal="center" vertical="center"/>
      <protection/>
    </xf>
    <xf numFmtId="0" fontId="44" fillId="23" borderId="75" xfId="108" applyFont="1" applyFill="1" applyBorder="1" applyAlignment="1">
      <alignment horizontal="center" vertical="center" wrapText="1"/>
      <protection/>
    </xf>
    <xf numFmtId="0" fontId="44" fillId="23" borderId="19" xfId="108" applyFont="1" applyFill="1" applyBorder="1" applyAlignment="1">
      <alignment horizontal="center" vertical="center"/>
      <protection/>
    </xf>
    <xf numFmtId="0" fontId="44" fillId="23" borderId="75" xfId="108" applyFont="1" applyFill="1" applyBorder="1" applyAlignment="1">
      <alignment horizontal="center" vertical="center"/>
      <protection/>
    </xf>
    <xf numFmtId="0" fontId="39" fillId="0" borderId="0" xfId="120" applyFont="1" applyAlignment="1">
      <alignment horizontal="center" vertical="center"/>
      <protection/>
    </xf>
    <xf numFmtId="0" fontId="28" fillId="0" borderId="75" xfId="120" applyFont="1" applyBorder="1" applyAlignment="1">
      <alignment horizontal="center" vertical="center" wrapText="1"/>
      <protection/>
    </xf>
    <xf numFmtId="0" fontId="28" fillId="0" borderId="19" xfId="120" applyFont="1" applyBorder="1" applyAlignment="1">
      <alignment horizontal="center" vertical="center" wrapText="1"/>
      <protection/>
    </xf>
    <xf numFmtId="0" fontId="28" fillId="0" borderId="42" xfId="120" applyFont="1" applyBorder="1" applyAlignment="1">
      <alignment horizontal="center" vertical="center"/>
      <protection/>
    </xf>
    <xf numFmtId="0" fontId="28" fillId="0" borderId="31" xfId="120" applyFont="1" applyBorder="1" applyAlignment="1">
      <alignment horizontal="center" vertical="center"/>
      <protection/>
    </xf>
    <xf numFmtId="0" fontId="28" fillId="0" borderId="48" xfId="120" applyFont="1" applyBorder="1" applyAlignment="1">
      <alignment horizontal="center" vertical="center" wrapText="1"/>
      <protection/>
    </xf>
    <xf numFmtId="0" fontId="28" fillId="0" borderId="83" xfId="120" applyFont="1" applyBorder="1" applyAlignment="1">
      <alignment horizontal="center" vertical="center" wrapText="1"/>
      <protection/>
    </xf>
    <xf numFmtId="0" fontId="28" fillId="0" borderId="46" xfId="120" applyFont="1" applyBorder="1" applyAlignment="1">
      <alignment horizontal="center" vertical="center" wrapText="1"/>
      <protection/>
    </xf>
    <xf numFmtId="0" fontId="28" fillId="0" borderId="36" xfId="120" applyFont="1" applyBorder="1" applyAlignment="1">
      <alignment horizontal="center" vertical="center" wrapText="1"/>
      <protection/>
    </xf>
    <xf numFmtId="0" fontId="28" fillId="0" borderId="75" xfId="120" applyFont="1" applyBorder="1" applyAlignment="1">
      <alignment horizontal="center" vertical="center"/>
      <protection/>
    </xf>
    <xf numFmtId="0" fontId="28" fillId="0" borderId="43" xfId="120" applyFont="1" applyBorder="1" applyAlignment="1">
      <alignment horizontal="center" vertical="center"/>
      <protection/>
    </xf>
    <xf numFmtId="0" fontId="63" fillId="0" borderId="35" xfId="0" applyFont="1" applyBorder="1" applyAlignment="1">
      <alignment horizontal="left" vertical="center" wrapText="1"/>
    </xf>
    <xf numFmtId="0" fontId="63" fillId="0" borderId="2" xfId="0" applyFont="1" applyBorder="1" applyAlignment="1">
      <alignment horizontal="left" vertical="center" wrapText="1"/>
    </xf>
    <xf numFmtId="0" fontId="63" fillId="0" borderId="34" xfId="0" applyFont="1" applyBorder="1" applyAlignment="1">
      <alignment horizontal="left" vertical="center" wrapText="1"/>
    </xf>
    <xf numFmtId="0" fontId="70" fillId="0" borderId="0" xfId="0" applyFont="1" applyAlignment="1">
      <alignment horizontal="center" vertical="center"/>
    </xf>
    <xf numFmtId="0" fontId="71" fillId="20" borderId="3" xfId="0" applyFont="1" applyFill="1" applyBorder="1" applyAlignment="1">
      <alignment horizontal="center" vertical="center" wrapText="1"/>
    </xf>
    <xf numFmtId="0" fontId="71" fillId="20" borderId="3" xfId="0" applyFont="1" applyFill="1" applyBorder="1" applyAlignment="1">
      <alignment horizontal="center" vertical="center"/>
    </xf>
    <xf numFmtId="0" fontId="71" fillId="20" borderId="35" xfId="0" applyFont="1" applyFill="1" applyBorder="1" applyAlignment="1">
      <alignment horizontal="center" vertical="center" wrapText="1"/>
    </xf>
    <xf numFmtId="0" fontId="71" fillId="20" borderId="2" xfId="0" applyFont="1" applyFill="1" applyBorder="1" applyAlignment="1">
      <alignment horizontal="center" vertical="center" wrapText="1"/>
    </xf>
    <xf numFmtId="0" fontId="71" fillId="20" borderId="34" xfId="0" applyFont="1" applyFill="1" applyBorder="1" applyAlignment="1">
      <alignment horizontal="center" vertical="center" wrapText="1"/>
    </xf>
    <xf numFmtId="0" fontId="71" fillId="20" borderId="35" xfId="0" applyFont="1" applyFill="1" applyBorder="1" applyAlignment="1">
      <alignment horizontal="center" vertical="center"/>
    </xf>
    <xf numFmtId="0" fontId="71" fillId="20" borderId="2" xfId="0" applyFont="1" applyFill="1" applyBorder="1" applyAlignment="1">
      <alignment horizontal="center" vertical="center"/>
    </xf>
    <xf numFmtId="0" fontId="71" fillId="20" borderId="34" xfId="0" applyFont="1" applyFill="1" applyBorder="1" applyAlignment="1">
      <alignment horizontal="center" vertical="center"/>
    </xf>
    <xf numFmtId="180" fontId="46" fillId="25" borderId="47" xfId="0" applyNumberFormat="1" applyFont="1" applyFill="1" applyBorder="1" applyAlignment="1">
      <alignment vertical="center" shrinkToFit="1"/>
    </xf>
    <xf numFmtId="180" fontId="46" fillId="25" borderId="64" xfId="0" applyNumberFormat="1" applyFont="1" applyFill="1" applyBorder="1" applyAlignment="1">
      <alignment vertical="center" shrinkToFit="1"/>
    </xf>
    <xf numFmtId="180" fontId="46" fillId="25" borderId="72" xfId="0" applyNumberFormat="1" applyFont="1" applyFill="1" applyBorder="1" applyAlignment="1">
      <alignment vertical="center" shrinkToFit="1"/>
    </xf>
    <xf numFmtId="180" fontId="46" fillId="25" borderId="65" xfId="0" applyNumberFormat="1" applyFont="1" applyFill="1" applyBorder="1" applyAlignment="1">
      <alignment vertical="center" shrinkToFit="1"/>
    </xf>
    <xf numFmtId="0" fontId="54" fillId="0" borderId="0" xfId="0" applyFont="1" applyAlignment="1">
      <alignment horizontal="left" vertical="center"/>
    </xf>
    <xf numFmtId="0" fontId="54" fillId="0" borderId="0" xfId="0" applyFont="1" applyBorder="1" applyAlignment="1">
      <alignment horizontal="left" vertical="center" wrapText="1"/>
    </xf>
    <xf numFmtId="0" fontId="50" fillId="0" borderId="0" xfId="0" applyFont="1" applyAlignment="1">
      <alignment horizontal="center"/>
    </xf>
    <xf numFmtId="0" fontId="46" fillId="0" borderId="0" xfId="0" applyFont="1" applyAlignment="1">
      <alignment/>
    </xf>
    <xf numFmtId="0" fontId="46" fillId="25" borderId="0" xfId="0" applyFont="1" applyFill="1" applyAlignment="1">
      <alignment vertical="top"/>
    </xf>
    <xf numFmtId="0" fontId="71" fillId="20" borderId="75" xfId="0" applyFont="1" applyFill="1" applyBorder="1" applyAlignment="1">
      <alignment horizontal="center" vertical="center" wrapText="1"/>
    </xf>
    <xf numFmtId="0" fontId="71" fillId="20" borderId="19" xfId="0" applyFont="1" applyFill="1" applyBorder="1" applyAlignment="1">
      <alignment horizontal="center" vertical="center" wrapText="1"/>
    </xf>
    <xf numFmtId="3" fontId="46" fillId="25" borderId="0" xfId="84" applyNumberFormat="1" applyFont="1" applyFill="1" applyBorder="1" applyAlignment="1">
      <alignment horizontal="left" vertical="top"/>
    </xf>
    <xf numFmtId="180" fontId="46" fillId="25" borderId="67" xfId="0" applyNumberFormat="1" applyFont="1" applyFill="1" applyBorder="1" applyAlignment="1">
      <alignment vertical="center" shrinkToFit="1"/>
    </xf>
    <xf numFmtId="180" fontId="46" fillId="25" borderId="32" xfId="0" applyNumberFormat="1" applyFont="1" applyFill="1" applyBorder="1" applyAlignment="1">
      <alignment vertical="center" shrinkToFit="1"/>
    </xf>
    <xf numFmtId="0" fontId="71" fillId="20" borderId="75" xfId="0" applyFont="1" applyFill="1" applyBorder="1" applyAlignment="1">
      <alignment horizontal="center" vertical="center"/>
    </xf>
    <xf numFmtId="0" fontId="71" fillId="20" borderId="19" xfId="0" applyFont="1" applyFill="1" applyBorder="1" applyAlignment="1">
      <alignment horizontal="center" vertical="center"/>
    </xf>
    <xf numFmtId="3" fontId="46" fillId="25" borderId="123" xfId="84" applyNumberFormat="1" applyFont="1" applyFill="1" applyBorder="1" applyAlignment="1">
      <alignment vertical="center"/>
    </xf>
    <xf numFmtId="0" fontId="54" fillId="0" borderId="2" xfId="0" applyFont="1" applyBorder="1" applyAlignment="1">
      <alignment vertical="center"/>
    </xf>
    <xf numFmtId="180" fontId="46" fillId="25" borderId="50" xfId="0" applyNumberFormat="1" applyFont="1" applyFill="1" applyBorder="1" applyAlignment="1">
      <alignment vertical="center" shrinkToFit="1"/>
    </xf>
    <xf numFmtId="180" fontId="46" fillId="25" borderId="27" xfId="0" applyNumberFormat="1" applyFont="1" applyFill="1" applyBorder="1" applyAlignment="1">
      <alignment vertical="center" shrinkToFit="1"/>
    </xf>
    <xf numFmtId="0" fontId="60" fillId="20" borderId="192" xfId="0" applyFont="1" applyFill="1" applyBorder="1" applyAlignment="1">
      <alignment horizontal="center" vertical="center"/>
    </xf>
    <xf numFmtId="0" fontId="60" fillId="20" borderId="4" xfId="0" applyFont="1" applyFill="1" applyBorder="1" applyAlignment="1">
      <alignment horizontal="center" vertical="center"/>
    </xf>
    <xf numFmtId="0" fontId="60" fillId="20" borderId="193" xfId="0" applyFont="1" applyFill="1" applyBorder="1" applyAlignment="1">
      <alignment horizontal="center" vertical="center"/>
    </xf>
    <xf numFmtId="0" fontId="46" fillId="25" borderId="47" xfId="0" applyFont="1" applyFill="1" applyBorder="1" applyAlignment="1">
      <alignment horizontal="left" vertical="center"/>
    </xf>
    <xf numFmtId="0" fontId="54" fillId="0" borderId="50" xfId="0" applyFont="1" applyBorder="1" applyAlignment="1">
      <alignment vertical="center"/>
    </xf>
    <xf numFmtId="0" fontId="46" fillId="25" borderId="232" xfId="0" applyFont="1" applyFill="1" applyBorder="1" applyAlignment="1">
      <alignment horizontal="left" vertical="center"/>
    </xf>
    <xf numFmtId="0" fontId="54" fillId="0" borderId="233" xfId="0" applyFont="1" applyBorder="1" applyAlignment="1">
      <alignment horizontal="left" vertical="center"/>
    </xf>
    <xf numFmtId="3" fontId="46" fillId="25" borderId="189" xfId="84" applyNumberFormat="1" applyFont="1" applyFill="1" applyBorder="1" applyAlignment="1">
      <alignment vertical="center"/>
    </xf>
    <xf numFmtId="0" fontId="54" fillId="0" borderId="132" xfId="0" applyFont="1" applyBorder="1" applyAlignment="1">
      <alignment vertical="center"/>
    </xf>
    <xf numFmtId="3" fontId="46" fillId="25" borderId="72" xfId="84" applyNumberFormat="1" applyFont="1" applyFill="1" applyBorder="1" applyAlignment="1">
      <alignment vertical="center"/>
    </xf>
    <xf numFmtId="0" fontId="54" fillId="0" borderId="27" xfId="0" applyFont="1" applyBorder="1" applyAlignment="1">
      <alignment vertical="center"/>
    </xf>
    <xf numFmtId="3" fontId="60" fillId="20" borderId="47" xfId="84" applyNumberFormat="1" applyFont="1" applyFill="1" applyBorder="1" applyAlignment="1">
      <alignment horizontal="center" vertical="center"/>
    </xf>
    <xf numFmtId="0" fontId="60" fillId="20" borderId="50" xfId="0" applyFont="1" applyFill="1" applyBorder="1" applyAlignment="1">
      <alignment horizontal="center" vertical="center"/>
    </xf>
    <xf numFmtId="0" fontId="60" fillId="20" borderId="72" xfId="0" applyFont="1" applyFill="1" applyBorder="1" applyAlignment="1">
      <alignment horizontal="center" vertical="center"/>
    </xf>
    <xf numFmtId="0" fontId="60" fillId="20" borderId="27" xfId="0" applyFont="1" applyFill="1" applyBorder="1" applyAlignment="1">
      <alignment horizontal="center" vertical="center"/>
    </xf>
    <xf numFmtId="0" fontId="60" fillId="20" borderId="47" xfId="0" applyFont="1" applyFill="1" applyBorder="1" applyAlignment="1">
      <alignment horizontal="center" vertical="center"/>
    </xf>
    <xf numFmtId="0" fontId="60" fillId="20" borderId="64" xfId="0" applyFont="1" applyFill="1" applyBorder="1" applyAlignment="1">
      <alignment horizontal="center" vertical="center"/>
    </xf>
    <xf numFmtId="3" fontId="46" fillId="25" borderId="132" xfId="84" applyNumberFormat="1" applyFont="1" applyFill="1" applyBorder="1" applyAlignment="1">
      <alignment vertical="center"/>
    </xf>
    <xf numFmtId="3" fontId="46" fillId="25" borderId="233" xfId="84" applyNumberFormat="1" applyFont="1" applyFill="1" applyBorder="1" applyAlignment="1">
      <alignment vertical="center"/>
    </xf>
    <xf numFmtId="0" fontId="54" fillId="0" borderId="233" xfId="0" applyFont="1" applyBorder="1" applyAlignment="1">
      <alignment vertical="center"/>
    </xf>
    <xf numFmtId="3" fontId="46" fillId="25" borderId="198" xfId="84" applyNumberFormat="1" applyFont="1" applyFill="1" applyBorder="1" applyAlignment="1">
      <alignment vertical="center"/>
    </xf>
    <xf numFmtId="0" fontId="54" fillId="0" borderId="234" xfId="0" applyFont="1" applyBorder="1" applyAlignment="1">
      <alignment vertical="center"/>
    </xf>
    <xf numFmtId="3" fontId="46" fillId="25" borderId="49" xfId="84" applyNumberFormat="1" applyFont="1" applyFill="1" applyBorder="1" applyAlignment="1">
      <alignment vertical="center"/>
    </xf>
    <xf numFmtId="0" fontId="54" fillId="0" borderId="48" xfId="0" applyFont="1" applyBorder="1" applyAlignment="1">
      <alignment/>
    </xf>
    <xf numFmtId="3" fontId="46" fillId="25" borderId="55" xfId="84" applyNumberFormat="1" applyFont="1" applyFill="1" applyBorder="1" applyAlignment="1">
      <alignment vertical="center"/>
    </xf>
    <xf numFmtId="0" fontId="54" fillId="0" borderId="55" xfId="0" applyFont="1" applyBorder="1" applyAlignment="1">
      <alignment vertical="center"/>
    </xf>
    <xf numFmtId="0" fontId="60" fillId="20" borderId="67" xfId="0" applyFont="1" applyFill="1" applyBorder="1" applyAlignment="1">
      <alignment horizontal="center" vertical="center"/>
    </xf>
    <xf numFmtId="0" fontId="60" fillId="20" borderId="32" xfId="0" applyFont="1" applyFill="1" applyBorder="1" applyAlignment="1">
      <alignment horizontal="center" vertical="center"/>
    </xf>
    <xf numFmtId="3" fontId="46" fillId="25" borderId="47" xfId="84" applyNumberFormat="1" applyFont="1" applyFill="1" applyBorder="1" applyAlignment="1">
      <alignment vertical="center"/>
    </xf>
    <xf numFmtId="0" fontId="54" fillId="0" borderId="50" xfId="0" applyFont="1" applyBorder="1" applyAlignment="1">
      <alignment/>
    </xf>
    <xf numFmtId="3" fontId="46" fillId="25" borderId="28" xfId="84" applyNumberFormat="1" applyFont="1" applyFill="1" applyBorder="1" applyAlignment="1">
      <alignment vertical="center"/>
    </xf>
    <xf numFmtId="0" fontId="54" fillId="0" borderId="28" xfId="0" applyFont="1" applyBorder="1" applyAlignment="1">
      <alignment vertical="center"/>
    </xf>
    <xf numFmtId="3" fontId="46" fillId="25" borderId="4" xfId="84" applyNumberFormat="1" applyFont="1" applyFill="1" applyBorder="1" applyAlignment="1">
      <alignment vertical="center"/>
    </xf>
    <xf numFmtId="0" fontId="54" fillId="0" borderId="4" xfId="0" applyFont="1" applyBorder="1" applyAlignment="1">
      <alignment vertical="center"/>
    </xf>
    <xf numFmtId="3" fontId="46" fillId="25" borderId="2" xfId="84" applyNumberFormat="1" applyFont="1" applyFill="1" applyBorder="1" applyAlignment="1">
      <alignment vertical="center"/>
    </xf>
    <xf numFmtId="3" fontId="46" fillId="25" borderId="35" xfId="84" applyNumberFormat="1" applyFont="1" applyFill="1" applyBorder="1" applyAlignment="1">
      <alignment vertical="center"/>
    </xf>
    <xf numFmtId="3" fontId="46" fillId="25" borderId="2" xfId="84" applyNumberFormat="1" applyFont="1" applyFill="1" applyBorder="1" applyAlignment="1">
      <alignment horizontal="left" vertical="center"/>
    </xf>
    <xf numFmtId="0" fontId="46" fillId="25" borderId="42" xfId="0" applyFont="1" applyFill="1" applyBorder="1" applyAlignment="1">
      <alignment horizontal="left" vertical="center"/>
    </xf>
    <xf numFmtId="0" fontId="46" fillId="25" borderId="2" xfId="0" applyFont="1" applyFill="1" applyBorder="1" applyAlignment="1">
      <alignment horizontal="left" vertical="center"/>
    </xf>
    <xf numFmtId="0" fontId="46" fillId="25" borderId="48" xfId="0" applyFont="1" applyFill="1" applyBorder="1" applyAlignment="1">
      <alignment horizontal="left" vertical="center"/>
    </xf>
    <xf numFmtId="0" fontId="54" fillId="0" borderId="48" xfId="0" applyFont="1" applyBorder="1" applyAlignment="1">
      <alignment vertical="center"/>
    </xf>
    <xf numFmtId="0" fontId="46" fillId="25" borderId="44" xfId="0" applyFont="1" applyFill="1" applyBorder="1" applyAlignment="1">
      <alignment horizontal="left" vertical="center"/>
    </xf>
    <xf numFmtId="0" fontId="46" fillId="25" borderId="157" xfId="0" applyFont="1" applyFill="1" applyBorder="1" applyAlignment="1">
      <alignment horizontal="left" vertical="center"/>
    </xf>
    <xf numFmtId="0" fontId="46" fillId="25" borderId="31" xfId="0" applyFont="1" applyFill="1" applyBorder="1" applyAlignment="1">
      <alignment horizontal="left" vertical="center"/>
    </xf>
    <xf numFmtId="0" fontId="46" fillId="25" borderId="62" xfId="0" applyFont="1" applyFill="1" applyBorder="1" applyAlignment="1">
      <alignment horizontal="left" vertical="center"/>
    </xf>
    <xf numFmtId="3" fontId="46" fillId="25" borderId="4" xfId="84" applyNumberFormat="1" applyFont="1" applyFill="1" applyBorder="1" applyAlignment="1">
      <alignment horizontal="left" vertical="center"/>
    </xf>
    <xf numFmtId="0" fontId="46" fillId="25" borderId="35" xfId="0" applyFont="1" applyFill="1" applyBorder="1" applyAlignment="1">
      <alignment horizontal="left" vertical="center"/>
    </xf>
    <xf numFmtId="0" fontId="46" fillId="23" borderId="129" xfId="0" applyFont="1" applyFill="1" applyBorder="1" applyAlignment="1">
      <alignment/>
    </xf>
    <xf numFmtId="0" fontId="46" fillId="23" borderId="76" xfId="0" applyFont="1" applyFill="1" applyBorder="1" applyAlignment="1">
      <alignment/>
    </xf>
    <xf numFmtId="0" fontId="46" fillId="25" borderId="47" xfId="116" applyFont="1" applyFill="1" applyBorder="1" applyAlignment="1">
      <alignment vertical="center" wrapText="1"/>
      <protection/>
    </xf>
    <xf numFmtId="0" fontId="46" fillId="25" borderId="64" xfId="116" applyFont="1" applyFill="1" applyBorder="1" applyAlignment="1">
      <alignment vertical="center" wrapText="1"/>
      <protection/>
    </xf>
    <xf numFmtId="0" fontId="46" fillId="25" borderId="72" xfId="116" applyFont="1" applyFill="1" applyBorder="1" applyAlignment="1">
      <alignment vertical="center" wrapText="1"/>
      <protection/>
    </xf>
    <xf numFmtId="0" fontId="46" fillId="25" borderId="65" xfId="116" applyFont="1" applyFill="1" applyBorder="1" applyAlignment="1">
      <alignment vertical="center" wrapText="1"/>
      <protection/>
    </xf>
    <xf numFmtId="0" fontId="40" fillId="25" borderId="0" xfId="0" applyFont="1" applyFill="1" applyAlignment="1">
      <alignment vertical="top"/>
    </xf>
    <xf numFmtId="0" fontId="54" fillId="0" borderId="0" xfId="0" applyFont="1" applyAlignment="1">
      <alignment vertical="top"/>
    </xf>
    <xf numFmtId="3" fontId="40" fillId="25" borderId="0" xfId="84" applyNumberFormat="1" applyFont="1" applyFill="1" applyBorder="1" applyAlignment="1">
      <alignment horizontal="left" vertical="top"/>
    </xf>
    <xf numFmtId="3" fontId="40" fillId="25" borderId="0" xfId="84" applyNumberFormat="1" applyFont="1" applyFill="1" applyAlignment="1">
      <alignment vertical="top" wrapText="1"/>
    </xf>
    <xf numFmtId="0" fontId="40" fillId="25" borderId="0" xfId="0" applyFont="1" applyFill="1" applyAlignment="1">
      <alignment vertical="top" wrapText="1"/>
    </xf>
    <xf numFmtId="0" fontId="54" fillId="25" borderId="0" xfId="0" applyFont="1" applyFill="1" applyAlignment="1">
      <alignment vertical="top" wrapText="1"/>
    </xf>
    <xf numFmtId="0" fontId="66" fillId="20" borderId="91" xfId="0" applyFont="1" applyFill="1" applyBorder="1" applyAlignment="1">
      <alignment horizontal="center" vertical="center" wrapText="1"/>
    </xf>
    <xf numFmtId="0" fontId="66" fillId="20" borderId="92" xfId="0" applyFont="1" applyFill="1" applyBorder="1" applyAlignment="1">
      <alignment horizontal="center" vertical="center"/>
    </xf>
    <xf numFmtId="0" fontId="66" fillId="20" borderId="23" xfId="0" applyFont="1" applyFill="1" applyBorder="1" applyAlignment="1">
      <alignment horizontal="center" vertical="center"/>
    </xf>
    <xf numFmtId="0" fontId="66" fillId="20" borderId="24" xfId="0" applyFont="1" applyFill="1" applyBorder="1" applyAlignment="1">
      <alignment horizontal="center" vertical="center"/>
    </xf>
    <xf numFmtId="0" fontId="66" fillId="20" borderId="93" xfId="0" applyFont="1" applyFill="1" applyBorder="1" applyAlignment="1">
      <alignment horizontal="center" vertical="center"/>
    </xf>
    <xf numFmtId="0" fontId="66" fillId="20" borderId="25" xfId="0" applyFont="1" applyFill="1" applyBorder="1" applyAlignment="1">
      <alignment horizontal="center" vertical="center"/>
    </xf>
    <xf numFmtId="0" fontId="66" fillId="20" borderId="192" xfId="0" applyFont="1" applyFill="1" applyBorder="1" applyAlignment="1">
      <alignment horizontal="center" vertical="center" wrapText="1"/>
    </xf>
    <xf numFmtId="0" fontId="66" fillId="20" borderId="193" xfId="0" applyFont="1" applyFill="1" applyBorder="1" applyAlignment="1">
      <alignment horizontal="center" vertical="center" wrapText="1"/>
    </xf>
    <xf numFmtId="0" fontId="46" fillId="23" borderId="125" xfId="0" applyFont="1" applyFill="1" applyBorder="1" applyAlignment="1">
      <alignment horizontal="left" vertical="center" textRotation="255"/>
    </xf>
    <xf numFmtId="0" fontId="46" fillId="23" borderId="199" xfId="0" applyFont="1" applyFill="1" applyBorder="1" applyAlignment="1">
      <alignment/>
    </xf>
    <xf numFmtId="176" fontId="62" fillId="23" borderId="180" xfId="0" applyNumberFormat="1" applyFont="1" applyFill="1" applyBorder="1" applyAlignment="1">
      <alignment horizontal="right" vertical="center"/>
    </xf>
    <xf numFmtId="176" fontId="62" fillId="23" borderId="128" xfId="0" applyNumberFormat="1" applyFont="1" applyFill="1" applyBorder="1" applyAlignment="1">
      <alignment horizontal="right" vertical="center"/>
    </xf>
    <xf numFmtId="0" fontId="46" fillId="23" borderId="127" xfId="0" applyFont="1" applyFill="1" applyBorder="1" applyAlignment="1">
      <alignment/>
    </xf>
    <xf numFmtId="0" fontId="46" fillId="23" borderId="190" xfId="0" applyFont="1" applyFill="1" applyBorder="1" applyAlignment="1">
      <alignment/>
    </xf>
    <xf numFmtId="3" fontId="27" fillId="25" borderId="0" xfId="84" applyNumberFormat="1" applyFont="1" applyFill="1" applyAlignment="1">
      <alignment horizontal="left" vertical="center"/>
    </xf>
    <xf numFmtId="0" fontId="51" fillId="0" borderId="0" xfId="0" applyFont="1" applyAlignment="1">
      <alignment horizontal="center" vertical="center"/>
    </xf>
    <xf numFmtId="3" fontId="46" fillId="25" borderId="51" xfId="84" applyNumberFormat="1" applyFont="1" applyFill="1" applyBorder="1" applyAlignment="1">
      <alignment vertical="center"/>
    </xf>
    <xf numFmtId="3" fontId="46" fillId="25" borderId="235" xfId="84" applyNumberFormat="1" applyFont="1" applyFill="1" applyBorder="1" applyAlignment="1">
      <alignment vertical="center"/>
    </xf>
    <xf numFmtId="0" fontId="54" fillId="0" borderId="171" xfId="0" applyFont="1" applyBorder="1" applyAlignment="1">
      <alignment vertical="center"/>
    </xf>
    <xf numFmtId="3" fontId="46" fillId="25" borderId="156" xfId="84" applyNumberFormat="1" applyFont="1" applyFill="1" applyBorder="1" applyAlignment="1">
      <alignment vertical="center"/>
    </xf>
    <xf numFmtId="3" fontId="46" fillId="25" borderId="168" xfId="84" applyNumberFormat="1" applyFont="1" applyFill="1" applyBorder="1" applyAlignment="1">
      <alignment vertical="center"/>
    </xf>
    <xf numFmtId="3" fontId="62" fillId="25" borderId="72" xfId="84" applyNumberFormat="1" applyFont="1" applyFill="1" applyBorder="1" applyAlignment="1">
      <alignment vertical="center"/>
    </xf>
    <xf numFmtId="0" fontId="64" fillId="0" borderId="27" xfId="0" applyFont="1" applyBorder="1" applyAlignment="1">
      <alignment vertical="center"/>
    </xf>
    <xf numFmtId="0" fontId="64" fillId="0" borderId="65" xfId="0" applyFont="1" applyBorder="1" applyAlignment="1">
      <alignment vertical="center"/>
    </xf>
    <xf numFmtId="0" fontId="40" fillId="0" borderId="0" xfId="0" applyFont="1" applyAlignment="1">
      <alignment vertical="top" wrapText="1"/>
    </xf>
    <xf numFmtId="0" fontId="40" fillId="0" borderId="0" xfId="0" applyFont="1" applyAlignment="1">
      <alignment vertical="top"/>
    </xf>
    <xf numFmtId="3" fontId="46" fillId="25" borderId="44" xfId="84" applyNumberFormat="1" applyFont="1" applyFill="1" applyBorder="1" applyAlignment="1">
      <alignment vertical="center"/>
    </xf>
    <xf numFmtId="0" fontId="54" fillId="0" borderId="157" xfId="0" applyFont="1" applyBorder="1" applyAlignment="1">
      <alignment vertical="center"/>
    </xf>
    <xf numFmtId="0" fontId="54" fillId="0" borderId="61" xfId="0" applyFont="1" applyBorder="1" applyAlignment="1">
      <alignment vertical="center"/>
    </xf>
    <xf numFmtId="0" fontId="54" fillId="0" borderId="206" xfId="0" applyFont="1" applyBorder="1" applyAlignment="1">
      <alignment vertical="center"/>
    </xf>
    <xf numFmtId="3" fontId="46" fillId="25" borderId="33" xfId="84" applyNumberFormat="1" applyFont="1" applyFill="1" applyBorder="1" applyAlignment="1">
      <alignment vertical="center"/>
    </xf>
    <xf numFmtId="0" fontId="54" fillId="0" borderId="0" xfId="0" applyFont="1" applyBorder="1" applyAlignment="1">
      <alignment vertical="center"/>
    </xf>
    <xf numFmtId="3" fontId="46" fillId="25" borderId="171" xfId="84" applyNumberFormat="1" applyFont="1" applyFill="1" applyBorder="1" applyAlignment="1">
      <alignment vertical="center"/>
    </xf>
    <xf numFmtId="3" fontId="62" fillId="25" borderId="33" xfId="84" applyNumberFormat="1" applyFont="1" applyFill="1" applyBorder="1" applyAlignment="1">
      <alignment vertical="center"/>
    </xf>
    <xf numFmtId="0" fontId="64" fillId="0" borderId="0" xfId="0" applyFont="1" applyBorder="1" applyAlignment="1">
      <alignment vertical="center"/>
    </xf>
    <xf numFmtId="0" fontId="64" fillId="0" borderId="26" xfId="0" applyFont="1" applyBorder="1" applyAlignment="1">
      <alignment vertical="center"/>
    </xf>
    <xf numFmtId="3" fontId="46" fillId="25" borderId="31" xfId="84" applyNumberFormat="1" applyFont="1" applyFill="1" applyBorder="1" applyAlignment="1">
      <alignment vertical="center"/>
    </xf>
    <xf numFmtId="3" fontId="46" fillId="25" borderId="46" xfId="84" applyNumberFormat="1" applyFont="1" applyFill="1" applyBorder="1" applyAlignment="1">
      <alignment vertical="center"/>
    </xf>
    <xf numFmtId="3" fontId="46" fillId="25" borderId="169" xfId="84" applyNumberFormat="1" applyFont="1" applyFill="1" applyBorder="1" applyAlignment="1">
      <alignment horizontal="left" vertical="center"/>
    </xf>
    <xf numFmtId="0" fontId="54" fillId="0" borderId="46" xfId="0" applyFont="1" applyBorder="1" applyAlignment="1">
      <alignment vertical="center"/>
    </xf>
    <xf numFmtId="0" fontId="50" fillId="0" borderId="0" xfId="0" applyFont="1" applyAlignment="1">
      <alignment/>
    </xf>
    <xf numFmtId="3" fontId="66" fillId="20" borderId="138" xfId="84" applyNumberFormat="1" applyFont="1" applyFill="1" applyBorder="1" applyAlignment="1">
      <alignment horizontal="center" vertical="center"/>
    </xf>
    <xf numFmtId="3" fontId="66" fillId="20" borderId="1" xfId="84" applyNumberFormat="1" applyFont="1" applyFill="1" applyBorder="1" applyAlignment="1">
      <alignment horizontal="center" vertical="center"/>
    </xf>
    <xf numFmtId="0" fontId="66" fillId="20" borderId="1" xfId="113" applyFont="1" applyFill="1" applyBorder="1" applyAlignment="1">
      <alignment horizontal="center" vertical="center"/>
      <protection/>
    </xf>
    <xf numFmtId="0" fontId="66" fillId="20" borderId="56" xfId="113" applyFont="1" applyFill="1" applyBorder="1" applyAlignment="1">
      <alignment horizontal="center" vertical="center"/>
      <protection/>
    </xf>
    <xf numFmtId="3" fontId="46" fillId="25" borderId="73" xfId="84" applyNumberFormat="1" applyFont="1" applyFill="1" applyBorder="1" applyAlignment="1">
      <alignment vertical="center"/>
    </xf>
    <xf numFmtId="0" fontId="54" fillId="0" borderId="74" xfId="0" applyFont="1" applyBorder="1" applyAlignment="1">
      <alignment vertical="center"/>
    </xf>
    <xf numFmtId="0" fontId="54" fillId="25" borderId="42" xfId="113" applyFont="1" applyFill="1" applyBorder="1" applyAlignment="1">
      <alignment vertical="center"/>
      <protection/>
    </xf>
    <xf numFmtId="0" fontId="54" fillId="0" borderId="83" xfId="0" applyFont="1" applyBorder="1" applyAlignment="1">
      <alignment vertical="center"/>
    </xf>
    <xf numFmtId="3" fontId="46" fillId="25" borderId="72" xfId="84" applyNumberFormat="1" applyFont="1" applyFill="1" applyBorder="1" applyAlignment="1">
      <alignment horizontal="left" vertical="center"/>
    </xf>
    <xf numFmtId="0" fontId="54" fillId="0" borderId="27" xfId="0" applyFont="1" applyBorder="1" applyAlignment="1">
      <alignment horizontal="left" vertical="center"/>
    </xf>
    <xf numFmtId="0" fontId="60" fillId="20" borderId="138" xfId="112" applyFont="1" applyFill="1" applyBorder="1" applyAlignment="1">
      <alignment horizontal="center" vertical="center"/>
      <protection/>
    </xf>
    <xf numFmtId="0" fontId="60" fillId="20" borderId="1" xfId="112" applyFont="1" applyFill="1" applyBorder="1" applyAlignment="1">
      <alignment horizontal="center" vertical="center"/>
      <protection/>
    </xf>
    <xf numFmtId="0" fontId="62" fillId="0" borderId="138" xfId="0" applyFont="1" applyBorder="1" applyAlignment="1">
      <alignment/>
    </xf>
    <xf numFmtId="0" fontId="62" fillId="0" borderId="1" xfId="0" applyFont="1" applyBorder="1" applyAlignment="1">
      <alignment/>
    </xf>
    <xf numFmtId="0" fontId="46" fillId="25" borderId="72" xfId="0" applyFont="1" applyFill="1" applyBorder="1" applyAlignment="1">
      <alignment horizontal="center" vertical="center"/>
    </xf>
    <xf numFmtId="0" fontId="46" fillId="0" borderId="27" xfId="0" applyFont="1" applyBorder="1" applyAlignment="1">
      <alignment horizontal="center" vertical="center"/>
    </xf>
    <xf numFmtId="0" fontId="46" fillId="0" borderId="77" xfId="0" applyFont="1" applyBorder="1" applyAlignment="1">
      <alignment horizontal="center" vertical="center"/>
    </xf>
    <xf numFmtId="0" fontId="46" fillId="25" borderId="29" xfId="0" applyFont="1" applyFill="1" applyBorder="1" applyAlignment="1">
      <alignment horizontal="left" vertical="center"/>
    </xf>
    <xf numFmtId="0" fontId="46" fillId="25" borderId="28" xfId="0" applyFont="1" applyFill="1" applyBorder="1" applyAlignment="1">
      <alignment horizontal="left" vertical="center"/>
    </xf>
    <xf numFmtId="0" fontId="46" fillId="25" borderId="115" xfId="0" applyFont="1" applyFill="1" applyBorder="1" applyAlignment="1">
      <alignment horizontal="left" vertical="center"/>
    </xf>
    <xf numFmtId="0" fontId="54" fillId="0" borderId="64" xfId="0" applyFont="1" applyBorder="1" applyAlignment="1">
      <alignment vertical="center" shrinkToFit="1"/>
    </xf>
    <xf numFmtId="0" fontId="54" fillId="0" borderId="72" xfId="0" applyFont="1" applyBorder="1" applyAlignment="1">
      <alignment vertical="center" shrinkToFit="1"/>
    </xf>
    <xf numFmtId="0" fontId="54" fillId="0" borderId="65" xfId="0" applyFont="1" applyBorder="1" applyAlignment="1">
      <alignment vertical="center" shrinkToFit="1"/>
    </xf>
    <xf numFmtId="0" fontId="54" fillId="0" borderId="0" xfId="0" applyFont="1" applyAlignment="1">
      <alignment vertical="top" wrapText="1"/>
    </xf>
    <xf numFmtId="0" fontId="44" fillId="25" borderId="2" xfId="0" applyFont="1" applyFill="1" applyBorder="1" applyAlignment="1">
      <alignment horizontal="left" vertical="center"/>
    </xf>
    <xf numFmtId="0" fontId="44" fillId="25" borderId="34" xfId="0" applyFont="1" applyFill="1" applyBorder="1" applyAlignment="1">
      <alignment horizontal="left" vertical="center"/>
    </xf>
    <xf numFmtId="0" fontId="46" fillId="25" borderId="35" xfId="0" applyFont="1" applyFill="1" applyBorder="1" applyAlignment="1">
      <alignment horizontal="right" vertical="center"/>
    </xf>
    <xf numFmtId="0" fontId="46" fillId="25" borderId="2" xfId="0" applyFont="1" applyFill="1" applyBorder="1" applyAlignment="1">
      <alignment horizontal="right" vertical="center"/>
    </xf>
    <xf numFmtId="0" fontId="46" fillId="25" borderId="63" xfId="0" applyFont="1" applyFill="1" applyBorder="1" applyAlignment="1">
      <alignment horizontal="right" vertical="center"/>
    </xf>
    <xf numFmtId="0" fontId="44" fillId="25" borderId="28" xfId="0" applyFont="1" applyFill="1" applyBorder="1" applyAlignment="1">
      <alignment horizontal="left" vertical="center"/>
    </xf>
    <xf numFmtId="0" fontId="0" fillId="0" borderId="28" xfId="0" applyBorder="1" applyAlignment="1">
      <alignment vertical="center"/>
    </xf>
    <xf numFmtId="0" fontId="0" fillId="0" borderId="40" xfId="0" applyBorder="1" applyAlignment="1">
      <alignment vertical="center"/>
    </xf>
    <xf numFmtId="0" fontId="46" fillId="25" borderId="55" xfId="0" applyFont="1" applyFill="1" applyBorder="1" applyAlignment="1">
      <alignment horizontal="left" vertical="center"/>
    </xf>
    <xf numFmtId="0" fontId="46" fillId="25" borderId="31" xfId="0" applyFont="1" applyFill="1" applyBorder="1" applyAlignment="1">
      <alignment horizontal="right" vertical="center"/>
    </xf>
    <xf numFmtId="0" fontId="46" fillId="25" borderId="46" xfId="0" applyFont="1" applyFill="1" applyBorder="1" applyAlignment="1">
      <alignment horizontal="right" vertical="center"/>
    </xf>
    <xf numFmtId="0" fontId="46" fillId="25" borderId="62" xfId="0" applyFont="1" applyFill="1" applyBorder="1" applyAlignment="1">
      <alignment horizontal="right" vertical="center"/>
    </xf>
    <xf numFmtId="0" fontId="46" fillId="25" borderId="73" xfId="0" applyFont="1" applyFill="1" applyBorder="1" applyAlignment="1">
      <alignment horizontal="left" vertical="center"/>
    </xf>
    <xf numFmtId="0" fontId="46" fillId="25" borderId="74" xfId="0" applyFont="1" applyFill="1" applyBorder="1" applyAlignment="1">
      <alignment horizontal="left" vertical="center"/>
    </xf>
    <xf numFmtId="0" fontId="46" fillId="25" borderId="130" xfId="0" applyFont="1" applyFill="1" applyBorder="1" applyAlignment="1">
      <alignment horizontal="left" vertical="center"/>
    </xf>
    <xf numFmtId="0" fontId="28" fillId="0" borderId="0" xfId="0" applyFont="1" applyAlignment="1">
      <alignment horizontal="left" vertical="center"/>
    </xf>
    <xf numFmtId="0" fontId="67" fillId="20" borderId="47" xfId="0" applyFont="1" applyFill="1" applyBorder="1" applyAlignment="1">
      <alignment horizontal="center" vertical="center"/>
    </xf>
    <xf numFmtId="0" fontId="67" fillId="20" borderId="50" xfId="0" applyFont="1" applyFill="1" applyBorder="1" applyAlignment="1">
      <alignment horizontal="center" vertical="center"/>
    </xf>
    <xf numFmtId="0" fontId="67" fillId="20" borderId="230" xfId="0" applyFont="1" applyFill="1" applyBorder="1" applyAlignment="1">
      <alignment horizontal="center" vertical="center"/>
    </xf>
    <xf numFmtId="0" fontId="68" fillId="20" borderId="72" xfId="0" applyFont="1" applyFill="1" applyBorder="1" applyAlignment="1">
      <alignment horizontal="center" vertical="center"/>
    </xf>
    <xf numFmtId="0" fontId="68" fillId="20" borderId="27" xfId="0" applyFont="1" applyFill="1" applyBorder="1" applyAlignment="1">
      <alignment horizontal="center" vertical="center"/>
    </xf>
    <xf numFmtId="0" fontId="68" fillId="20" borderId="77" xfId="0" applyFont="1" applyFill="1" applyBorder="1" applyAlignment="1">
      <alignment horizontal="center" vertical="center"/>
    </xf>
    <xf numFmtId="0" fontId="67" fillId="20" borderId="52" xfId="0" applyFont="1" applyFill="1" applyBorder="1" applyAlignment="1">
      <alignment horizontal="center" vertical="center"/>
    </xf>
    <xf numFmtId="0" fontId="67" fillId="20" borderId="64" xfId="0" applyFont="1" applyFill="1" applyBorder="1" applyAlignment="1">
      <alignment horizontal="center" vertical="center"/>
    </xf>
    <xf numFmtId="0" fontId="68" fillId="20" borderId="54" xfId="0" applyFont="1" applyFill="1" applyBorder="1" applyAlignment="1">
      <alignment horizontal="center" vertical="center"/>
    </xf>
    <xf numFmtId="0" fontId="68" fillId="20" borderId="65" xfId="0" applyFont="1" applyFill="1" applyBorder="1" applyAlignment="1">
      <alignment horizontal="center" vertical="center"/>
    </xf>
    <xf numFmtId="0" fontId="46" fillId="0" borderId="65" xfId="0" applyFont="1" applyBorder="1" applyAlignment="1">
      <alignment horizontal="center" vertical="center"/>
    </xf>
    <xf numFmtId="3" fontId="33" fillId="25" borderId="0" xfId="84" applyNumberFormat="1" applyFont="1" applyFill="1" applyBorder="1" applyAlignment="1">
      <alignment horizontal="left" vertical="top"/>
    </xf>
    <xf numFmtId="3" fontId="33" fillId="25" borderId="0" xfId="84" applyNumberFormat="1" applyFont="1" applyFill="1" applyAlignment="1">
      <alignment vertical="top"/>
    </xf>
    <xf numFmtId="0" fontId="67" fillId="20" borderId="138" xfId="0" applyFont="1" applyFill="1" applyBorder="1" applyAlignment="1">
      <alignment horizontal="center" vertical="center"/>
    </xf>
    <xf numFmtId="0" fontId="67" fillId="20" borderId="1" xfId="0" applyFont="1" applyFill="1" applyBorder="1" applyAlignment="1">
      <alignment horizontal="center" vertical="center"/>
    </xf>
    <xf numFmtId="0" fontId="67" fillId="20" borderId="116" xfId="0" applyFont="1" applyFill="1" applyBorder="1" applyAlignment="1">
      <alignment horizontal="center" vertical="center"/>
    </xf>
    <xf numFmtId="0" fontId="0" fillId="0" borderId="28" xfId="0" applyBorder="1" applyAlignment="1">
      <alignment/>
    </xf>
    <xf numFmtId="0" fontId="0" fillId="0" borderId="115" xfId="0" applyBorder="1" applyAlignment="1">
      <alignment/>
    </xf>
    <xf numFmtId="3" fontId="40" fillId="25" borderId="0" xfId="84" applyNumberFormat="1" applyFont="1" applyFill="1" applyAlignment="1">
      <alignment vertical="top"/>
    </xf>
    <xf numFmtId="3" fontId="40" fillId="25" borderId="0" xfId="84" applyNumberFormat="1" applyFont="1" applyFill="1" applyBorder="1" applyAlignment="1">
      <alignment vertical="top"/>
    </xf>
    <xf numFmtId="0" fontId="54" fillId="0" borderId="27" xfId="0" applyFont="1" applyBorder="1" applyAlignment="1">
      <alignment vertical="center" shrinkToFit="1"/>
    </xf>
    <xf numFmtId="0" fontId="0" fillId="0" borderId="0" xfId="0" applyAlignment="1">
      <alignment horizontal="center" vertical="center"/>
    </xf>
    <xf numFmtId="0" fontId="42" fillId="20" borderId="236" xfId="0" applyFont="1" applyFill="1" applyBorder="1" applyAlignment="1">
      <alignment horizontal="center" vertical="center"/>
    </xf>
    <xf numFmtId="0" fontId="42" fillId="20" borderId="129" xfId="0" applyFont="1" applyFill="1" applyBorder="1" applyAlignment="1">
      <alignment horizontal="center" vertical="center"/>
    </xf>
    <xf numFmtId="0" fontId="33" fillId="0" borderId="0" xfId="0" applyFont="1" applyFill="1" applyAlignment="1">
      <alignment vertical="top" wrapText="1"/>
    </xf>
    <xf numFmtId="0" fontId="33" fillId="0" borderId="0" xfId="0" applyFont="1" applyAlignment="1">
      <alignment vertical="top" wrapText="1"/>
    </xf>
    <xf numFmtId="0" fontId="44" fillId="0" borderId="138" xfId="0" applyFont="1" applyBorder="1" applyAlignment="1">
      <alignment horizontal="center" vertical="center"/>
    </xf>
    <xf numFmtId="0" fontId="44" fillId="0" borderId="1" xfId="0" applyFont="1" applyBorder="1" applyAlignment="1">
      <alignment horizontal="center" vertical="center"/>
    </xf>
    <xf numFmtId="0" fontId="0" fillId="0" borderId="1" xfId="0" applyFont="1" applyBorder="1" applyAlignment="1">
      <alignment horizontal="center" vertical="center"/>
    </xf>
    <xf numFmtId="0" fontId="42" fillId="20" borderId="155" xfId="0" applyFont="1" applyFill="1" applyBorder="1" applyAlignment="1">
      <alignment horizontal="center" vertical="center"/>
    </xf>
    <xf numFmtId="0" fontId="42" fillId="20" borderId="4" xfId="0" applyFont="1" applyFill="1" applyBorder="1" applyAlignment="1">
      <alignment horizontal="center" vertical="center"/>
    </xf>
    <xf numFmtId="0" fontId="53" fillId="20" borderId="29" xfId="0" applyFont="1" applyFill="1" applyBorder="1" applyAlignment="1">
      <alignment horizontal="center" vertical="center" wrapText="1"/>
    </xf>
    <xf numFmtId="0" fontId="57" fillId="20" borderId="28" xfId="0" applyFont="1" applyFill="1" applyBorder="1" applyAlignment="1">
      <alignment horizontal="center" vertical="center" wrapText="1"/>
    </xf>
    <xf numFmtId="0" fontId="33" fillId="0" borderId="0" xfId="0" applyFont="1" applyBorder="1" applyAlignment="1">
      <alignment horizontal="left" vertical="top"/>
    </xf>
    <xf numFmtId="0" fontId="33" fillId="0" borderId="0" xfId="0" applyFont="1" applyFill="1" applyAlignment="1">
      <alignment horizontal="left" vertical="top"/>
    </xf>
    <xf numFmtId="0" fontId="33" fillId="0" borderId="0" xfId="0" applyFont="1" applyFill="1" applyAlignment="1">
      <alignment vertical="top"/>
    </xf>
    <xf numFmtId="0" fontId="28" fillId="0" borderId="0" xfId="0" applyFont="1" applyFill="1" applyAlignment="1">
      <alignment vertical="top"/>
    </xf>
    <xf numFmtId="0" fontId="44" fillId="25" borderId="47" xfId="116" applyFont="1" applyFill="1" applyBorder="1" applyAlignment="1">
      <alignment vertical="center" wrapText="1"/>
      <protection/>
    </xf>
    <xf numFmtId="0" fontId="44" fillId="25" borderId="64" xfId="116" applyFont="1" applyFill="1" applyBorder="1" applyAlignment="1">
      <alignment vertical="center" wrapText="1"/>
      <protection/>
    </xf>
    <xf numFmtId="0" fontId="44" fillId="25" borderId="72" xfId="116" applyFont="1" applyFill="1" applyBorder="1" applyAlignment="1">
      <alignment vertical="center" wrapText="1"/>
      <protection/>
    </xf>
    <xf numFmtId="0" fontId="44" fillId="25" borderId="65" xfId="116" applyFont="1" applyFill="1" applyBorder="1" applyAlignment="1">
      <alignment vertical="center" wrapText="1"/>
      <protection/>
    </xf>
    <xf numFmtId="3" fontId="33" fillId="25" borderId="0" xfId="84" applyNumberFormat="1" applyFont="1" applyFill="1" applyAlignment="1">
      <alignment vertical="top" wrapText="1"/>
    </xf>
    <xf numFmtId="3" fontId="46" fillId="25" borderId="78" xfId="84" applyNumberFormat="1" applyFont="1" applyFill="1" applyBorder="1" applyAlignment="1">
      <alignment vertical="center"/>
    </xf>
    <xf numFmtId="3" fontId="46" fillId="25" borderId="115" xfId="84" applyNumberFormat="1" applyFont="1" applyFill="1" applyBorder="1" applyAlignment="1">
      <alignment vertical="center"/>
    </xf>
    <xf numFmtId="0" fontId="46" fillId="25" borderId="46" xfId="0" applyFont="1" applyFill="1" applyBorder="1" applyAlignment="1">
      <alignment horizontal="left" vertical="center"/>
    </xf>
    <xf numFmtId="3" fontId="46" fillId="25" borderId="169" xfId="84" applyNumberFormat="1" applyFont="1" applyFill="1" applyBorder="1" applyAlignment="1">
      <alignment vertical="center"/>
    </xf>
    <xf numFmtId="3" fontId="46" fillId="25" borderId="62" xfId="84" applyNumberFormat="1" applyFont="1" applyFill="1" applyBorder="1" applyAlignment="1">
      <alignment vertical="center"/>
    </xf>
    <xf numFmtId="0" fontId="46" fillId="25" borderId="4" xfId="0" applyFont="1" applyFill="1" applyBorder="1" applyAlignment="1">
      <alignment horizontal="left" vertical="center"/>
    </xf>
    <xf numFmtId="3" fontId="60" fillId="20" borderId="50" xfId="84" applyNumberFormat="1" applyFont="1" applyFill="1" applyBorder="1" applyAlignment="1">
      <alignment horizontal="center" vertical="center"/>
    </xf>
    <xf numFmtId="3" fontId="60" fillId="20" borderId="64" xfId="84" applyNumberFormat="1" applyFont="1" applyFill="1" applyBorder="1" applyAlignment="1">
      <alignment horizontal="center" vertical="center"/>
    </xf>
    <xf numFmtId="3" fontId="60" fillId="20" borderId="72" xfId="84" applyNumberFormat="1" applyFont="1" applyFill="1" applyBorder="1" applyAlignment="1">
      <alignment horizontal="center" vertical="center"/>
    </xf>
    <xf numFmtId="3" fontId="60" fillId="20" borderId="27" xfId="84" applyNumberFormat="1" applyFont="1" applyFill="1" applyBorder="1" applyAlignment="1">
      <alignment horizontal="center" vertical="center"/>
    </xf>
    <xf numFmtId="3" fontId="60" fillId="20" borderId="65" xfId="84" applyNumberFormat="1" applyFont="1" applyFill="1" applyBorder="1" applyAlignment="1">
      <alignment horizontal="center" vertical="center"/>
    </xf>
    <xf numFmtId="0" fontId="46" fillId="25" borderId="50" xfId="116" applyFont="1" applyFill="1" applyBorder="1" applyAlignment="1">
      <alignment vertical="center" wrapText="1"/>
      <protection/>
    </xf>
    <xf numFmtId="0" fontId="46" fillId="25" borderId="27" xfId="116" applyFont="1" applyFill="1" applyBorder="1" applyAlignment="1">
      <alignment vertical="center" wrapText="1"/>
      <protection/>
    </xf>
    <xf numFmtId="0" fontId="54" fillId="25" borderId="35" xfId="0" applyFont="1" applyFill="1" applyBorder="1" applyAlignment="1">
      <alignment vertical="center"/>
    </xf>
    <xf numFmtId="0" fontId="54" fillId="25" borderId="2" xfId="0" applyFont="1" applyFill="1" applyBorder="1" applyAlignment="1">
      <alignment vertical="center"/>
    </xf>
    <xf numFmtId="0" fontId="54" fillId="25" borderId="63" xfId="0" applyFont="1" applyFill="1" applyBorder="1" applyAlignment="1">
      <alignment vertical="center"/>
    </xf>
    <xf numFmtId="0" fontId="66" fillId="20" borderId="78" xfId="0" applyFont="1" applyFill="1" applyBorder="1" applyAlignment="1">
      <alignment vertical="center"/>
    </xf>
    <xf numFmtId="0" fontId="66" fillId="20" borderId="40" xfId="0" applyFont="1" applyFill="1" applyBorder="1" applyAlignment="1">
      <alignment vertical="center"/>
    </xf>
    <xf numFmtId="0" fontId="54" fillId="25" borderId="29" xfId="0" applyFont="1" applyFill="1" applyBorder="1" applyAlignment="1">
      <alignment horizontal="center" vertical="center"/>
    </xf>
    <xf numFmtId="0" fontId="54" fillId="25" borderId="28" xfId="0" applyFont="1" applyFill="1" applyBorder="1" applyAlignment="1">
      <alignment horizontal="center" vertical="center"/>
    </xf>
    <xf numFmtId="0" fontId="54" fillId="25" borderId="40" xfId="0" applyFont="1" applyFill="1" applyBorder="1" applyAlignment="1">
      <alignment horizontal="center" vertical="center"/>
    </xf>
    <xf numFmtId="0" fontId="54" fillId="25" borderId="115" xfId="0" applyFont="1" applyFill="1" applyBorder="1" applyAlignment="1">
      <alignment horizontal="center" vertical="center"/>
    </xf>
    <xf numFmtId="0" fontId="54" fillId="25" borderId="0" xfId="0" applyFont="1" applyFill="1" applyBorder="1" applyAlignment="1">
      <alignment vertical="center"/>
    </xf>
    <xf numFmtId="0" fontId="66" fillId="20" borderId="67" xfId="0" applyFont="1" applyFill="1" applyBorder="1" applyAlignment="1">
      <alignment vertical="center"/>
    </xf>
    <xf numFmtId="0" fontId="66" fillId="20" borderId="145" xfId="0" applyFont="1" applyFill="1" applyBorder="1" applyAlignment="1">
      <alignment vertical="center"/>
    </xf>
    <xf numFmtId="0" fontId="66" fillId="20" borderId="32" xfId="0" applyFont="1" applyFill="1" applyBorder="1" applyAlignment="1">
      <alignment vertical="center"/>
    </xf>
    <xf numFmtId="0" fontId="66" fillId="20" borderId="237" xfId="0" applyFont="1" applyFill="1" applyBorder="1" applyAlignment="1">
      <alignment vertical="center"/>
    </xf>
    <xf numFmtId="0" fontId="66" fillId="20" borderId="30" xfId="0" applyFont="1" applyFill="1" applyBorder="1" applyAlignment="1">
      <alignment vertical="center"/>
    </xf>
    <xf numFmtId="0" fontId="66" fillId="20" borderId="18" xfId="0" applyFont="1" applyFill="1" applyBorder="1" applyAlignment="1">
      <alignment vertical="center"/>
    </xf>
    <xf numFmtId="0" fontId="54" fillId="25" borderId="34" xfId="0" applyFont="1" applyFill="1" applyBorder="1" applyAlignment="1">
      <alignment vertical="center"/>
    </xf>
    <xf numFmtId="0" fontId="66" fillId="20" borderId="91" xfId="0" applyFont="1" applyFill="1" applyBorder="1" applyAlignment="1">
      <alignment vertical="center"/>
    </xf>
    <xf numFmtId="0" fontId="66" fillId="20" borderId="92" xfId="0" applyFont="1" applyFill="1" applyBorder="1" applyAlignment="1">
      <alignment vertical="center"/>
    </xf>
    <xf numFmtId="0" fontId="54" fillId="25" borderId="155" xfId="0" applyFont="1" applyFill="1" applyBorder="1" applyAlignment="1">
      <alignment vertical="center"/>
    </xf>
    <xf numFmtId="0" fontId="54" fillId="25" borderId="4" xfId="0" applyFont="1" applyFill="1" applyBorder="1" applyAlignment="1">
      <alignment vertical="center"/>
    </xf>
    <xf numFmtId="0" fontId="54" fillId="25" borderId="193" xfId="0" applyFont="1" applyFill="1" applyBorder="1" applyAlignment="1">
      <alignment vertical="center"/>
    </xf>
    <xf numFmtId="0" fontId="66" fillId="20" borderId="123" xfId="0" applyFont="1" applyFill="1" applyBorder="1" applyAlignment="1">
      <alignment vertical="center"/>
    </xf>
    <xf numFmtId="0" fontId="66" fillId="20" borderId="34" xfId="0" applyFont="1" applyFill="1" applyBorder="1" applyAlignment="1">
      <alignment vertical="center"/>
    </xf>
    <xf numFmtId="0" fontId="66" fillId="20" borderId="138" xfId="0" applyFont="1" applyFill="1" applyBorder="1" applyAlignment="1">
      <alignment vertical="center"/>
    </xf>
    <xf numFmtId="0" fontId="66" fillId="20" borderId="1" xfId="0" applyFont="1" applyFill="1" applyBorder="1" applyAlignment="1">
      <alignment vertical="center"/>
    </xf>
    <xf numFmtId="0" fontId="66" fillId="20" borderId="116" xfId="0" applyFont="1" applyFill="1" applyBorder="1" applyAlignment="1">
      <alignment vertical="center"/>
    </xf>
    <xf numFmtId="0" fontId="54" fillId="25" borderId="1" xfId="0" applyFont="1" applyFill="1" applyBorder="1" applyAlignment="1">
      <alignment vertical="center"/>
    </xf>
    <xf numFmtId="0" fontId="54" fillId="25" borderId="56" xfId="0" applyFont="1" applyFill="1" applyBorder="1" applyAlignment="1">
      <alignment vertical="center"/>
    </xf>
    <xf numFmtId="0" fontId="66" fillId="20" borderId="15" xfId="0" applyFont="1" applyFill="1" applyBorder="1" applyAlignment="1">
      <alignment horizontal="center" vertical="center"/>
    </xf>
    <xf numFmtId="0" fontId="66" fillId="20" borderId="116" xfId="0" applyFont="1" applyFill="1" applyBorder="1" applyAlignment="1">
      <alignment horizontal="center" vertical="center"/>
    </xf>
    <xf numFmtId="0" fontId="66" fillId="20" borderId="16" xfId="0" applyFont="1" applyFill="1" applyBorder="1" applyAlignment="1">
      <alignment horizontal="center" vertical="center"/>
    </xf>
    <xf numFmtId="0" fontId="66" fillId="20" borderId="226" xfId="0" applyFont="1" applyFill="1" applyBorder="1" applyAlignment="1">
      <alignment horizontal="center" vertical="center"/>
    </xf>
    <xf numFmtId="0" fontId="66" fillId="20" borderId="17" xfId="0" applyFont="1" applyFill="1" applyBorder="1" applyAlignment="1">
      <alignment horizontal="center" vertical="center"/>
    </xf>
    <xf numFmtId="0" fontId="54" fillId="25" borderId="138" xfId="0" applyFont="1" applyFill="1" applyBorder="1" applyAlignment="1">
      <alignment vertical="center"/>
    </xf>
    <xf numFmtId="0" fontId="54" fillId="25" borderId="116" xfId="0" applyFont="1" applyFill="1" applyBorder="1" applyAlignment="1">
      <alignment vertical="center"/>
    </xf>
  </cellXfs>
  <cellStyles count="11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entry" xfId="38"/>
    <cellStyle name="Grey" xfId="39"/>
    <cellStyle name="Header1" xfId="40"/>
    <cellStyle name="Header2" xfId="41"/>
    <cellStyle name="Input [yellow]" xfId="42"/>
    <cellStyle name="Normal - Style1" xfId="43"/>
    <cellStyle name="Normal_#18-Internet" xfId="44"/>
    <cellStyle name="Percent [2]" xfId="45"/>
    <cellStyle name="price" xfId="46"/>
    <cellStyle name="revised" xfId="47"/>
    <cellStyle name="s]&#13;&#10;load=&#13;&#10;Beep=yes&#13;&#10;NullPort=None&#13;&#10;BorderWidth=3&#13;&#10;CursorBlinkRate=530&#13;&#10;DoubleClickSpeed=452&#13;&#10;Programs=com exe bat pif&#13;" xfId="48"/>
    <cellStyle name="section" xfId="49"/>
    <cellStyle name="subhead" xfId="50"/>
    <cellStyle name="title" xfId="51"/>
    <cellStyle name="アクセント 1" xfId="52"/>
    <cellStyle name="アクセント 2" xfId="53"/>
    <cellStyle name="アクセント 3" xfId="54"/>
    <cellStyle name="アクセント 4" xfId="55"/>
    <cellStyle name="アクセント 5" xfId="56"/>
    <cellStyle name="アクセント 6" xfId="57"/>
    <cellStyle name="オブジェクト入力セル" xfId="58"/>
    <cellStyle name="スタイル 1" xfId="59"/>
    <cellStyle name="スタイル 10" xfId="60"/>
    <cellStyle name="スタイル 11" xfId="61"/>
    <cellStyle name="スタイル 12" xfId="62"/>
    <cellStyle name="スタイル 2" xfId="63"/>
    <cellStyle name="スタイル 3" xfId="64"/>
    <cellStyle name="スタイル 4" xfId="65"/>
    <cellStyle name="スタイル 5" xfId="66"/>
    <cellStyle name="スタイル 6" xfId="67"/>
    <cellStyle name="スタイル 7" xfId="68"/>
    <cellStyle name="スタイル 8" xfId="69"/>
    <cellStyle name="スタイル 9" xfId="70"/>
    <cellStyle name="タイトル" xfId="71"/>
    <cellStyle name="チェック セル" xfId="72"/>
    <cellStyle name="どちらでもない" xfId="73"/>
    <cellStyle name="Percent" xfId="74"/>
    <cellStyle name="Hyperlink" xfId="75"/>
    <cellStyle name="マクロ入力セル" xfId="76"/>
    <cellStyle name="メモ" xfId="77"/>
    <cellStyle name="リンク セル" xfId="78"/>
    <cellStyle name="悪い" xfId="79"/>
    <cellStyle name="計算" xfId="80"/>
    <cellStyle name="警告文" xfId="81"/>
    <cellStyle name="桁蟻唇Ｆ [0.00]_H8_10月度集計" xfId="82"/>
    <cellStyle name="桁蟻唇Ｆ_H8_10月度集計" xfId="83"/>
    <cellStyle name="Comma [0]" xfId="84"/>
    <cellStyle name="Comma" xfId="85"/>
    <cellStyle name="桁区切り 2" xfId="86"/>
    <cellStyle name="桁区切り 3" xfId="87"/>
    <cellStyle name="見出し 1" xfId="88"/>
    <cellStyle name="見出し 2" xfId="89"/>
    <cellStyle name="見出し 3" xfId="90"/>
    <cellStyle name="見出し 4" xfId="91"/>
    <cellStyle name="見出し1" xfId="92"/>
    <cellStyle name="見出し2" xfId="93"/>
    <cellStyle name="集計" xfId="94"/>
    <cellStyle name="出力" xfId="95"/>
    <cellStyle name="説明文" xfId="96"/>
    <cellStyle name="属性類" xfId="97"/>
    <cellStyle name="脱浦 [0.00]_134組織" xfId="98"/>
    <cellStyle name="脱浦_134組織" xfId="99"/>
    <cellStyle name="Currency [0]" xfId="100"/>
    <cellStyle name="Currency" xfId="101"/>
    <cellStyle name="入力" xfId="102"/>
    <cellStyle name="入力セル" xfId="103"/>
    <cellStyle name="標準 2" xfId="104"/>
    <cellStyle name="標準 3" xfId="105"/>
    <cellStyle name="標準 4" xfId="106"/>
    <cellStyle name="標準_(船橋市)様式集" xfId="107"/>
    <cellStyle name="標準_08 【資料8】まめ辞典110405" xfId="108"/>
    <cellStyle name="標準_5章" xfId="109"/>
    <cellStyle name="標準_Book1" xfId="110"/>
    <cellStyle name="標準_Sheet2" xfId="111"/>
    <cellStyle name="標準_システム数値表" xfId="112"/>
    <cellStyle name="標準_応募者提示用ごみ量（岩間加筆）" xfId="113"/>
    <cellStyle name="標準_操炉計画2" xfId="114"/>
    <cellStyle name="標準_対面的対話における確認事項" xfId="115"/>
    <cellStyle name="標準_追加様式090320" xfId="116"/>
    <cellStyle name="標準_電力収支（荏原）" xfId="117"/>
    <cellStyle name="標準_電力様式案R02" xfId="118"/>
    <cellStyle name="標準_物質収支110223R02" xfId="119"/>
    <cellStyle name="標準_様式案" xfId="120"/>
    <cellStyle name="標準_様式集（Excel）黒" xfId="121"/>
    <cellStyle name="標準_様式集（Excelファイル）(148KB)(エクセル文書)" xfId="122"/>
    <cellStyle name="標準Ａ" xfId="123"/>
    <cellStyle name="Followed Hyperlink" xfId="124"/>
    <cellStyle name="未定義" xfId="125"/>
    <cellStyle name="未定義 2" xfId="126"/>
    <cellStyle name="良い" xfId="127"/>
  </cellStyles>
  <dxfs count="3">
    <dxf>
      <font>
        <color indexed="55"/>
      </font>
      <fill>
        <patternFill>
          <bgColor indexed="55"/>
        </patternFill>
      </fill>
    </dxf>
    <dxf>
      <font>
        <color indexed="55"/>
      </font>
      <fill>
        <patternFill>
          <bgColor indexed="55"/>
        </patternFill>
      </fill>
    </dxf>
    <dxf>
      <font>
        <color rgb="FF969696"/>
      </font>
      <fill>
        <patternFill>
          <bgColor rgb="FF96969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22</xdr:row>
      <xdr:rowOff>47625</xdr:rowOff>
    </xdr:from>
    <xdr:to>
      <xdr:col>6</xdr:col>
      <xdr:colOff>247650</xdr:colOff>
      <xdr:row>24</xdr:row>
      <xdr:rowOff>76200</xdr:rowOff>
    </xdr:to>
    <xdr:pic>
      <xdr:nvPicPr>
        <xdr:cNvPr id="1" name="図 12" descr="ロゴタイプ横漢字"/>
        <xdr:cNvPicPr preferRelativeResize="1">
          <a:picLocks noChangeAspect="1"/>
        </xdr:cNvPicPr>
      </xdr:nvPicPr>
      <xdr:blipFill>
        <a:blip r:embed="rId1"/>
        <a:stretch>
          <a:fillRect/>
        </a:stretch>
      </xdr:blipFill>
      <xdr:spPr>
        <a:xfrm>
          <a:off x="3086100" y="8305800"/>
          <a:ext cx="1409700" cy="514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Text Box 1"/>
        <xdr:cNvSpPr txBox="1">
          <a:spLocks noChangeArrowheads="1"/>
        </xdr:cNvSpPr>
      </xdr:nvSpPr>
      <xdr:spPr>
        <a:xfrm>
          <a:off x="22564725" y="12001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xdr:nvSpPr>
        <xdr:cNvPr id="2" name="Text Box 2"/>
        <xdr:cNvSpPr txBox="1">
          <a:spLocks noChangeArrowheads="1"/>
        </xdr:cNvSpPr>
      </xdr:nvSpPr>
      <xdr:spPr>
        <a:xfrm>
          <a:off x="22564725" y="12001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13</xdr:row>
      <xdr:rowOff>95250</xdr:rowOff>
    </xdr:from>
    <xdr:to>
      <xdr:col>27</xdr:col>
      <xdr:colOff>0</xdr:colOff>
      <xdr:row>13</xdr:row>
      <xdr:rowOff>95250</xdr:rowOff>
    </xdr:to>
    <xdr:sp>
      <xdr:nvSpPr>
        <xdr:cNvPr id="3" name="Text Box 3"/>
        <xdr:cNvSpPr txBox="1">
          <a:spLocks noChangeArrowheads="1"/>
        </xdr:cNvSpPr>
      </xdr:nvSpPr>
      <xdr:spPr>
        <a:xfrm>
          <a:off x="22564725" y="30289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13</xdr:row>
      <xdr:rowOff>95250</xdr:rowOff>
    </xdr:from>
    <xdr:to>
      <xdr:col>27</xdr:col>
      <xdr:colOff>0</xdr:colOff>
      <xdr:row>13</xdr:row>
      <xdr:rowOff>95250</xdr:rowOff>
    </xdr:to>
    <xdr:sp>
      <xdr:nvSpPr>
        <xdr:cNvPr id="4" name="Text Box 4"/>
        <xdr:cNvSpPr txBox="1">
          <a:spLocks noChangeArrowheads="1"/>
        </xdr:cNvSpPr>
      </xdr:nvSpPr>
      <xdr:spPr>
        <a:xfrm>
          <a:off x="22564725" y="30289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xdr:nvSpPr>
        <xdr:cNvPr id="5" name="Text Box 5"/>
        <xdr:cNvSpPr txBox="1">
          <a:spLocks noChangeArrowheads="1"/>
        </xdr:cNvSpPr>
      </xdr:nvSpPr>
      <xdr:spPr>
        <a:xfrm>
          <a:off x="22564725" y="12001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xdr:nvSpPr>
        <xdr:cNvPr id="6" name="Text Box 6"/>
        <xdr:cNvSpPr txBox="1">
          <a:spLocks noChangeArrowheads="1"/>
        </xdr:cNvSpPr>
      </xdr:nvSpPr>
      <xdr:spPr>
        <a:xfrm>
          <a:off x="22564725" y="12001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10</xdr:row>
      <xdr:rowOff>0</xdr:rowOff>
    </xdr:from>
    <xdr:to>
      <xdr:col>27</xdr:col>
      <xdr:colOff>0</xdr:colOff>
      <xdr:row>10</xdr:row>
      <xdr:rowOff>0</xdr:rowOff>
    </xdr:to>
    <xdr:sp>
      <xdr:nvSpPr>
        <xdr:cNvPr id="7" name="Text Box 9"/>
        <xdr:cNvSpPr txBox="1">
          <a:spLocks noChangeArrowheads="1"/>
        </xdr:cNvSpPr>
      </xdr:nvSpPr>
      <xdr:spPr>
        <a:xfrm>
          <a:off x="22564725" y="21907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10</xdr:row>
      <xdr:rowOff>0</xdr:rowOff>
    </xdr:from>
    <xdr:to>
      <xdr:col>27</xdr:col>
      <xdr:colOff>0</xdr:colOff>
      <xdr:row>10</xdr:row>
      <xdr:rowOff>0</xdr:rowOff>
    </xdr:to>
    <xdr:sp>
      <xdr:nvSpPr>
        <xdr:cNvPr id="8" name="Text Box 10"/>
        <xdr:cNvSpPr txBox="1">
          <a:spLocks noChangeArrowheads="1"/>
        </xdr:cNvSpPr>
      </xdr:nvSpPr>
      <xdr:spPr>
        <a:xfrm>
          <a:off x="22564725" y="21907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10</xdr:row>
      <xdr:rowOff>0</xdr:rowOff>
    </xdr:from>
    <xdr:to>
      <xdr:col>27</xdr:col>
      <xdr:colOff>0</xdr:colOff>
      <xdr:row>10</xdr:row>
      <xdr:rowOff>0</xdr:rowOff>
    </xdr:to>
    <xdr:sp>
      <xdr:nvSpPr>
        <xdr:cNvPr id="9" name="Text Box 11"/>
        <xdr:cNvSpPr txBox="1">
          <a:spLocks noChangeArrowheads="1"/>
        </xdr:cNvSpPr>
      </xdr:nvSpPr>
      <xdr:spPr>
        <a:xfrm>
          <a:off x="22564725" y="21907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10</xdr:row>
      <xdr:rowOff>0</xdr:rowOff>
    </xdr:from>
    <xdr:to>
      <xdr:col>27</xdr:col>
      <xdr:colOff>0</xdr:colOff>
      <xdr:row>10</xdr:row>
      <xdr:rowOff>0</xdr:rowOff>
    </xdr:to>
    <xdr:sp>
      <xdr:nvSpPr>
        <xdr:cNvPr id="10" name="Text Box 12"/>
        <xdr:cNvSpPr txBox="1">
          <a:spLocks noChangeArrowheads="1"/>
        </xdr:cNvSpPr>
      </xdr:nvSpPr>
      <xdr:spPr>
        <a:xfrm>
          <a:off x="22564725" y="21907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Text Box 1"/>
        <xdr:cNvSpPr txBox="1">
          <a:spLocks noChangeArrowheads="1"/>
        </xdr:cNvSpPr>
      </xdr:nvSpPr>
      <xdr:spPr>
        <a:xfrm>
          <a:off x="22564725" y="12001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xdr:nvSpPr>
        <xdr:cNvPr id="2" name="Text Box 2"/>
        <xdr:cNvSpPr txBox="1">
          <a:spLocks noChangeArrowheads="1"/>
        </xdr:cNvSpPr>
      </xdr:nvSpPr>
      <xdr:spPr>
        <a:xfrm>
          <a:off x="22564725" y="12001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9</xdr:row>
      <xdr:rowOff>95250</xdr:rowOff>
    </xdr:from>
    <xdr:to>
      <xdr:col>27</xdr:col>
      <xdr:colOff>0</xdr:colOff>
      <xdr:row>9</xdr:row>
      <xdr:rowOff>95250</xdr:rowOff>
    </xdr:to>
    <xdr:sp>
      <xdr:nvSpPr>
        <xdr:cNvPr id="3" name="Text Box 3"/>
        <xdr:cNvSpPr txBox="1">
          <a:spLocks noChangeArrowheads="1"/>
        </xdr:cNvSpPr>
      </xdr:nvSpPr>
      <xdr:spPr>
        <a:xfrm>
          <a:off x="22564725" y="20383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9</xdr:row>
      <xdr:rowOff>95250</xdr:rowOff>
    </xdr:from>
    <xdr:to>
      <xdr:col>27</xdr:col>
      <xdr:colOff>0</xdr:colOff>
      <xdr:row>9</xdr:row>
      <xdr:rowOff>95250</xdr:rowOff>
    </xdr:to>
    <xdr:sp>
      <xdr:nvSpPr>
        <xdr:cNvPr id="4" name="Text Box 4"/>
        <xdr:cNvSpPr txBox="1">
          <a:spLocks noChangeArrowheads="1"/>
        </xdr:cNvSpPr>
      </xdr:nvSpPr>
      <xdr:spPr>
        <a:xfrm>
          <a:off x="22564725" y="20383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xdr:nvSpPr>
        <xdr:cNvPr id="5" name="Text Box 5"/>
        <xdr:cNvSpPr txBox="1">
          <a:spLocks noChangeArrowheads="1"/>
        </xdr:cNvSpPr>
      </xdr:nvSpPr>
      <xdr:spPr>
        <a:xfrm>
          <a:off x="22564725" y="12001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xdr:nvSpPr>
        <xdr:cNvPr id="6" name="Text Box 6"/>
        <xdr:cNvSpPr txBox="1">
          <a:spLocks noChangeArrowheads="1"/>
        </xdr:cNvSpPr>
      </xdr:nvSpPr>
      <xdr:spPr>
        <a:xfrm>
          <a:off x="22564725" y="12001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Text Box 1"/>
        <xdr:cNvSpPr txBox="1">
          <a:spLocks noChangeArrowheads="1"/>
        </xdr:cNvSpPr>
      </xdr:nvSpPr>
      <xdr:spPr>
        <a:xfrm>
          <a:off x="22564725" y="12001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xdr:nvSpPr>
        <xdr:cNvPr id="2" name="Text Box 2"/>
        <xdr:cNvSpPr txBox="1">
          <a:spLocks noChangeArrowheads="1"/>
        </xdr:cNvSpPr>
      </xdr:nvSpPr>
      <xdr:spPr>
        <a:xfrm>
          <a:off x="22564725" y="12001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9</xdr:row>
      <xdr:rowOff>95250</xdr:rowOff>
    </xdr:from>
    <xdr:to>
      <xdr:col>27</xdr:col>
      <xdr:colOff>0</xdr:colOff>
      <xdr:row>9</xdr:row>
      <xdr:rowOff>95250</xdr:rowOff>
    </xdr:to>
    <xdr:sp>
      <xdr:nvSpPr>
        <xdr:cNvPr id="3" name="Text Box 3"/>
        <xdr:cNvSpPr txBox="1">
          <a:spLocks noChangeArrowheads="1"/>
        </xdr:cNvSpPr>
      </xdr:nvSpPr>
      <xdr:spPr>
        <a:xfrm>
          <a:off x="22564725" y="20383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9</xdr:row>
      <xdr:rowOff>95250</xdr:rowOff>
    </xdr:from>
    <xdr:to>
      <xdr:col>27</xdr:col>
      <xdr:colOff>0</xdr:colOff>
      <xdr:row>9</xdr:row>
      <xdr:rowOff>95250</xdr:rowOff>
    </xdr:to>
    <xdr:sp>
      <xdr:nvSpPr>
        <xdr:cNvPr id="4" name="Text Box 4"/>
        <xdr:cNvSpPr txBox="1">
          <a:spLocks noChangeArrowheads="1"/>
        </xdr:cNvSpPr>
      </xdr:nvSpPr>
      <xdr:spPr>
        <a:xfrm>
          <a:off x="22564725" y="20383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xdr:nvSpPr>
        <xdr:cNvPr id="5" name="Text Box 5"/>
        <xdr:cNvSpPr txBox="1">
          <a:spLocks noChangeArrowheads="1"/>
        </xdr:cNvSpPr>
      </xdr:nvSpPr>
      <xdr:spPr>
        <a:xfrm>
          <a:off x="22564725" y="12001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xdr:nvSpPr>
        <xdr:cNvPr id="6" name="Text Box 6"/>
        <xdr:cNvSpPr txBox="1">
          <a:spLocks noChangeArrowheads="1"/>
        </xdr:cNvSpPr>
      </xdr:nvSpPr>
      <xdr:spPr>
        <a:xfrm>
          <a:off x="22564725" y="12001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28</xdr:row>
      <xdr:rowOff>0</xdr:rowOff>
    </xdr:from>
    <xdr:to>
      <xdr:col>38</xdr:col>
      <xdr:colOff>0</xdr:colOff>
      <xdr:row>28</xdr:row>
      <xdr:rowOff>0</xdr:rowOff>
    </xdr:to>
    <xdr:sp>
      <xdr:nvSpPr>
        <xdr:cNvPr id="1" name="Text Box 1"/>
        <xdr:cNvSpPr txBox="1">
          <a:spLocks noChangeArrowheads="1"/>
        </xdr:cNvSpPr>
      </xdr:nvSpPr>
      <xdr:spPr>
        <a:xfrm>
          <a:off x="33413700" y="65151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38</xdr:col>
      <xdr:colOff>0</xdr:colOff>
      <xdr:row>28</xdr:row>
      <xdr:rowOff>0</xdr:rowOff>
    </xdr:from>
    <xdr:to>
      <xdr:col>38</xdr:col>
      <xdr:colOff>0</xdr:colOff>
      <xdr:row>28</xdr:row>
      <xdr:rowOff>0</xdr:rowOff>
    </xdr:to>
    <xdr:sp>
      <xdr:nvSpPr>
        <xdr:cNvPr id="2" name="Text Box 2"/>
        <xdr:cNvSpPr txBox="1">
          <a:spLocks noChangeArrowheads="1"/>
        </xdr:cNvSpPr>
      </xdr:nvSpPr>
      <xdr:spPr>
        <a:xfrm>
          <a:off x="33413700" y="65151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25</xdr:row>
      <xdr:rowOff>228600</xdr:rowOff>
    </xdr:from>
    <xdr:to>
      <xdr:col>34</xdr:col>
      <xdr:colOff>0</xdr:colOff>
      <xdr:row>25</xdr:row>
      <xdr:rowOff>228600</xdr:rowOff>
    </xdr:to>
    <xdr:sp>
      <xdr:nvSpPr>
        <xdr:cNvPr id="1" name="Text Box 1"/>
        <xdr:cNvSpPr txBox="1">
          <a:spLocks noChangeArrowheads="1"/>
        </xdr:cNvSpPr>
      </xdr:nvSpPr>
      <xdr:spPr>
        <a:xfrm>
          <a:off x="26927175" y="64579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34</xdr:col>
      <xdr:colOff>0</xdr:colOff>
      <xdr:row>25</xdr:row>
      <xdr:rowOff>228600</xdr:rowOff>
    </xdr:from>
    <xdr:to>
      <xdr:col>34</xdr:col>
      <xdr:colOff>0</xdr:colOff>
      <xdr:row>25</xdr:row>
      <xdr:rowOff>228600</xdr:rowOff>
    </xdr:to>
    <xdr:sp>
      <xdr:nvSpPr>
        <xdr:cNvPr id="2" name="Text Box 2"/>
        <xdr:cNvSpPr txBox="1">
          <a:spLocks noChangeArrowheads="1"/>
        </xdr:cNvSpPr>
      </xdr:nvSpPr>
      <xdr:spPr>
        <a:xfrm>
          <a:off x="26927175" y="64579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119</xdr:row>
      <xdr:rowOff>19050</xdr:rowOff>
    </xdr:from>
    <xdr:to>
      <xdr:col>14</xdr:col>
      <xdr:colOff>314325</xdr:colOff>
      <xdr:row>132</xdr:row>
      <xdr:rowOff>19050</xdr:rowOff>
    </xdr:to>
    <xdr:grpSp>
      <xdr:nvGrpSpPr>
        <xdr:cNvPr id="1" name="グループ化 32"/>
        <xdr:cNvGrpSpPr>
          <a:grpSpLocks/>
        </xdr:cNvGrpSpPr>
      </xdr:nvGrpSpPr>
      <xdr:grpSpPr>
        <a:xfrm>
          <a:off x="2000250" y="27784425"/>
          <a:ext cx="7896225" cy="2590800"/>
          <a:chOff x="2486025" y="6858000"/>
          <a:chExt cx="6696075" cy="2971800"/>
        </a:xfrm>
        <a:solidFill>
          <a:srgbClr val="FFFFFF"/>
        </a:solidFill>
      </xdr:grpSpPr>
      <xdr:pic>
        <xdr:nvPicPr>
          <xdr:cNvPr id="2" name="Picture 1"/>
          <xdr:cNvPicPr preferRelativeResize="1">
            <a:picLocks noChangeAspect="1"/>
          </xdr:cNvPicPr>
        </xdr:nvPicPr>
        <xdr:blipFill>
          <a:blip r:embed="rId1"/>
          <a:stretch>
            <a:fillRect/>
          </a:stretch>
        </xdr:blipFill>
        <xdr:spPr>
          <a:xfrm>
            <a:off x="2486025" y="7314914"/>
            <a:ext cx="6696075" cy="1600314"/>
          </a:xfrm>
          <a:prstGeom prst="rect">
            <a:avLst/>
          </a:prstGeom>
          <a:noFill/>
          <a:ln w="9525" cmpd="sng">
            <a:noFill/>
          </a:ln>
        </xdr:spPr>
      </xdr:pic>
      <xdr:sp>
        <xdr:nvSpPr>
          <xdr:cNvPr id="3" name="直線コネクタ 3"/>
          <xdr:cNvSpPr>
            <a:spLocks/>
          </xdr:cNvSpPr>
        </xdr:nvSpPr>
        <xdr:spPr>
          <a:xfrm>
            <a:off x="4118193" y="6858000"/>
            <a:ext cx="0" cy="2742228"/>
          </a:xfrm>
          <a:prstGeom prst="line">
            <a:avLst/>
          </a:prstGeom>
          <a:noFill/>
          <a:ln w="2540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4"/>
          <xdr:cNvSpPr>
            <a:spLocks/>
          </xdr:cNvSpPr>
        </xdr:nvSpPr>
        <xdr:spPr>
          <a:xfrm>
            <a:off x="4804541" y="6858000"/>
            <a:ext cx="0" cy="2742228"/>
          </a:xfrm>
          <a:prstGeom prst="line">
            <a:avLst/>
          </a:prstGeom>
          <a:noFill/>
          <a:ln w="2540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a:off x="5482519" y="6858000"/>
            <a:ext cx="0" cy="2742228"/>
          </a:xfrm>
          <a:prstGeom prst="line">
            <a:avLst/>
          </a:prstGeom>
          <a:noFill/>
          <a:ln w="2540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6"/>
          <xdr:cNvSpPr>
            <a:spLocks/>
          </xdr:cNvSpPr>
        </xdr:nvSpPr>
        <xdr:spPr>
          <a:xfrm>
            <a:off x="6168866" y="6858000"/>
            <a:ext cx="0" cy="2742228"/>
          </a:xfrm>
          <a:prstGeom prst="line">
            <a:avLst/>
          </a:prstGeom>
          <a:noFill/>
          <a:ln w="2540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7"/>
          <xdr:cNvSpPr>
            <a:spLocks/>
          </xdr:cNvSpPr>
        </xdr:nvSpPr>
        <xdr:spPr>
          <a:xfrm>
            <a:off x="6855214" y="6858000"/>
            <a:ext cx="0" cy="2742228"/>
          </a:xfrm>
          <a:prstGeom prst="line">
            <a:avLst/>
          </a:prstGeom>
          <a:noFill/>
          <a:ln w="2540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8"/>
          <xdr:cNvSpPr>
            <a:spLocks/>
          </xdr:cNvSpPr>
        </xdr:nvSpPr>
        <xdr:spPr>
          <a:xfrm>
            <a:off x="7543236" y="6858000"/>
            <a:ext cx="0" cy="2742228"/>
          </a:xfrm>
          <a:prstGeom prst="line">
            <a:avLst/>
          </a:prstGeom>
          <a:noFill/>
          <a:ln w="2540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テキスト ボックス 9"/>
          <xdr:cNvSpPr txBox="1">
            <a:spLocks noChangeArrowheads="1"/>
          </xdr:cNvSpPr>
        </xdr:nvSpPr>
        <xdr:spPr>
          <a:xfrm>
            <a:off x="3431846" y="9600228"/>
            <a:ext cx="1372695" cy="22957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6,333</a:t>
            </a:r>
          </a:p>
        </xdr:txBody>
      </xdr:sp>
      <xdr:sp>
        <xdr:nvSpPr>
          <xdr:cNvPr id="10" name="テキスト ボックス 10"/>
          <xdr:cNvSpPr txBox="1">
            <a:spLocks noChangeArrowheads="1"/>
          </xdr:cNvSpPr>
        </xdr:nvSpPr>
        <xdr:spPr>
          <a:xfrm>
            <a:off x="4118193" y="9600228"/>
            <a:ext cx="1364325" cy="22957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7,450</a:t>
            </a:r>
          </a:p>
        </xdr:txBody>
      </xdr:sp>
      <xdr:sp>
        <xdr:nvSpPr>
          <xdr:cNvPr id="11" name="テキスト ボックス 11"/>
          <xdr:cNvSpPr txBox="1">
            <a:spLocks noChangeArrowheads="1"/>
          </xdr:cNvSpPr>
        </xdr:nvSpPr>
        <xdr:spPr>
          <a:xfrm>
            <a:off x="4804541" y="9600228"/>
            <a:ext cx="1364325" cy="22957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8617</a:t>
            </a:r>
          </a:p>
        </xdr:txBody>
      </xdr:sp>
      <xdr:sp>
        <xdr:nvSpPr>
          <xdr:cNvPr id="12" name="テキスト ボックス 12"/>
          <xdr:cNvSpPr txBox="1">
            <a:spLocks noChangeArrowheads="1"/>
          </xdr:cNvSpPr>
        </xdr:nvSpPr>
        <xdr:spPr>
          <a:xfrm>
            <a:off x="5482519" y="9600228"/>
            <a:ext cx="1372695" cy="22957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9,783</a:t>
            </a:r>
          </a:p>
        </xdr:txBody>
      </xdr:sp>
      <xdr:sp>
        <xdr:nvSpPr>
          <xdr:cNvPr id="13" name="テキスト ボックス 13"/>
          <xdr:cNvSpPr txBox="1">
            <a:spLocks noChangeArrowheads="1"/>
          </xdr:cNvSpPr>
        </xdr:nvSpPr>
        <xdr:spPr>
          <a:xfrm>
            <a:off x="6168866" y="9600228"/>
            <a:ext cx="1372695" cy="22957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10,950</a:t>
            </a:r>
          </a:p>
        </xdr:txBody>
      </xdr:sp>
      <xdr:sp>
        <xdr:nvSpPr>
          <xdr:cNvPr id="14" name="テキスト ボックス 14"/>
          <xdr:cNvSpPr txBox="1">
            <a:spLocks noChangeArrowheads="1"/>
          </xdr:cNvSpPr>
        </xdr:nvSpPr>
        <xdr:spPr>
          <a:xfrm>
            <a:off x="6855214" y="9600228"/>
            <a:ext cx="1372695" cy="22957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12,117</a:t>
            </a:r>
          </a:p>
        </xdr:txBody>
      </xdr:sp>
    </xdr:grpSp>
    <xdr:clientData/>
  </xdr:twoCellAnchor>
  <xdr:twoCellAnchor>
    <xdr:from>
      <xdr:col>9</xdr:col>
      <xdr:colOff>0</xdr:colOff>
      <xdr:row>132</xdr:row>
      <xdr:rowOff>0</xdr:rowOff>
    </xdr:from>
    <xdr:to>
      <xdr:col>11</xdr:col>
      <xdr:colOff>0</xdr:colOff>
      <xdr:row>133</xdr:row>
      <xdr:rowOff>0</xdr:rowOff>
    </xdr:to>
    <xdr:sp>
      <xdr:nvSpPr>
        <xdr:cNvPr id="15" name="テキスト ボックス 15"/>
        <xdr:cNvSpPr txBox="1">
          <a:spLocks noChangeArrowheads="1"/>
        </xdr:cNvSpPr>
      </xdr:nvSpPr>
      <xdr:spPr>
        <a:xfrm>
          <a:off x="5534025" y="30356175"/>
          <a:ext cx="1619250" cy="228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0.27</a:t>
          </a:r>
        </a:p>
      </xdr:txBody>
    </xdr:sp>
    <xdr:clientData/>
  </xdr:twoCellAnchor>
  <xdr:twoCellAnchor>
    <xdr:from>
      <xdr:col>10</xdr:col>
      <xdr:colOff>0</xdr:colOff>
      <xdr:row>132</xdr:row>
      <xdr:rowOff>0</xdr:rowOff>
    </xdr:from>
    <xdr:to>
      <xdr:col>12</xdr:col>
      <xdr:colOff>0</xdr:colOff>
      <xdr:row>133</xdr:row>
      <xdr:rowOff>0</xdr:rowOff>
    </xdr:to>
    <xdr:sp>
      <xdr:nvSpPr>
        <xdr:cNvPr id="16" name="テキスト ボックス 16"/>
        <xdr:cNvSpPr txBox="1">
          <a:spLocks noChangeArrowheads="1"/>
        </xdr:cNvSpPr>
      </xdr:nvSpPr>
      <xdr:spPr>
        <a:xfrm>
          <a:off x="6343650" y="30356175"/>
          <a:ext cx="1619250" cy="228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0.82</a:t>
          </a:r>
        </a:p>
      </xdr:txBody>
    </xdr:sp>
    <xdr:clientData/>
  </xdr:twoCellAnchor>
  <xdr:twoCellAnchor>
    <xdr:from>
      <xdr:col>11</xdr:col>
      <xdr:colOff>0</xdr:colOff>
      <xdr:row>132</xdr:row>
      <xdr:rowOff>0</xdr:rowOff>
    </xdr:from>
    <xdr:to>
      <xdr:col>13</xdr:col>
      <xdr:colOff>0</xdr:colOff>
      <xdr:row>133</xdr:row>
      <xdr:rowOff>0</xdr:rowOff>
    </xdr:to>
    <xdr:sp>
      <xdr:nvSpPr>
        <xdr:cNvPr id="17" name="テキスト ボックス 17"/>
        <xdr:cNvSpPr txBox="1">
          <a:spLocks noChangeArrowheads="1"/>
        </xdr:cNvSpPr>
      </xdr:nvSpPr>
      <xdr:spPr>
        <a:xfrm>
          <a:off x="7153275" y="30356175"/>
          <a:ext cx="1619250" cy="228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1.37</a:t>
          </a:r>
        </a:p>
      </xdr:txBody>
    </xdr:sp>
    <xdr:clientData/>
  </xdr:twoCellAnchor>
  <xdr:twoCellAnchor>
    <xdr:from>
      <xdr:col>12</xdr:col>
      <xdr:colOff>0</xdr:colOff>
      <xdr:row>132</xdr:row>
      <xdr:rowOff>0</xdr:rowOff>
    </xdr:from>
    <xdr:to>
      <xdr:col>13</xdr:col>
      <xdr:colOff>0</xdr:colOff>
      <xdr:row>133</xdr:row>
      <xdr:rowOff>0</xdr:rowOff>
    </xdr:to>
    <xdr:sp>
      <xdr:nvSpPr>
        <xdr:cNvPr id="18" name="テキスト ボックス 18"/>
        <xdr:cNvSpPr txBox="1">
          <a:spLocks noChangeArrowheads="1"/>
        </xdr:cNvSpPr>
      </xdr:nvSpPr>
      <xdr:spPr>
        <a:xfrm>
          <a:off x="7962900" y="30356175"/>
          <a:ext cx="809625" cy="228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1.65</a:t>
          </a:r>
        </a:p>
      </xdr:txBody>
    </xdr:sp>
    <xdr:clientData/>
  </xdr:twoCellAnchor>
  <xdr:oneCellAnchor>
    <xdr:from>
      <xdr:col>4</xdr:col>
      <xdr:colOff>428625</xdr:colOff>
      <xdr:row>121</xdr:row>
      <xdr:rowOff>0</xdr:rowOff>
    </xdr:from>
    <xdr:ext cx="7810500" cy="1200150"/>
    <xdr:sp>
      <xdr:nvSpPr>
        <xdr:cNvPr id="19" name="AutoShape 5"/>
        <xdr:cNvSpPr>
          <a:spLocks noChangeAspect="1"/>
        </xdr:cNvSpPr>
      </xdr:nvSpPr>
      <xdr:spPr>
        <a:xfrm>
          <a:off x="1914525" y="28146375"/>
          <a:ext cx="7810500" cy="1200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342900</xdr:colOff>
      <xdr:row>48</xdr:row>
      <xdr:rowOff>57150</xdr:rowOff>
    </xdr:from>
    <xdr:to>
      <xdr:col>4</xdr:col>
      <xdr:colOff>247650</xdr:colOff>
      <xdr:row>48</xdr:row>
      <xdr:rowOff>180975</xdr:rowOff>
    </xdr:to>
    <xdr:sp>
      <xdr:nvSpPr>
        <xdr:cNvPr id="20" name="Rectangle 1"/>
        <xdr:cNvSpPr>
          <a:spLocks/>
        </xdr:cNvSpPr>
      </xdr:nvSpPr>
      <xdr:spPr>
        <a:xfrm>
          <a:off x="1019175" y="11125200"/>
          <a:ext cx="714375" cy="123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32</xdr:row>
      <xdr:rowOff>66675</xdr:rowOff>
    </xdr:from>
    <xdr:to>
      <xdr:col>4</xdr:col>
      <xdr:colOff>247650</xdr:colOff>
      <xdr:row>32</xdr:row>
      <xdr:rowOff>190500</xdr:rowOff>
    </xdr:to>
    <xdr:sp>
      <xdr:nvSpPr>
        <xdr:cNvPr id="21" name="Rectangle 1"/>
        <xdr:cNvSpPr>
          <a:spLocks/>
        </xdr:cNvSpPr>
      </xdr:nvSpPr>
      <xdr:spPr>
        <a:xfrm>
          <a:off x="1019175" y="7477125"/>
          <a:ext cx="714375" cy="123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54</xdr:row>
      <xdr:rowOff>57150</xdr:rowOff>
    </xdr:from>
    <xdr:to>
      <xdr:col>9</xdr:col>
      <xdr:colOff>247650</xdr:colOff>
      <xdr:row>54</xdr:row>
      <xdr:rowOff>180975</xdr:rowOff>
    </xdr:to>
    <xdr:sp>
      <xdr:nvSpPr>
        <xdr:cNvPr id="22" name="Rectangle 1"/>
        <xdr:cNvSpPr>
          <a:spLocks/>
        </xdr:cNvSpPr>
      </xdr:nvSpPr>
      <xdr:spPr>
        <a:xfrm>
          <a:off x="5067300" y="12496800"/>
          <a:ext cx="714375" cy="123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63</xdr:row>
      <xdr:rowOff>76200</xdr:rowOff>
    </xdr:from>
    <xdr:to>
      <xdr:col>3</xdr:col>
      <xdr:colOff>342900</xdr:colOff>
      <xdr:row>63</xdr:row>
      <xdr:rowOff>219075</xdr:rowOff>
    </xdr:to>
    <xdr:sp>
      <xdr:nvSpPr>
        <xdr:cNvPr id="1" name="Rectangle 1"/>
        <xdr:cNvSpPr>
          <a:spLocks/>
        </xdr:cNvSpPr>
      </xdr:nvSpPr>
      <xdr:spPr>
        <a:xfrm>
          <a:off x="657225" y="14697075"/>
          <a:ext cx="819150" cy="1428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98</xdr:row>
      <xdr:rowOff>19050</xdr:rowOff>
    </xdr:from>
    <xdr:to>
      <xdr:col>14</xdr:col>
      <xdr:colOff>314325</xdr:colOff>
      <xdr:row>111</xdr:row>
      <xdr:rowOff>19050</xdr:rowOff>
    </xdr:to>
    <xdr:grpSp>
      <xdr:nvGrpSpPr>
        <xdr:cNvPr id="1" name="グループ化 32"/>
        <xdr:cNvGrpSpPr>
          <a:grpSpLocks/>
        </xdr:cNvGrpSpPr>
      </xdr:nvGrpSpPr>
      <xdr:grpSpPr>
        <a:xfrm>
          <a:off x="2000250" y="23107650"/>
          <a:ext cx="7896225" cy="2590800"/>
          <a:chOff x="2486025" y="6858000"/>
          <a:chExt cx="6696075" cy="2971800"/>
        </a:xfrm>
        <a:solidFill>
          <a:srgbClr val="FFFFFF"/>
        </a:solidFill>
      </xdr:grpSpPr>
      <xdr:pic>
        <xdr:nvPicPr>
          <xdr:cNvPr id="2" name="Picture 1"/>
          <xdr:cNvPicPr preferRelativeResize="1">
            <a:picLocks noChangeAspect="1"/>
          </xdr:cNvPicPr>
        </xdr:nvPicPr>
        <xdr:blipFill>
          <a:blip r:embed="rId1"/>
          <a:stretch>
            <a:fillRect/>
          </a:stretch>
        </xdr:blipFill>
        <xdr:spPr>
          <a:xfrm>
            <a:off x="2486025" y="7314914"/>
            <a:ext cx="6696075" cy="1600314"/>
          </a:xfrm>
          <a:prstGeom prst="rect">
            <a:avLst/>
          </a:prstGeom>
          <a:noFill/>
          <a:ln w="9525" cmpd="sng">
            <a:noFill/>
          </a:ln>
        </xdr:spPr>
      </xdr:pic>
      <xdr:sp>
        <xdr:nvSpPr>
          <xdr:cNvPr id="3" name="直線コネクタ 3"/>
          <xdr:cNvSpPr>
            <a:spLocks/>
          </xdr:cNvSpPr>
        </xdr:nvSpPr>
        <xdr:spPr>
          <a:xfrm>
            <a:off x="4118193" y="6858000"/>
            <a:ext cx="0" cy="2742228"/>
          </a:xfrm>
          <a:prstGeom prst="line">
            <a:avLst/>
          </a:prstGeom>
          <a:noFill/>
          <a:ln w="2540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4"/>
          <xdr:cNvSpPr>
            <a:spLocks/>
          </xdr:cNvSpPr>
        </xdr:nvSpPr>
        <xdr:spPr>
          <a:xfrm>
            <a:off x="4804541" y="6858000"/>
            <a:ext cx="0" cy="2742228"/>
          </a:xfrm>
          <a:prstGeom prst="line">
            <a:avLst/>
          </a:prstGeom>
          <a:noFill/>
          <a:ln w="2540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a:off x="5482519" y="6858000"/>
            <a:ext cx="0" cy="2742228"/>
          </a:xfrm>
          <a:prstGeom prst="line">
            <a:avLst/>
          </a:prstGeom>
          <a:noFill/>
          <a:ln w="2540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6"/>
          <xdr:cNvSpPr>
            <a:spLocks/>
          </xdr:cNvSpPr>
        </xdr:nvSpPr>
        <xdr:spPr>
          <a:xfrm>
            <a:off x="6168866" y="6858000"/>
            <a:ext cx="0" cy="2742228"/>
          </a:xfrm>
          <a:prstGeom prst="line">
            <a:avLst/>
          </a:prstGeom>
          <a:noFill/>
          <a:ln w="2540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7"/>
          <xdr:cNvSpPr>
            <a:spLocks/>
          </xdr:cNvSpPr>
        </xdr:nvSpPr>
        <xdr:spPr>
          <a:xfrm>
            <a:off x="6855214" y="6858000"/>
            <a:ext cx="0" cy="2742228"/>
          </a:xfrm>
          <a:prstGeom prst="line">
            <a:avLst/>
          </a:prstGeom>
          <a:noFill/>
          <a:ln w="2540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8"/>
          <xdr:cNvSpPr>
            <a:spLocks/>
          </xdr:cNvSpPr>
        </xdr:nvSpPr>
        <xdr:spPr>
          <a:xfrm>
            <a:off x="7543236" y="6858000"/>
            <a:ext cx="0" cy="2742228"/>
          </a:xfrm>
          <a:prstGeom prst="line">
            <a:avLst/>
          </a:prstGeom>
          <a:noFill/>
          <a:ln w="25400" cmpd="sng">
            <a:solidFill>
              <a:srgbClr val="FF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テキスト ボックス 9"/>
          <xdr:cNvSpPr txBox="1">
            <a:spLocks noChangeArrowheads="1"/>
          </xdr:cNvSpPr>
        </xdr:nvSpPr>
        <xdr:spPr>
          <a:xfrm>
            <a:off x="3431846" y="9600228"/>
            <a:ext cx="1372695" cy="22957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6,333</a:t>
            </a:r>
          </a:p>
        </xdr:txBody>
      </xdr:sp>
      <xdr:sp>
        <xdr:nvSpPr>
          <xdr:cNvPr id="10" name="テキスト ボックス 10"/>
          <xdr:cNvSpPr txBox="1">
            <a:spLocks noChangeArrowheads="1"/>
          </xdr:cNvSpPr>
        </xdr:nvSpPr>
        <xdr:spPr>
          <a:xfrm>
            <a:off x="4118193" y="9600228"/>
            <a:ext cx="1364325" cy="22957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7,450</a:t>
            </a:r>
          </a:p>
        </xdr:txBody>
      </xdr:sp>
      <xdr:sp>
        <xdr:nvSpPr>
          <xdr:cNvPr id="11" name="テキスト ボックス 11"/>
          <xdr:cNvSpPr txBox="1">
            <a:spLocks noChangeArrowheads="1"/>
          </xdr:cNvSpPr>
        </xdr:nvSpPr>
        <xdr:spPr>
          <a:xfrm>
            <a:off x="4804541" y="9600228"/>
            <a:ext cx="1364325" cy="22957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8617</a:t>
            </a:r>
          </a:p>
        </xdr:txBody>
      </xdr:sp>
      <xdr:sp>
        <xdr:nvSpPr>
          <xdr:cNvPr id="12" name="テキスト ボックス 12"/>
          <xdr:cNvSpPr txBox="1">
            <a:spLocks noChangeArrowheads="1"/>
          </xdr:cNvSpPr>
        </xdr:nvSpPr>
        <xdr:spPr>
          <a:xfrm>
            <a:off x="5482519" y="9600228"/>
            <a:ext cx="1372695" cy="22957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9,783</a:t>
            </a:r>
          </a:p>
        </xdr:txBody>
      </xdr:sp>
      <xdr:sp>
        <xdr:nvSpPr>
          <xdr:cNvPr id="13" name="テキスト ボックス 13"/>
          <xdr:cNvSpPr txBox="1">
            <a:spLocks noChangeArrowheads="1"/>
          </xdr:cNvSpPr>
        </xdr:nvSpPr>
        <xdr:spPr>
          <a:xfrm>
            <a:off x="6168866" y="9600228"/>
            <a:ext cx="1372695" cy="22957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10,950</a:t>
            </a:r>
          </a:p>
        </xdr:txBody>
      </xdr:sp>
      <xdr:sp>
        <xdr:nvSpPr>
          <xdr:cNvPr id="14" name="テキスト ボックス 14"/>
          <xdr:cNvSpPr txBox="1">
            <a:spLocks noChangeArrowheads="1"/>
          </xdr:cNvSpPr>
        </xdr:nvSpPr>
        <xdr:spPr>
          <a:xfrm>
            <a:off x="6855214" y="9600228"/>
            <a:ext cx="1372695" cy="229572"/>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12,117</a:t>
            </a:r>
          </a:p>
        </xdr:txBody>
      </xdr:sp>
    </xdr:grpSp>
    <xdr:clientData/>
  </xdr:twoCellAnchor>
  <xdr:twoCellAnchor>
    <xdr:from>
      <xdr:col>9</xdr:col>
      <xdr:colOff>0</xdr:colOff>
      <xdr:row>111</xdr:row>
      <xdr:rowOff>0</xdr:rowOff>
    </xdr:from>
    <xdr:to>
      <xdr:col>11</xdr:col>
      <xdr:colOff>0</xdr:colOff>
      <xdr:row>112</xdr:row>
      <xdr:rowOff>0</xdr:rowOff>
    </xdr:to>
    <xdr:sp>
      <xdr:nvSpPr>
        <xdr:cNvPr id="15" name="テキスト ボックス 15"/>
        <xdr:cNvSpPr txBox="1">
          <a:spLocks noChangeArrowheads="1"/>
        </xdr:cNvSpPr>
      </xdr:nvSpPr>
      <xdr:spPr>
        <a:xfrm>
          <a:off x="5534025" y="25679400"/>
          <a:ext cx="1619250" cy="228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0.27</a:t>
          </a:r>
        </a:p>
      </xdr:txBody>
    </xdr:sp>
    <xdr:clientData/>
  </xdr:twoCellAnchor>
  <xdr:twoCellAnchor>
    <xdr:from>
      <xdr:col>10</xdr:col>
      <xdr:colOff>0</xdr:colOff>
      <xdr:row>111</xdr:row>
      <xdr:rowOff>0</xdr:rowOff>
    </xdr:from>
    <xdr:to>
      <xdr:col>12</xdr:col>
      <xdr:colOff>0</xdr:colOff>
      <xdr:row>112</xdr:row>
      <xdr:rowOff>0</xdr:rowOff>
    </xdr:to>
    <xdr:sp>
      <xdr:nvSpPr>
        <xdr:cNvPr id="16" name="テキスト ボックス 16"/>
        <xdr:cNvSpPr txBox="1">
          <a:spLocks noChangeArrowheads="1"/>
        </xdr:cNvSpPr>
      </xdr:nvSpPr>
      <xdr:spPr>
        <a:xfrm>
          <a:off x="6343650" y="25679400"/>
          <a:ext cx="1619250" cy="228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0.82</a:t>
          </a:r>
        </a:p>
      </xdr:txBody>
    </xdr:sp>
    <xdr:clientData/>
  </xdr:twoCellAnchor>
  <xdr:twoCellAnchor>
    <xdr:from>
      <xdr:col>11</xdr:col>
      <xdr:colOff>0</xdr:colOff>
      <xdr:row>111</xdr:row>
      <xdr:rowOff>0</xdr:rowOff>
    </xdr:from>
    <xdr:to>
      <xdr:col>13</xdr:col>
      <xdr:colOff>0</xdr:colOff>
      <xdr:row>112</xdr:row>
      <xdr:rowOff>0</xdr:rowOff>
    </xdr:to>
    <xdr:sp>
      <xdr:nvSpPr>
        <xdr:cNvPr id="17" name="テキスト ボックス 17"/>
        <xdr:cNvSpPr txBox="1">
          <a:spLocks noChangeArrowheads="1"/>
        </xdr:cNvSpPr>
      </xdr:nvSpPr>
      <xdr:spPr>
        <a:xfrm>
          <a:off x="7153275" y="25679400"/>
          <a:ext cx="1619250" cy="228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1.37</a:t>
          </a:r>
        </a:p>
      </xdr:txBody>
    </xdr:sp>
    <xdr:clientData/>
  </xdr:twoCellAnchor>
  <xdr:twoCellAnchor>
    <xdr:from>
      <xdr:col>12</xdr:col>
      <xdr:colOff>0</xdr:colOff>
      <xdr:row>111</xdr:row>
      <xdr:rowOff>0</xdr:rowOff>
    </xdr:from>
    <xdr:to>
      <xdr:col>13</xdr:col>
      <xdr:colOff>0</xdr:colOff>
      <xdr:row>112</xdr:row>
      <xdr:rowOff>0</xdr:rowOff>
    </xdr:to>
    <xdr:sp>
      <xdr:nvSpPr>
        <xdr:cNvPr id="18" name="テキスト ボックス 18"/>
        <xdr:cNvSpPr txBox="1">
          <a:spLocks noChangeArrowheads="1"/>
        </xdr:cNvSpPr>
      </xdr:nvSpPr>
      <xdr:spPr>
        <a:xfrm>
          <a:off x="7962900" y="25679400"/>
          <a:ext cx="809625" cy="228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1.65</a:t>
          </a:r>
        </a:p>
      </xdr:txBody>
    </xdr:sp>
    <xdr:clientData/>
  </xdr:twoCellAnchor>
  <xdr:oneCellAnchor>
    <xdr:from>
      <xdr:col>4</xdr:col>
      <xdr:colOff>428625</xdr:colOff>
      <xdr:row>100</xdr:row>
      <xdr:rowOff>0</xdr:rowOff>
    </xdr:from>
    <xdr:ext cx="7810500" cy="1200150"/>
    <xdr:sp>
      <xdr:nvSpPr>
        <xdr:cNvPr id="19" name="AutoShape 5"/>
        <xdr:cNvSpPr>
          <a:spLocks noChangeAspect="1"/>
        </xdr:cNvSpPr>
      </xdr:nvSpPr>
      <xdr:spPr>
        <a:xfrm>
          <a:off x="1914525" y="23469600"/>
          <a:ext cx="7810500" cy="1200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342900</xdr:colOff>
      <xdr:row>41</xdr:row>
      <xdr:rowOff>57150</xdr:rowOff>
    </xdr:from>
    <xdr:to>
      <xdr:col>4</xdr:col>
      <xdr:colOff>247650</xdr:colOff>
      <xdr:row>41</xdr:row>
      <xdr:rowOff>180975</xdr:rowOff>
    </xdr:to>
    <xdr:sp>
      <xdr:nvSpPr>
        <xdr:cNvPr id="20" name="Rectangle 1"/>
        <xdr:cNvSpPr>
          <a:spLocks/>
        </xdr:cNvSpPr>
      </xdr:nvSpPr>
      <xdr:spPr>
        <a:xfrm>
          <a:off x="1019175" y="9648825"/>
          <a:ext cx="714375" cy="123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25</xdr:row>
      <xdr:rowOff>66675</xdr:rowOff>
    </xdr:from>
    <xdr:to>
      <xdr:col>4</xdr:col>
      <xdr:colOff>247650</xdr:colOff>
      <xdr:row>25</xdr:row>
      <xdr:rowOff>190500</xdr:rowOff>
    </xdr:to>
    <xdr:sp>
      <xdr:nvSpPr>
        <xdr:cNvPr id="21" name="Rectangle 1"/>
        <xdr:cNvSpPr>
          <a:spLocks/>
        </xdr:cNvSpPr>
      </xdr:nvSpPr>
      <xdr:spPr>
        <a:xfrm>
          <a:off x="1019175" y="5876925"/>
          <a:ext cx="714375" cy="123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47</xdr:row>
      <xdr:rowOff>57150</xdr:rowOff>
    </xdr:from>
    <xdr:to>
      <xdr:col>9</xdr:col>
      <xdr:colOff>247650</xdr:colOff>
      <xdr:row>47</xdr:row>
      <xdr:rowOff>180975</xdr:rowOff>
    </xdr:to>
    <xdr:sp>
      <xdr:nvSpPr>
        <xdr:cNvPr id="22" name="Rectangle 1"/>
        <xdr:cNvSpPr>
          <a:spLocks/>
        </xdr:cNvSpPr>
      </xdr:nvSpPr>
      <xdr:spPr>
        <a:xfrm>
          <a:off x="5067300" y="11020425"/>
          <a:ext cx="714375" cy="1238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61</xdr:row>
      <xdr:rowOff>76200</xdr:rowOff>
    </xdr:from>
    <xdr:to>
      <xdr:col>3</xdr:col>
      <xdr:colOff>342900</xdr:colOff>
      <xdr:row>61</xdr:row>
      <xdr:rowOff>219075</xdr:rowOff>
    </xdr:to>
    <xdr:sp>
      <xdr:nvSpPr>
        <xdr:cNvPr id="1" name="Rectangle 1"/>
        <xdr:cNvSpPr>
          <a:spLocks/>
        </xdr:cNvSpPr>
      </xdr:nvSpPr>
      <xdr:spPr>
        <a:xfrm>
          <a:off x="657225" y="14239875"/>
          <a:ext cx="819150" cy="1428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1133475</xdr:colOff>
      <xdr:row>32</xdr:row>
      <xdr:rowOff>104775</xdr:rowOff>
    </xdr:from>
    <xdr:to>
      <xdr:col>11</xdr:col>
      <xdr:colOff>38100</xdr:colOff>
      <xdr:row>46</xdr:row>
      <xdr:rowOff>171450</xdr:rowOff>
    </xdr:to>
    <xdr:pic>
      <xdr:nvPicPr>
        <xdr:cNvPr id="1" name="Picture 3"/>
        <xdr:cNvPicPr preferRelativeResize="1">
          <a:picLocks noChangeAspect="1"/>
        </xdr:cNvPicPr>
      </xdr:nvPicPr>
      <xdr:blipFill>
        <a:blip r:embed="rId1"/>
        <a:stretch>
          <a:fillRect/>
        </a:stretch>
      </xdr:blipFill>
      <xdr:spPr>
        <a:xfrm>
          <a:off x="8001000" y="7496175"/>
          <a:ext cx="3209925" cy="3267075"/>
        </a:xfrm>
        <a:prstGeom prst="rect">
          <a:avLst/>
        </a:prstGeom>
        <a:noFill/>
        <a:ln w="9525" cmpd="sng">
          <a:noFill/>
        </a:ln>
      </xdr:spPr>
    </xdr:pic>
    <xdr:clientData/>
  </xdr:twoCellAnchor>
  <xdr:twoCellAnchor>
    <xdr:from>
      <xdr:col>7</xdr:col>
      <xdr:colOff>1019175</xdr:colOff>
      <xdr:row>31</xdr:row>
      <xdr:rowOff>200025</xdr:rowOff>
    </xdr:from>
    <xdr:to>
      <xdr:col>11</xdr:col>
      <xdr:colOff>514350</xdr:colOff>
      <xdr:row>48</xdr:row>
      <xdr:rowOff>152400</xdr:rowOff>
    </xdr:to>
    <xdr:sp>
      <xdr:nvSpPr>
        <xdr:cNvPr id="2" name="AutoShape 2"/>
        <xdr:cNvSpPr>
          <a:spLocks/>
        </xdr:cNvSpPr>
      </xdr:nvSpPr>
      <xdr:spPr>
        <a:xfrm>
          <a:off x="7886700" y="7362825"/>
          <a:ext cx="3800475" cy="38385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75</xdr:row>
      <xdr:rowOff>0</xdr:rowOff>
    </xdr:from>
    <xdr:to>
      <xdr:col>33</xdr:col>
      <xdr:colOff>0</xdr:colOff>
      <xdr:row>75</xdr:row>
      <xdr:rowOff>0</xdr:rowOff>
    </xdr:to>
    <xdr:sp>
      <xdr:nvSpPr>
        <xdr:cNvPr id="1" name="Text Box 1"/>
        <xdr:cNvSpPr txBox="1">
          <a:spLocks noChangeArrowheads="1"/>
        </xdr:cNvSpPr>
      </xdr:nvSpPr>
      <xdr:spPr>
        <a:xfrm>
          <a:off x="31842075" y="181546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33</xdr:col>
      <xdr:colOff>0</xdr:colOff>
      <xdr:row>75</xdr:row>
      <xdr:rowOff>0</xdr:rowOff>
    </xdr:from>
    <xdr:to>
      <xdr:col>33</xdr:col>
      <xdr:colOff>0</xdr:colOff>
      <xdr:row>75</xdr:row>
      <xdr:rowOff>0</xdr:rowOff>
    </xdr:to>
    <xdr:sp>
      <xdr:nvSpPr>
        <xdr:cNvPr id="2" name="Text Box 2"/>
        <xdr:cNvSpPr txBox="1">
          <a:spLocks noChangeArrowheads="1"/>
        </xdr:cNvSpPr>
      </xdr:nvSpPr>
      <xdr:spPr>
        <a:xfrm>
          <a:off x="31842075" y="181546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6</xdr:row>
      <xdr:rowOff>0</xdr:rowOff>
    </xdr:from>
    <xdr:to>
      <xdr:col>28</xdr:col>
      <xdr:colOff>0</xdr:colOff>
      <xdr:row>6</xdr:row>
      <xdr:rowOff>0</xdr:rowOff>
    </xdr:to>
    <xdr:sp>
      <xdr:nvSpPr>
        <xdr:cNvPr id="1" name="Text Box 1"/>
        <xdr:cNvSpPr txBox="1">
          <a:spLocks noChangeArrowheads="1"/>
        </xdr:cNvSpPr>
      </xdr:nvSpPr>
      <xdr:spPr>
        <a:xfrm>
          <a:off x="28622625" y="12001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28</xdr:col>
      <xdr:colOff>0</xdr:colOff>
      <xdr:row>6</xdr:row>
      <xdr:rowOff>0</xdr:rowOff>
    </xdr:from>
    <xdr:to>
      <xdr:col>28</xdr:col>
      <xdr:colOff>0</xdr:colOff>
      <xdr:row>6</xdr:row>
      <xdr:rowOff>0</xdr:rowOff>
    </xdr:to>
    <xdr:sp>
      <xdr:nvSpPr>
        <xdr:cNvPr id="2" name="Text Box 2"/>
        <xdr:cNvSpPr txBox="1">
          <a:spLocks noChangeArrowheads="1"/>
        </xdr:cNvSpPr>
      </xdr:nvSpPr>
      <xdr:spPr>
        <a:xfrm>
          <a:off x="28622625" y="12001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28</xdr:col>
      <xdr:colOff>0</xdr:colOff>
      <xdr:row>36</xdr:row>
      <xdr:rowOff>0</xdr:rowOff>
    </xdr:from>
    <xdr:to>
      <xdr:col>28</xdr:col>
      <xdr:colOff>0</xdr:colOff>
      <xdr:row>36</xdr:row>
      <xdr:rowOff>0</xdr:rowOff>
    </xdr:to>
    <xdr:sp>
      <xdr:nvSpPr>
        <xdr:cNvPr id="3" name="Text Box 3"/>
        <xdr:cNvSpPr txBox="1">
          <a:spLocks noChangeArrowheads="1"/>
        </xdr:cNvSpPr>
      </xdr:nvSpPr>
      <xdr:spPr>
        <a:xfrm>
          <a:off x="28622625" y="84867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28</xdr:col>
      <xdr:colOff>0</xdr:colOff>
      <xdr:row>36</xdr:row>
      <xdr:rowOff>0</xdr:rowOff>
    </xdr:from>
    <xdr:to>
      <xdr:col>28</xdr:col>
      <xdr:colOff>0</xdr:colOff>
      <xdr:row>36</xdr:row>
      <xdr:rowOff>0</xdr:rowOff>
    </xdr:to>
    <xdr:sp>
      <xdr:nvSpPr>
        <xdr:cNvPr id="4" name="Text Box 4"/>
        <xdr:cNvSpPr txBox="1">
          <a:spLocks noChangeArrowheads="1"/>
        </xdr:cNvSpPr>
      </xdr:nvSpPr>
      <xdr:spPr>
        <a:xfrm>
          <a:off x="28622625" y="848677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28</xdr:col>
      <xdr:colOff>0</xdr:colOff>
      <xdr:row>35</xdr:row>
      <xdr:rowOff>0</xdr:rowOff>
    </xdr:from>
    <xdr:to>
      <xdr:col>28</xdr:col>
      <xdr:colOff>0</xdr:colOff>
      <xdr:row>35</xdr:row>
      <xdr:rowOff>0</xdr:rowOff>
    </xdr:to>
    <xdr:sp>
      <xdr:nvSpPr>
        <xdr:cNvPr id="5" name="Text Box 5"/>
        <xdr:cNvSpPr txBox="1">
          <a:spLocks noChangeArrowheads="1"/>
        </xdr:cNvSpPr>
      </xdr:nvSpPr>
      <xdr:spPr>
        <a:xfrm>
          <a:off x="28622625" y="83820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Ａ</a:t>
          </a:r>
          <a:r>
            <a:rPr lang="en-US" cap="none" sz="800" b="0" i="0" u="none" baseline="0">
              <a:solidFill>
                <a:srgbClr val="000000"/>
              </a:solidFill>
              <a:latin typeface="ＭＳ ゴシック"/>
              <a:ea typeface="ＭＳ ゴシック"/>
              <a:cs typeface="ＭＳ ゴシック"/>
            </a:rPr>
            <a:t>]</a:t>
          </a:r>
        </a:p>
      </xdr:txBody>
    </xdr:sp>
    <xdr:clientData/>
  </xdr:twoCellAnchor>
  <xdr:twoCellAnchor>
    <xdr:from>
      <xdr:col>28</xdr:col>
      <xdr:colOff>0</xdr:colOff>
      <xdr:row>35</xdr:row>
      <xdr:rowOff>0</xdr:rowOff>
    </xdr:from>
    <xdr:to>
      <xdr:col>28</xdr:col>
      <xdr:colOff>0</xdr:colOff>
      <xdr:row>35</xdr:row>
      <xdr:rowOff>0</xdr:rowOff>
    </xdr:to>
    <xdr:sp>
      <xdr:nvSpPr>
        <xdr:cNvPr id="6" name="Text Box 6"/>
        <xdr:cNvSpPr txBox="1">
          <a:spLocks noChangeArrowheads="1"/>
        </xdr:cNvSpPr>
      </xdr:nvSpPr>
      <xdr:spPr>
        <a:xfrm>
          <a:off x="28622625" y="83820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Ｂ</a:t>
          </a:r>
          <a:r>
            <a:rPr lang="en-US" cap="none" sz="800" b="0" i="0" u="none" baseline="0">
              <a:solidFill>
                <a:srgbClr val="000000"/>
              </a:solidFill>
              <a:latin typeface="ＭＳ ゴシック"/>
              <a:ea typeface="ＭＳ ゴシック"/>
              <a:cs typeface="ＭＳ 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K26"/>
  <sheetViews>
    <sheetView tabSelected="1" view="pageBreakPreview" zoomScale="70" zoomScaleNormal="70" zoomScaleSheetLayoutView="70" zoomScalePageLayoutView="0" workbookViewId="0" topLeftCell="A1">
      <selection activeCell="O9" sqref="O9"/>
    </sheetView>
  </sheetViews>
  <sheetFormatPr defaultColWidth="8.875" defaultRowHeight="13.5"/>
  <cols>
    <col min="1" max="1" width="9.875" style="317" customWidth="1"/>
    <col min="2" max="3" width="5.875" style="317" customWidth="1"/>
    <col min="4" max="8" width="11.375" style="317" customWidth="1"/>
    <col min="9" max="10" width="5.875" style="317" customWidth="1"/>
    <col min="11" max="11" width="9.875" style="317" customWidth="1"/>
    <col min="12" max="16384" width="8.875" style="317" customWidth="1"/>
  </cols>
  <sheetData>
    <row r="5" spans="1:11" ht="15" customHeight="1">
      <c r="A5" s="316"/>
      <c r="B5" s="316"/>
      <c r="C5" s="316"/>
      <c r="D5" s="316"/>
      <c r="E5" s="316"/>
      <c r="F5" s="316"/>
      <c r="G5" s="316"/>
      <c r="H5" s="316"/>
      <c r="I5" s="316"/>
      <c r="J5" s="316"/>
      <c r="K5" s="316"/>
    </row>
    <row r="6" spans="1:11" ht="15" customHeight="1">
      <c r="A6" s="2"/>
      <c r="B6" s="2"/>
      <c r="C6" s="2"/>
      <c r="D6" s="2"/>
      <c r="E6" s="2"/>
      <c r="F6" s="2"/>
      <c r="G6" s="2"/>
      <c r="H6" s="2"/>
      <c r="I6" s="2"/>
      <c r="J6" s="2"/>
      <c r="K6" s="2"/>
    </row>
    <row r="7" spans="2:11" ht="35.25" customHeight="1">
      <c r="B7" s="1174" t="s">
        <v>869</v>
      </c>
      <c r="C7" s="1175"/>
      <c r="D7" s="1175"/>
      <c r="E7" s="1175"/>
      <c r="F7" s="1175"/>
      <c r="G7" s="1175"/>
      <c r="H7" s="1175"/>
      <c r="I7" s="1175"/>
      <c r="J7" s="1175"/>
      <c r="K7" s="2"/>
    </row>
    <row r="8" spans="2:11" ht="35.25" customHeight="1">
      <c r="B8" s="1175"/>
      <c r="C8" s="1175"/>
      <c r="D8" s="1175"/>
      <c r="E8" s="1175"/>
      <c r="F8" s="1175"/>
      <c r="G8" s="1175"/>
      <c r="H8" s="1175"/>
      <c r="I8" s="1175"/>
      <c r="J8" s="1175"/>
      <c r="K8" s="2"/>
    </row>
    <row r="11" spans="3:11" ht="35.25" customHeight="1">
      <c r="C11" s="1176" t="s">
        <v>1048</v>
      </c>
      <c r="D11" s="1176"/>
      <c r="E11" s="1176"/>
      <c r="F11" s="1176"/>
      <c r="G11" s="1176"/>
      <c r="H11" s="1176"/>
      <c r="I11" s="1176"/>
      <c r="J11" s="784"/>
      <c r="K11" s="2"/>
    </row>
    <row r="12" spans="2:11" ht="35.25" customHeight="1">
      <c r="B12" s="1176" t="s">
        <v>823</v>
      </c>
      <c r="C12" s="1176"/>
      <c r="D12" s="1176"/>
      <c r="E12" s="1176"/>
      <c r="F12" s="1176"/>
      <c r="G12" s="1176"/>
      <c r="H12" s="1176"/>
      <c r="I12" s="1176"/>
      <c r="J12" s="1176"/>
      <c r="K12" s="2"/>
    </row>
    <row r="13" spans="1:11" ht="13.5">
      <c r="A13" s="316"/>
      <c r="B13" s="316"/>
      <c r="C13" s="316"/>
      <c r="D13" s="316"/>
      <c r="E13" s="316"/>
      <c r="F13" s="316"/>
      <c r="G13" s="316"/>
      <c r="H13" s="316"/>
      <c r="I13" s="316"/>
      <c r="J13" s="316"/>
      <c r="K13" s="316"/>
    </row>
    <row r="14" spans="1:11" ht="18.75">
      <c r="A14" s="2"/>
      <c r="B14" s="2"/>
      <c r="C14" s="2"/>
      <c r="D14" s="2"/>
      <c r="E14" s="2"/>
      <c r="F14" s="2"/>
      <c r="G14" s="2"/>
      <c r="H14" s="2"/>
      <c r="I14" s="2"/>
      <c r="J14" s="2"/>
      <c r="K14" s="2"/>
    </row>
    <row r="15" spans="2:11" ht="29.25" customHeight="1">
      <c r="B15" s="1176"/>
      <c r="C15" s="1176"/>
      <c r="D15" s="1176"/>
      <c r="E15" s="1176"/>
      <c r="F15" s="1176"/>
      <c r="G15" s="1176"/>
      <c r="H15" s="1176"/>
      <c r="I15" s="1176"/>
      <c r="J15" s="1176"/>
      <c r="K15" s="2"/>
    </row>
    <row r="17" spans="1:11" ht="51" customHeight="1">
      <c r="A17" s="316"/>
      <c r="B17" s="316"/>
      <c r="C17" s="316"/>
      <c r="D17" s="316"/>
      <c r="E17" s="316"/>
      <c r="F17" s="316"/>
      <c r="G17" s="316"/>
      <c r="H17" s="316"/>
      <c r="I17" s="316"/>
      <c r="J17" s="316"/>
      <c r="K17" s="316"/>
    </row>
    <row r="18" spans="1:11" ht="90" customHeight="1">
      <c r="A18" s="316"/>
      <c r="B18" s="316"/>
      <c r="C18" s="316"/>
      <c r="D18" s="316"/>
      <c r="E18" s="316"/>
      <c r="F18" s="316"/>
      <c r="G18" s="316"/>
      <c r="H18" s="316"/>
      <c r="I18" s="316"/>
      <c r="J18" s="316"/>
      <c r="K18" s="316"/>
    </row>
    <row r="19" spans="1:11" ht="117" customHeight="1">
      <c r="A19" s="316"/>
      <c r="B19" s="316"/>
      <c r="C19" s="316"/>
      <c r="D19" s="316"/>
      <c r="E19" s="316"/>
      <c r="F19" s="316"/>
      <c r="G19" s="316"/>
      <c r="H19" s="316"/>
      <c r="I19" s="316"/>
      <c r="J19" s="316"/>
      <c r="K19" s="316"/>
    </row>
    <row r="20" spans="2:11" ht="36" customHeight="1">
      <c r="B20" s="1178" t="s">
        <v>871</v>
      </c>
      <c r="C20" s="1178"/>
      <c r="D20" s="1178"/>
      <c r="E20" s="1178"/>
      <c r="F20" s="1178"/>
      <c r="G20" s="1178"/>
      <c r="H20" s="1178"/>
      <c r="I20" s="1178"/>
      <c r="J20" s="1178"/>
      <c r="K20" s="1"/>
    </row>
    <row r="21" spans="1:11" ht="15" customHeight="1">
      <c r="A21" s="316"/>
      <c r="B21" s="1178"/>
      <c r="C21" s="1178"/>
      <c r="D21" s="1178"/>
      <c r="E21" s="1178"/>
      <c r="F21" s="1178"/>
      <c r="G21" s="1178"/>
      <c r="H21" s="1178"/>
      <c r="I21" s="1178"/>
      <c r="J21" s="1178"/>
      <c r="K21" s="316"/>
    </row>
    <row r="24" spans="2:11" ht="24">
      <c r="B24" s="1177"/>
      <c r="C24" s="1177"/>
      <c r="D24" s="1177"/>
      <c r="E24" s="1177"/>
      <c r="F24" s="1177"/>
      <c r="G24" s="1177"/>
      <c r="H24" s="1177"/>
      <c r="I24" s="1177"/>
      <c r="J24" s="1177"/>
      <c r="K24" s="3"/>
    </row>
    <row r="25" spans="1:11" ht="13.5">
      <c r="A25" s="318"/>
      <c r="B25" s="318"/>
      <c r="C25" s="318"/>
      <c r="D25" s="318"/>
      <c r="E25" s="318"/>
      <c r="F25" s="318"/>
      <c r="G25" s="318"/>
      <c r="H25" s="318"/>
      <c r="I25" s="318"/>
      <c r="J25" s="318"/>
      <c r="K25" s="318"/>
    </row>
    <row r="26" spans="1:11" ht="13.5">
      <c r="A26" s="318"/>
      <c r="B26" s="318"/>
      <c r="C26" s="318"/>
      <c r="D26" s="318"/>
      <c r="E26" s="318"/>
      <c r="F26" s="318"/>
      <c r="G26" s="318"/>
      <c r="H26" s="318"/>
      <c r="I26" s="318"/>
      <c r="J26" s="318"/>
      <c r="K26" s="318"/>
    </row>
  </sheetData>
  <sheetProtection/>
  <mergeCells count="7">
    <mergeCell ref="B7:J8"/>
    <mergeCell ref="C11:I11"/>
    <mergeCell ref="B24:J24"/>
    <mergeCell ref="B12:J12"/>
    <mergeCell ref="B15:J15"/>
    <mergeCell ref="B20:J20"/>
    <mergeCell ref="B21:J21"/>
  </mergeCells>
  <printOptions horizontalCentered="1" verticalCentered="1"/>
  <pageMargins left="0.7086614173228347" right="0.5905511811023623" top="0.984251968503937" bottom="0.98425196850393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C2:W138"/>
  <sheetViews>
    <sheetView view="pageBreakPreview" zoomScaleNormal="85" zoomScaleSheetLayoutView="100" zoomScalePageLayoutView="0" workbookViewId="0" topLeftCell="A1">
      <selection activeCell="H3" sqref="H3"/>
    </sheetView>
  </sheetViews>
  <sheetFormatPr defaultColWidth="9.00390625" defaultRowHeight="13.5"/>
  <cols>
    <col min="1" max="1" width="2.625" style="380" customWidth="1"/>
    <col min="2" max="2" width="1.625" style="380" customWidth="1"/>
    <col min="3" max="3" width="4.625" style="380" customWidth="1"/>
    <col min="4" max="6" width="10.625" style="380" customWidth="1"/>
    <col min="7" max="7" width="10.625" style="381" customWidth="1"/>
    <col min="8" max="15" width="10.625" style="380" customWidth="1"/>
    <col min="16" max="16" width="1.625" style="380" customWidth="1"/>
    <col min="17" max="17" width="7.125" style="380" customWidth="1"/>
    <col min="18" max="21" width="7.125" style="380" hidden="1" customWidth="1"/>
    <col min="22" max="22" width="7.00390625" style="380" hidden="1" customWidth="1"/>
    <col min="23" max="24" width="0" style="380" hidden="1" customWidth="1"/>
    <col min="25" max="16384" width="9.00390625" style="380" customWidth="1"/>
  </cols>
  <sheetData>
    <row r="1" ht="14.25" customHeight="1"/>
    <row r="2" spans="3:20" s="319" customFormat="1" ht="18" customHeight="1">
      <c r="C2" s="437" t="s">
        <v>855</v>
      </c>
      <c r="D2" s="437"/>
      <c r="E2" s="437"/>
      <c r="F2" s="437"/>
      <c r="G2" s="437"/>
      <c r="H2" s="437"/>
      <c r="I2" s="437"/>
      <c r="J2" s="437"/>
      <c r="K2" s="437"/>
      <c r="L2" s="437"/>
      <c r="M2" s="437"/>
      <c r="N2" s="437"/>
      <c r="O2" s="437"/>
      <c r="P2" s="437"/>
      <c r="Q2" s="378"/>
      <c r="R2" s="378"/>
      <c r="S2" s="378"/>
      <c r="T2" s="378"/>
    </row>
    <row r="3" spans="3:22" ht="29.25" customHeight="1">
      <c r="C3" s="438" t="s">
        <v>360</v>
      </c>
      <c r="D3" s="438"/>
      <c r="E3" s="438"/>
      <c r="F3" s="438"/>
      <c r="G3" s="438"/>
      <c r="H3" s="438"/>
      <c r="I3" s="438"/>
      <c r="J3" s="438"/>
      <c r="K3" s="438"/>
      <c r="L3" s="438"/>
      <c r="M3" s="438"/>
      <c r="N3" s="438"/>
      <c r="O3" s="438"/>
      <c r="P3" s="438"/>
      <c r="Q3" s="438"/>
      <c r="R3" s="438"/>
      <c r="S3" s="438"/>
      <c r="T3" s="438"/>
      <c r="U3" s="438"/>
      <c r="V3" s="438"/>
    </row>
    <row r="4" spans="4:21" ht="18" customHeight="1" thickBot="1">
      <c r="D4" s="382"/>
      <c r="E4" s="382"/>
      <c r="F4" s="382"/>
      <c r="G4" s="382"/>
      <c r="H4" s="382"/>
      <c r="I4" s="382"/>
      <c r="J4" s="382"/>
      <c r="K4" s="382"/>
      <c r="L4" s="382"/>
      <c r="M4" s="382"/>
      <c r="N4" s="382"/>
      <c r="O4" s="382"/>
      <c r="P4" s="382"/>
      <c r="Q4" s="382"/>
      <c r="R4" s="382"/>
      <c r="S4" s="382"/>
      <c r="T4" s="382"/>
      <c r="U4" s="382"/>
    </row>
    <row r="5" spans="3:16" ht="18" customHeight="1">
      <c r="C5" s="383"/>
      <c r="D5" s="384"/>
      <c r="E5" s="384"/>
      <c r="F5" s="384"/>
      <c r="G5" s="385"/>
      <c r="H5" s="384"/>
      <c r="I5" s="384"/>
      <c r="J5" s="384"/>
      <c r="K5" s="384"/>
      <c r="L5" s="384"/>
      <c r="M5" s="384"/>
      <c r="N5" s="384"/>
      <c r="O5" s="384"/>
      <c r="P5" s="386"/>
    </row>
    <row r="6" spans="3:16" ht="18" customHeight="1">
      <c r="C6" s="386"/>
      <c r="D6" s="439" t="s">
        <v>1060</v>
      </c>
      <c r="E6" s="387"/>
      <c r="F6" s="387"/>
      <c r="G6" s="389"/>
      <c r="H6" s="387"/>
      <c r="I6" s="387"/>
      <c r="J6" s="387"/>
      <c r="K6" s="387"/>
      <c r="L6" s="387"/>
      <c r="M6" s="387"/>
      <c r="N6" s="387"/>
      <c r="O6" s="387"/>
      <c r="P6" s="386"/>
    </row>
    <row r="7" spans="3:16" ht="18" customHeight="1">
      <c r="C7" s="386"/>
      <c r="D7" s="1324" t="s">
        <v>163</v>
      </c>
      <c r="E7" s="1325"/>
      <c r="F7" s="1325"/>
      <c r="G7" s="1325"/>
      <c r="H7" s="440" t="s">
        <v>165</v>
      </c>
      <c r="I7" s="441" t="s">
        <v>1061</v>
      </c>
      <c r="J7" s="436" t="s">
        <v>164</v>
      </c>
      <c r="K7" s="440" t="s">
        <v>1062</v>
      </c>
      <c r="L7" s="440" t="s">
        <v>167</v>
      </c>
      <c r="M7" s="387"/>
      <c r="N7" s="387"/>
      <c r="O7" s="387"/>
      <c r="P7" s="386"/>
    </row>
    <row r="8" spans="3:16" ht="18" customHeight="1">
      <c r="C8" s="386"/>
      <c r="D8" s="1326"/>
      <c r="E8" s="1327"/>
      <c r="F8" s="1327"/>
      <c r="G8" s="1327"/>
      <c r="H8" s="442"/>
      <c r="I8" s="435"/>
      <c r="J8" s="443" t="s">
        <v>328</v>
      </c>
      <c r="K8" s="443" t="s">
        <v>329</v>
      </c>
      <c r="L8" s="443" t="s">
        <v>1063</v>
      </c>
      <c r="M8" s="387"/>
      <c r="N8" s="387"/>
      <c r="O8" s="387"/>
      <c r="P8" s="386"/>
    </row>
    <row r="9" spans="3:16" ht="18" customHeight="1">
      <c r="C9" s="386"/>
      <c r="D9" s="1328" t="s">
        <v>330</v>
      </c>
      <c r="E9" s="1329"/>
      <c r="F9" s="1329"/>
      <c r="G9" s="1330"/>
      <c r="H9" s="1337" t="s">
        <v>331</v>
      </c>
      <c r="I9" s="444" t="s">
        <v>1064</v>
      </c>
      <c r="J9" s="1340"/>
      <c r="K9" s="445"/>
      <c r="L9" s="446">
        <f aca="true" t="shared" si="0" ref="L9:L29">ROUND(J$9*K9*24,0)</f>
        <v>0</v>
      </c>
      <c r="M9" s="387"/>
      <c r="N9" s="387"/>
      <c r="O9" s="387"/>
      <c r="P9" s="386"/>
    </row>
    <row r="10" spans="3:16" ht="18" customHeight="1">
      <c r="C10" s="386"/>
      <c r="D10" s="1331"/>
      <c r="E10" s="1332"/>
      <c r="F10" s="1332"/>
      <c r="G10" s="1333"/>
      <c r="H10" s="1338"/>
      <c r="I10" s="447" t="s">
        <v>1065</v>
      </c>
      <c r="J10" s="1341"/>
      <c r="K10" s="445"/>
      <c r="L10" s="446">
        <f t="shared" si="0"/>
        <v>0</v>
      </c>
      <c r="M10" s="387"/>
      <c r="N10" s="387"/>
      <c r="O10" s="387"/>
      <c r="P10" s="386"/>
    </row>
    <row r="11" spans="3:16" ht="18" customHeight="1">
      <c r="C11" s="386"/>
      <c r="D11" s="1331"/>
      <c r="E11" s="1332"/>
      <c r="F11" s="1332"/>
      <c r="G11" s="1333"/>
      <c r="H11" s="1339"/>
      <c r="I11" s="447" t="s">
        <v>1066</v>
      </c>
      <c r="J11" s="1341"/>
      <c r="K11" s="445"/>
      <c r="L11" s="446">
        <f t="shared" si="0"/>
        <v>0</v>
      </c>
      <c r="M11" s="387"/>
      <c r="N11" s="387"/>
      <c r="O11" s="387"/>
      <c r="P11" s="386"/>
    </row>
    <row r="12" spans="3:16" ht="18" customHeight="1">
      <c r="C12" s="386"/>
      <c r="D12" s="1331"/>
      <c r="E12" s="1332"/>
      <c r="F12" s="1332"/>
      <c r="G12" s="1333"/>
      <c r="H12" s="1337" t="s">
        <v>332</v>
      </c>
      <c r="I12" s="444" t="s">
        <v>1064</v>
      </c>
      <c r="J12" s="1341"/>
      <c r="K12" s="445"/>
      <c r="L12" s="446">
        <f t="shared" si="0"/>
        <v>0</v>
      </c>
      <c r="M12" s="387"/>
      <c r="N12" s="387"/>
      <c r="O12" s="387"/>
      <c r="P12" s="386"/>
    </row>
    <row r="13" spans="3:16" ht="18" customHeight="1">
      <c r="C13" s="386"/>
      <c r="D13" s="1331"/>
      <c r="E13" s="1332"/>
      <c r="F13" s="1332"/>
      <c r="G13" s="1333"/>
      <c r="H13" s="1338"/>
      <c r="I13" s="447" t="s">
        <v>1065</v>
      </c>
      <c r="J13" s="1341"/>
      <c r="K13" s="445"/>
      <c r="L13" s="446">
        <f t="shared" si="0"/>
        <v>0</v>
      </c>
      <c r="M13" s="387"/>
      <c r="N13" s="387"/>
      <c r="O13" s="387"/>
      <c r="P13" s="386"/>
    </row>
    <row r="14" spans="3:16" ht="18" customHeight="1">
      <c r="C14" s="386"/>
      <c r="D14" s="1331"/>
      <c r="E14" s="1332"/>
      <c r="F14" s="1332"/>
      <c r="G14" s="1333"/>
      <c r="H14" s="1339"/>
      <c r="I14" s="447" t="s">
        <v>1066</v>
      </c>
      <c r="J14" s="1341"/>
      <c r="K14" s="445"/>
      <c r="L14" s="446">
        <f t="shared" si="0"/>
        <v>0</v>
      </c>
      <c r="M14" s="387"/>
      <c r="N14" s="387"/>
      <c r="O14" s="387"/>
      <c r="P14" s="386"/>
    </row>
    <row r="15" spans="3:16" ht="18" customHeight="1">
      <c r="C15" s="386"/>
      <c r="D15" s="1331"/>
      <c r="E15" s="1332"/>
      <c r="F15" s="1332"/>
      <c r="G15" s="1333"/>
      <c r="H15" s="1337" t="s">
        <v>333</v>
      </c>
      <c r="I15" s="444" t="s">
        <v>1064</v>
      </c>
      <c r="J15" s="1341"/>
      <c r="K15" s="445"/>
      <c r="L15" s="446">
        <f t="shared" si="0"/>
        <v>0</v>
      </c>
      <c r="M15" s="387"/>
      <c r="N15" s="387"/>
      <c r="O15" s="387"/>
      <c r="P15" s="386"/>
    </row>
    <row r="16" spans="3:16" ht="18" customHeight="1">
      <c r="C16" s="386"/>
      <c r="D16" s="1331"/>
      <c r="E16" s="1332"/>
      <c r="F16" s="1332"/>
      <c r="G16" s="1333"/>
      <c r="H16" s="1338"/>
      <c r="I16" s="447" t="s">
        <v>1065</v>
      </c>
      <c r="J16" s="1341"/>
      <c r="K16" s="445"/>
      <c r="L16" s="446">
        <f t="shared" si="0"/>
        <v>0</v>
      </c>
      <c r="M16" s="387"/>
      <c r="N16" s="387"/>
      <c r="O16" s="387"/>
      <c r="P16" s="386"/>
    </row>
    <row r="17" spans="3:16" ht="18" customHeight="1">
      <c r="C17" s="386"/>
      <c r="D17" s="1331"/>
      <c r="E17" s="1332"/>
      <c r="F17" s="1332"/>
      <c r="G17" s="1333"/>
      <c r="H17" s="1339"/>
      <c r="I17" s="447" t="s">
        <v>1066</v>
      </c>
      <c r="J17" s="1341"/>
      <c r="K17" s="445"/>
      <c r="L17" s="446">
        <f t="shared" si="0"/>
        <v>0</v>
      </c>
      <c r="M17" s="387"/>
      <c r="N17" s="387"/>
      <c r="O17" s="387"/>
      <c r="P17" s="386"/>
    </row>
    <row r="18" spans="3:16" ht="18" customHeight="1">
      <c r="C18" s="386"/>
      <c r="D18" s="1331"/>
      <c r="E18" s="1332"/>
      <c r="F18" s="1332"/>
      <c r="G18" s="1333"/>
      <c r="H18" s="1337" t="s">
        <v>334</v>
      </c>
      <c r="I18" s="444" t="s">
        <v>1064</v>
      </c>
      <c r="J18" s="1341"/>
      <c r="K18" s="445"/>
      <c r="L18" s="446">
        <f t="shared" si="0"/>
        <v>0</v>
      </c>
      <c r="M18" s="387"/>
      <c r="N18" s="387"/>
      <c r="O18" s="387"/>
      <c r="P18" s="386"/>
    </row>
    <row r="19" spans="3:16" ht="18" customHeight="1">
      <c r="C19" s="386"/>
      <c r="D19" s="1331"/>
      <c r="E19" s="1332"/>
      <c r="F19" s="1332"/>
      <c r="G19" s="1333"/>
      <c r="H19" s="1338"/>
      <c r="I19" s="447" t="s">
        <v>1065</v>
      </c>
      <c r="J19" s="1341"/>
      <c r="K19" s="445"/>
      <c r="L19" s="446">
        <f t="shared" si="0"/>
        <v>0</v>
      </c>
      <c r="M19" s="387"/>
      <c r="N19" s="387"/>
      <c r="O19" s="387"/>
      <c r="P19" s="386"/>
    </row>
    <row r="20" spans="3:16" ht="18" customHeight="1">
      <c r="C20" s="386"/>
      <c r="D20" s="1331"/>
      <c r="E20" s="1332"/>
      <c r="F20" s="1332"/>
      <c r="G20" s="1333"/>
      <c r="H20" s="1339"/>
      <c r="I20" s="447" t="s">
        <v>1066</v>
      </c>
      <c r="J20" s="1341"/>
      <c r="K20" s="445"/>
      <c r="L20" s="446">
        <f t="shared" si="0"/>
        <v>0</v>
      </c>
      <c r="M20" s="387"/>
      <c r="N20" s="387"/>
      <c r="O20" s="387"/>
      <c r="P20" s="386"/>
    </row>
    <row r="21" spans="3:16" ht="18" customHeight="1">
      <c r="C21" s="386"/>
      <c r="D21" s="1331"/>
      <c r="E21" s="1332"/>
      <c r="F21" s="1332"/>
      <c r="G21" s="1333"/>
      <c r="H21" s="1337" t="s">
        <v>335</v>
      </c>
      <c r="I21" s="444" t="s">
        <v>1064</v>
      </c>
      <c r="J21" s="1341"/>
      <c r="K21" s="445"/>
      <c r="L21" s="446">
        <f t="shared" si="0"/>
        <v>0</v>
      </c>
      <c r="M21" s="387"/>
      <c r="N21" s="387"/>
      <c r="O21" s="387"/>
      <c r="P21" s="386"/>
    </row>
    <row r="22" spans="3:16" ht="18" customHeight="1">
      <c r="C22" s="386"/>
      <c r="D22" s="1331"/>
      <c r="E22" s="1332"/>
      <c r="F22" s="1332"/>
      <c r="G22" s="1333"/>
      <c r="H22" s="1338"/>
      <c r="I22" s="447" t="s">
        <v>1065</v>
      </c>
      <c r="J22" s="1341"/>
      <c r="K22" s="445"/>
      <c r="L22" s="446">
        <f t="shared" si="0"/>
        <v>0</v>
      </c>
      <c r="M22" s="387"/>
      <c r="N22" s="387"/>
      <c r="O22" s="387"/>
      <c r="P22" s="386"/>
    </row>
    <row r="23" spans="3:16" ht="18" customHeight="1">
      <c r="C23" s="386"/>
      <c r="D23" s="1331"/>
      <c r="E23" s="1332"/>
      <c r="F23" s="1332"/>
      <c r="G23" s="1333"/>
      <c r="H23" s="1339"/>
      <c r="I23" s="447" t="s">
        <v>1066</v>
      </c>
      <c r="J23" s="1341"/>
      <c r="K23" s="445"/>
      <c r="L23" s="446">
        <f t="shared" si="0"/>
        <v>0</v>
      </c>
      <c r="M23" s="387"/>
      <c r="N23" s="387"/>
      <c r="O23" s="387"/>
      <c r="P23" s="386"/>
    </row>
    <row r="24" spans="3:16" ht="18" customHeight="1">
      <c r="C24" s="386"/>
      <c r="D24" s="1331"/>
      <c r="E24" s="1332"/>
      <c r="F24" s="1332"/>
      <c r="G24" s="1333"/>
      <c r="H24" s="1337" t="s">
        <v>336</v>
      </c>
      <c r="I24" s="444" t="s">
        <v>1064</v>
      </c>
      <c r="J24" s="1341"/>
      <c r="K24" s="445"/>
      <c r="L24" s="446">
        <f t="shared" si="0"/>
        <v>0</v>
      </c>
      <c r="M24" s="387"/>
      <c r="N24" s="387"/>
      <c r="O24" s="387"/>
      <c r="P24" s="386"/>
    </row>
    <row r="25" spans="3:16" ht="18" customHeight="1">
      <c r="C25" s="386"/>
      <c r="D25" s="1331"/>
      <c r="E25" s="1332"/>
      <c r="F25" s="1332"/>
      <c r="G25" s="1333"/>
      <c r="H25" s="1338"/>
      <c r="I25" s="447" t="s">
        <v>1065</v>
      </c>
      <c r="J25" s="1341"/>
      <c r="K25" s="445"/>
      <c r="L25" s="446">
        <f t="shared" si="0"/>
        <v>0</v>
      </c>
      <c r="M25" s="387"/>
      <c r="N25" s="387"/>
      <c r="O25" s="387"/>
      <c r="P25" s="386"/>
    </row>
    <row r="26" spans="3:16" ht="18" customHeight="1">
      <c r="C26" s="386"/>
      <c r="D26" s="1331"/>
      <c r="E26" s="1332"/>
      <c r="F26" s="1332"/>
      <c r="G26" s="1333"/>
      <c r="H26" s="1339"/>
      <c r="I26" s="447" t="s">
        <v>1066</v>
      </c>
      <c r="J26" s="1341"/>
      <c r="K26" s="445"/>
      <c r="L26" s="446">
        <f t="shared" si="0"/>
        <v>0</v>
      </c>
      <c r="M26" s="387"/>
      <c r="N26" s="387"/>
      <c r="O26" s="387"/>
      <c r="P26" s="386"/>
    </row>
    <row r="27" spans="3:16" ht="18" customHeight="1">
      <c r="C27" s="386"/>
      <c r="D27" s="1331"/>
      <c r="E27" s="1332"/>
      <c r="F27" s="1332"/>
      <c r="G27" s="1333"/>
      <c r="H27" s="1337" t="s">
        <v>337</v>
      </c>
      <c r="I27" s="444" t="s">
        <v>1064</v>
      </c>
      <c r="J27" s="1341"/>
      <c r="K27" s="445"/>
      <c r="L27" s="446">
        <f t="shared" si="0"/>
        <v>0</v>
      </c>
      <c r="M27" s="387"/>
      <c r="N27" s="387"/>
      <c r="O27" s="387"/>
      <c r="P27" s="386"/>
    </row>
    <row r="28" spans="3:16" ht="18" customHeight="1">
      <c r="C28" s="386"/>
      <c r="D28" s="1331"/>
      <c r="E28" s="1332"/>
      <c r="F28" s="1332"/>
      <c r="G28" s="1333"/>
      <c r="H28" s="1338"/>
      <c r="I28" s="447" t="s">
        <v>1065</v>
      </c>
      <c r="J28" s="1341"/>
      <c r="K28" s="445"/>
      <c r="L28" s="446">
        <f t="shared" si="0"/>
        <v>0</v>
      </c>
      <c r="M28" s="387"/>
      <c r="N28" s="387"/>
      <c r="O28" s="387"/>
      <c r="P28" s="386"/>
    </row>
    <row r="29" spans="3:16" ht="18" customHeight="1">
      <c r="C29" s="386"/>
      <c r="D29" s="1334"/>
      <c r="E29" s="1335"/>
      <c r="F29" s="1335"/>
      <c r="G29" s="1336"/>
      <c r="H29" s="1339"/>
      <c r="I29" s="447" t="s">
        <v>1066</v>
      </c>
      <c r="J29" s="1342"/>
      <c r="K29" s="445"/>
      <c r="L29" s="446">
        <f t="shared" si="0"/>
        <v>0</v>
      </c>
      <c r="M29" s="387"/>
      <c r="N29" s="387"/>
      <c r="O29" s="387"/>
      <c r="P29" s="386"/>
    </row>
    <row r="30" spans="3:16" ht="18" customHeight="1">
      <c r="C30" s="386"/>
      <c r="D30" s="1343" t="s">
        <v>919</v>
      </c>
      <c r="E30" s="1344"/>
      <c r="F30" s="1344"/>
      <c r="G30" s="1344"/>
      <c r="H30" s="801"/>
      <c r="I30" s="802"/>
      <c r="J30" s="786"/>
      <c r="K30" s="803"/>
      <c r="L30" s="446">
        <f>ROUND(J30*K30*24,0)</f>
        <v>0</v>
      </c>
      <c r="M30" s="387"/>
      <c r="N30" s="387"/>
      <c r="O30" s="387"/>
      <c r="P30" s="386"/>
    </row>
    <row r="31" spans="3:16" ht="18" customHeight="1">
      <c r="C31" s="386"/>
      <c r="D31" s="1343" t="s">
        <v>921</v>
      </c>
      <c r="E31" s="1344"/>
      <c r="F31" s="1344"/>
      <c r="G31" s="1344"/>
      <c r="H31" s="448"/>
      <c r="I31" s="449"/>
      <c r="J31" s="450"/>
      <c r="K31" s="451"/>
      <c r="L31" s="446">
        <f>ROUND(J31*K31*24,0)</f>
        <v>0</v>
      </c>
      <c r="M31" s="387"/>
      <c r="N31" s="387"/>
      <c r="O31" s="387"/>
      <c r="P31" s="386"/>
    </row>
    <row r="32" spans="3:16" ht="18" customHeight="1">
      <c r="C32" s="386"/>
      <c r="D32" s="1343" t="s">
        <v>923</v>
      </c>
      <c r="E32" s="1344"/>
      <c r="F32" s="1344"/>
      <c r="G32" s="1344"/>
      <c r="H32" s="448"/>
      <c r="I32" s="449"/>
      <c r="J32" s="450"/>
      <c r="K32" s="451"/>
      <c r="L32" s="446">
        <f>ROUND(J32*K32*24,0)</f>
        <v>0</v>
      </c>
      <c r="M32" s="387"/>
      <c r="N32" s="387"/>
      <c r="O32" s="387"/>
      <c r="P32" s="386"/>
    </row>
    <row r="33" spans="3:16" ht="18" customHeight="1">
      <c r="C33" s="386"/>
      <c r="D33" s="394" t="s">
        <v>0</v>
      </c>
      <c r="E33" s="387"/>
      <c r="F33" s="387"/>
      <c r="G33" s="389"/>
      <c r="H33" s="387"/>
      <c r="I33" s="387"/>
      <c r="J33" s="387"/>
      <c r="K33" s="387"/>
      <c r="L33" s="387"/>
      <c r="M33" s="387"/>
      <c r="N33" s="387"/>
      <c r="O33" s="387"/>
      <c r="P33" s="386"/>
    </row>
    <row r="34" spans="3:16" ht="18" customHeight="1">
      <c r="C34" s="386"/>
      <c r="D34" s="394" t="s">
        <v>1</v>
      </c>
      <c r="E34" s="387"/>
      <c r="F34" s="387"/>
      <c r="G34" s="389"/>
      <c r="H34" s="387"/>
      <c r="I34" s="387"/>
      <c r="J34" s="387"/>
      <c r="K34" s="387"/>
      <c r="L34" s="387"/>
      <c r="M34" s="387"/>
      <c r="N34" s="387"/>
      <c r="O34" s="387"/>
      <c r="P34" s="386"/>
    </row>
    <row r="35" spans="3:16" ht="18" customHeight="1">
      <c r="C35" s="386"/>
      <c r="D35" s="394" t="s">
        <v>751</v>
      </c>
      <c r="E35" s="387"/>
      <c r="F35" s="387"/>
      <c r="G35" s="389"/>
      <c r="H35" s="387"/>
      <c r="I35" s="387"/>
      <c r="J35" s="387"/>
      <c r="K35" s="387"/>
      <c r="L35" s="387"/>
      <c r="M35" s="387"/>
      <c r="N35" s="387"/>
      <c r="O35" s="387"/>
      <c r="P35" s="386"/>
    </row>
    <row r="36" spans="3:16" ht="18" customHeight="1">
      <c r="C36" s="386"/>
      <c r="D36" s="839" t="s">
        <v>752</v>
      </c>
      <c r="E36" s="387"/>
      <c r="F36" s="387"/>
      <c r="G36" s="389"/>
      <c r="H36" s="387"/>
      <c r="I36" s="387"/>
      <c r="J36" s="387"/>
      <c r="K36" s="387"/>
      <c r="L36" s="387"/>
      <c r="M36" s="387"/>
      <c r="N36" s="387"/>
      <c r="O36" s="387"/>
      <c r="P36" s="386"/>
    </row>
    <row r="37" spans="3:16" ht="18" customHeight="1">
      <c r="C37" s="386"/>
      <c r="D37" s="394"/>
      <c r="E37" s="387"/>
      <c r="F37" s="387"/>
      <c r="G37" s="389"/>
      <c r="H37" s="387"/>
      <c r="I37" s="387"/>
      <c r="J37" s="387"/>
      <c r="K37" s="387"/>
      <c r="L37" s="387"/>
      <c r="M37" s="387"/>
      <c r="N37" s="387"/>
      <c r="O37" s="387"/>
      <c r="P37" s="386"/>
    </row>
    <row r="38" spans="3:16" ht="18" customHeight="1">
      <c r="C38" s="386"/>
      <c r="D38" s="387"/>
      <c r="E38" s="387"/>
      <c r="F38" s="387"/>
      <c r="G38" s="841"/>
      <c r="H38" s="387"/>
      <c r="I38" s="387"/>
      <c r="J38" s="387"/>
      <c r="K38" s="387"/>
      <c r="L38" s="387"/>
      <c r="M38" s="387"/>
      <c r="N38" s="387"/>
      <c r="O38" s="387"/>
      <c r="P38" s="386"/>
    </row>
    <row r="39" spans="3:16" ht="18" customHeight="1">
      <c r="C39" s="386"/>
      <c r="D39" s="439" t="s">
        <v>2</v>
      </c>
      <c r="E39" s="387"/>
      <c r="F39" s="387"/>
      <c r="G39" s="841" t="s">
        <v>361</v>
      </c>
      <c r="H39" s="387"/>
      <c r="I39" s="439" t="s">
        <v>3</v>
      </c>
      <c r="J39" s="387"/>
      <c r="K39" s="387"/>
      <c r="L39" s="387"/>
      <c r="M39" s="387"/>
      <c r="N39" s="387"/>
      <c r="O39" s="387"/>
      <c r="P39" s="386"/>
    </row>
    <row r="40" spans="3:16" ht="18" customHeight="1">
      <c r="C40" s="386"/>
      <c r="D40" s="1345" t="s">
        <v>165</v>
      </c>
      <c r="E40" s="1346" t="s">
        <v>925</v>
      </c>
      <c r="F40" s="1345"/>
      <c r="G40" s="1345"/>
      <c r="H40" s="387"/>
      <c r="O40" s="387"/>
      <c r="P40" s="386"/>
    </row>
    <row r="41" spans="3:16" ht="18" customHeight="1">
      <c r="C41" s="386"/>
      <c r="D41" s="1345"/>
      <c r="E41" s="444" t="s">
        <v>4</v>
      </c>
      <c r="F41" s="444" t="s">
        <v>5</v>
      </c>
      <c r="G41" s="444" t="s">
        <v>6</v>
      </c>
      <c r="H41" s="387"/>
      <c r="I41" s="394" t="s">
        <v>169</v>
      </c>
      <c r="J41" s="452"/>
      <c r="K41" s="394" t="s">
        <v>338</v>
      </c>
      <c r="L41" s="388"/>
      <c r="M41" s="388"/>
      <c r="N41" s="388"/>
      <c r="O41" s="387"/>
      <c r="P41" s="386"/>
    </row>
    <row r="42" spans="3:16" ht="18" customHeight="1">
      <c r="C42" s="386"/>
      <c r="D42" s="444" t="s">
        <v>331</v>
      </c>
      <c r="E42" s="804"/>
      <c r="F42" s="455"/>
      <c r="G42" s="455"/>
      <c r="I42" s="453"/>
      <c r="J42" s="388"/>
      <c r="K42" s="388"/>
      <c r="L42" s="454"/>
      <c r="M42" s="454"/>
      <c r="N42" s="454"/>
      <c r="O42" s="387"/>
      <c r="P42" s="386"/>
    </row>
    <row r="43" spans="3:16" ht="18" customHeight="1">
      <c r="C43" s="386"/>
      <c r="D43" s="444" t="s">
        <v>332</v>
      </c>
      <c r="E43" s="804"/>
      <c r="F43" s="455"/>
      <c r="G43" s="455"/>
      <c r="I43" s="394" t="s">
        <v>7</v>
      </c>
      <c r="J43" s="455"/>
      <c r="K43" s="394" t="s">
        <v>8</v>
      </c>
      <c r="L43" s="454"/>
      <c r="M43" s="454"/>
      <c r="N43" s="454"/>
      <c r="O43" s="387"/>
      <c r="P43" s="386"/>
    </row>
    <row r="44" spans="3:16" ht="18" customHeight="1">
      <c r="C44" s="386"/>
      <c r="D44" s="444" t="s">
        <v>333</v>
      </c>
      <c r="E44" s="804"/>
      <c r="F44" s="455"/>
      <c r="G44" s="455"/>
      <c r="I44" s="454"/>
      <c r="J44" s="454"/>
      <c r="K44" s="454"/>
      <c r="L44" s="454"/>
      <c r="M44" s="454"/>
      <c r="N44" s="454"/>
      <c r="O44" s="387"/>
      <c r="P44" s="386"/>
    </row>
    <row r="45" spans="3:16" ht="18" customHeight="1">
      <c r="C45" s="386"/>
      <c r="D45" s="444" t="s">
        <v>334</v>
      </c>
      <c r="E45" s="804"/>
      <c r="F45" s="455"/>
      <c r="G45" s="455"/>
      <c r="I45" s="394" t="s">
        <v>9</v>
      </c>
      <c r="J45" s="455"/>
      <c r="K45" s="394" t="s">
        <v>357</v>
      </c>
      <c r="L45" s="454"/>
      <c r="M45" s="454"/>
      <c r="N45" s="454"/>
      <c r="O45" s="387"/>
      <c r="P45" s="386"/>
    </row>
    <row r="46" spans="3:16" ht="18" customHeight="1">
      <c r="C46" s="386"/>
      <c r="D46" s="444" t="s">
        <v>335</v>
      </c>
      <c r="E46" s="804"/>
      <c r="F46" s="455"/>
      <c r="G46" s="455"/>
      <c r="L46" s="454"/>
      <c r="M46" s="454"/>
      <c r="N46" s="454"/>
      <c r="O46" s="387"/>
      <c r="P46" s="386"/>
    </row>
    <row r="47" spans="3:16" ht="18" customHeight="1">
      <c r="C47" s="386"/>
      <c r="D47" s="444" t="s">
        <v>336</v>
      </c>
      <c r="E47" s="804"/>
      <c r="F47" s="455"/>
      <c r="G47" s="455"/>
      <c r="I47" s="459" t="s">
        <v>933</v>
      </c>
      <c r="J47" s="455"/>
      <c r="K47" s="394" t="s">
        <v>8</v>
      </c>
      <c r="O47" s="387"/>
      <c r="P47" s="386"/>
    </row>
    <row r="48" spans="3:16" ht="18" customHeight="1">
      <c r="C48" s="386"/>
      <c r="D48" s="444" t="s">
        <v>337</v>
      </c>
      <c r="E48" s="804"/>
      <c r="F48" s="455"/>
      <c r="G48" s="455"/>
      <c r="O48" s="387"/>
      <c r="P48" s="386"/>
    </row>
    <row r="49" spans="3:16" ht="18" customHeight="1">
      <c r="C49" s="386"/>
      <c r="D49" s="394" t="s">
        <v>0</v>
      </c>
      <c r="E49" s="387"/>
      <c r="F49" s="387"/>
      <c r="G49" s="389"/>
      <c r="H49" s="387"/>
      <c r="I49" s="459" t="s">
        <v>934</v>
      </c>
      <c r="J49" s="455"/>
      <c r="K49" s="394" t="s">
        <v>357</v>
      </c>
      <c r="O49" s="387"/>
      <c r="P49" s="386"/>
    </row>
    <row r="50" spans="3:16" ht="18" customHeight="1">
      <c r="C50" s="386"/>
      <c r="D50" s="394" t="s">
        <v>339</v>
      </c>
      <c r="E50" s="387"/>
      <c r="F50" s="387"/>
      <c r="G50" s="389"/>
      <c r="H50" s="387"/>
      <c r="O50" s="387"/>
      <c r="P50" s="386"/>
    </row>
    <row r="51" spans="3:16" ht="18" customHeight="1">
      <c r="C51" s="386"/>
      <c r="D51" s="394" t="s">
        <v>358</v>
      </c>
      <c r="E51" s="387"/>
      <c r="F51" s="387"/>
      <c r="G51" s="389"/>
      <c r="H51" s="387"/>
      <c r="I51" s="1173" t="s">
        <v>931</v>
      </c>
      <c r="J51" s="388"/>
      <c r="K51" s="455"/>
      <c r="L51" s="394" t="s">
        <v>8</v>
      </c>
      <c r="M51" s="454"/>
      <c r="N51" s="454"/>
      <c r="O51" s="387"/>
      <c r="P51" s="386"/>
    </row>
    <row r="52" spans="3:16" ht="18" customHeight="1">
      <c r="C52" s="386"/>
      <c r="D52" s="394" t="s">
        <v>359</v>
      </c>
      <c r="E52" s="387"/>
      <c r="F52" s="387"/>
      <c r="G52" s="389"/>
      <c r="H52" s="387"/>
      <c r="I52" s="454"/>
      <c r="J52" s="454"/>
      <c r="K52" s="454"/>
      <c r="L52" s="454"/>
      <c r="M52" s="454"/>
      <c r="N52" s="454"/>
      <c r="O52" s="387"/>
      <c r="P52" s="386"/>
    </row>
    <row r="53" spans="3:16" ht="18" customHeight="1">
      <c r="C53" s="386"/>
      <c r="D53" s="394"/>
      <c r="E53" s="387"/>
      <c r="F53" s="387"/>
      <c r="G53" s="389"/>
      <c r="H53" s="387"/>
      <c r="I53" s="1173" t="s">
        <v>932</v>
      </c>
      <c r="J53" s="388"/>
      <c r="K53" s="455"/>
      <c r="L53" s="394" t="s">
        <v>357</v>
      </c>
      <c r="M53" s="387"/>
      <c r="N53" s="387"/>
      <c r="O53" s="387"/>
      <c r="P53" s="386"/>
    </row>
    <row r="54" spans="3:16" ht="18" customHeight="1">
      <c r="C54" s="386"/>
      <c r="D54" s="394"/>
      <c r="E54" s="387"/>
      <c r="F54" s="387"/>
      <c r="G54" s="389"/>
      <c r="H54" s="387"/>
      <c r="O54" s="387"/>
      <c r="P54" s="386"/>
    </row>
    <row r="55" spans="3:16" ht="18" customHeight="1">
      <c r="C55" s="386"/>
      <c r="D55" s="394"/>
      <c r="E55" s="387"/>
      <c r="F55" s="387"/>
      <c r="G55" s="389"/>
      <c r="H55" s="387"/>
      <c r="I55" s="394" t="s">
        <v>0</v>
      </c>
      <c r="J55" s="387"/>
      <c r="K55" s="387"/>
      <c r="L55" s="387"/>
      <c r="M55" s="387"/>
      <c r="N55" s="387"/>
      <c r="O55" s="387"/>
      <c r="P55" s="386"/>
    </row>
    <row r="56" spans="3:16" ht="18" customHeight="1">
      <c r="C56" s="386"/>
      <c r="D56" s="394"/>
      <c r="E56" s="387"/>
      <c r="F56" s="387"/>
      <c r="G56" s="389"/>
      <c r="H56" s="387"/>
      <c r="I56" s="1173" t="s">
        <v>936</v>
      </c>
      <c r="J56" s="387"/>
      <c r="K56" s="387"/>
      <c r="L56" s="387"/>
      <c r="M56" s="387"/>
      <c r="N56" s="387"/>
      <c r="O56" s="387"/>
      <c r="P56" s="386"/>
    </row>
    <row r="57" spans="3:16" ht="18" customHeight="1">
      <c r="C57" s="386"/>
      <c r="D57" s="394"/>
      <c r="E57" s="387"/>
      <c r="F57" s="387"/>
      <c r="G57" s="389"/>
      <c r="H57" s="387"/>
      <c r="I57" s="1173" t="s">
        <v>937</v>
      </c>
      <c r="J57" s="387"/>
      <c r="K57" s="387"/>
      <c r="L57" s="387"/>
      <c r="M57" s="387"/>
      <c r="N57" s="387"/>
      <c r="O57" s="387"/>
      <c r="P57" s="386"/>
    </row>
    <row r="58" spans="3:16" ht="18" customHeight="1">
      <c r="C58" s="386"/>
      <c r="D58" s="394"/>
      <c r="E58" s="387"/>
      <c r="F58" s="387"/>
      <c r="G58" s="389"/>
      <c r="H58" s="387"/>
      <c r="I58" s="1173" t="s">
        <v>938</v>
      </c>
      <c r="J58" s="387"/>
      <c r="K58" s="387"/>
      <c r="L58" s="387"/>
      <c r="M58" s="387"/>
      <c r="N58" s="387"/>
      <c r="O58" s="387"/>
      <c r="P58" s="386"/>
    </row>
    <row r="59" spans="3:16" ht="18" customHeight="1">
      <c r="C59" s="386"/>
      <c r="D59" s="394"/>
      <c r="E59" s="387"/>
      <c r="F59" s="387"/>
      <c r="G59" s="389"/>
      <c r="H59" s="387"/>
      <c r="I59" s="1173" t="s">
        <v>939</v>
      </c>
      <c r="J59" s="387"/>
      <c r="K59" s="387"/>
      <c r="L59" s="387"/>
      <c r="M59" s="387"/>
      <c r="N59" s="387"/>
      <c r="O59" s="387"/>
      <c r="P59" s="386"/>
    </row>
    <row r="60" spans="3:16" ht="18" customHeight="1">
      <c r="C60" s="386"/>
      <c r="D60" s="394"/>
      <c r="E60" s="387"/>
      <c r="F60" s="387"/>
      <c r="G60" s="389"/>
      <c r="H60" s="387"/>
      <c r="I60" s="1173" t="s">
        <v>941</v>
      </c>
      <c r="J60" s="387"/>
      <c r="K60" s="387"/>
      <c r="L60" s="387"/>
      <c r="M60" s="387"/>
      <c r="N60" s="387"/>
      <c r="O60" s="387"/>
      <c r="P60" s="386"/>
    </row>
    <row r="61" spans="3:16" ht="34.5" customHeight="1">
      <c r="C61" s="386"/>
      <c r="D61" s="840" t="s">
        <v>10</v>
      </c>
      <c r="E61" s="387"/>
      <c r="F61" s="387"/>
      <c r="G61" s="389"/>
      <c r="H61" s="387"/>
      <c r="I61" s="387"/>
      <c r="J61" s="387"/>
      <c r="K61" s="387"/>
      <c r="L61" s="387"/>
      <c r="M61" s="387"/>
      <c r="N61" s="387"/>
      <c r="O61" s="387"/>
      <c r="P61" s="386"/>
    </row>
    <row r="62" spans="3:16" ht="18" customHeight="1">
      <c r="C62" s="386"/>
      <c r="D62" s="1348" t="s">
        <v>165</v>
      </c>
      <c r="E62" s="1353" t="s">
        <v>911</v>
      </c>
      <c r="F62" s="1352" t="s">
        <v>385</v>
      </c>
      <c r="G62" s="1347" t="s">
        <v>166</v>
      </c>
      <c r="H62" s="1347" t="s">
        <v>11</v>
      </c>
      <c r="I62" s="1347" t="s">
        <v>12</v>
      </c>
      <c r="J62" s="1347" t="s">
        <v>13</v>
      </c>
      <c r="K62" s="1347" t="s">
        <v>14</v>
      </c>
      <c r="L62" s="1347" t="s">
        <v>15</v>
      </c>
      <c r="M62" s="1347" t="s">
        <v>16</v>
      </c>
      <c r="P62" s="386"/>
    </row>
    <row r="63" spans="3:16" ht="41.25" customHeight="1">
      <c r="C63" s="386"/>
      <c r="D63" s="1348"/>
      <c r="E63" s="1354"/>
      <c r="F63" s="1348"/>
      <c r="G63" s="1348"/>
      <c r="H63" s="1348"/>
      <c r="I63" s="1348"/>
      <c r="J63" s="1348"/>
      <c r="K63" s="1348"/>
      <c r="L63" s="1348"/>
      <c r="M63" s="1348"/>
      <c r="P63" s="386"/>
    </row>
    <row r="64" spans="3:22" ht="18" customHeight="1">
      <c r="C64" s="386"/>
      <c r="D64" s="1349" t="s">
        <v>331</v>
      </c>
      <c r="E64" s="1350">
        <v>3</v>
      </c>
      <c r="F64" s="805" t="s">
        <v>340</v>
      </c>
      <c r="G64" s="456">
        <f>COUNTIF('様式第16号-3-2（別紙2）(3炉用）'!$E$78:$DV$80,R64)</f>
        <v>0</v>
      </c>
      <c r="H64" s="456">
        <f>$E$42*24</f>
        <v>0</v>
      </c>
      <c r="I64" s="456">
        <f>SUM(L$9,L$30:L$32)</f>
        <v>0</v>
      </c>
      <c r="J64" s="456" t="str">
        <f aca="true" t="shared" si="1" ref="J64:J95">IF(H64-I64&lt;=0,"0",H64-I64)</f>
        <v>0</v>
      </c>
      <c r="K64" s="456">
        <f aca="true" t="shared" si="2" ref="K64:K107">ROUND($G64*H64,0)</f>
        <v>0</v>
      </c>
      <c r="L64" s="456">
        <f aca="true" t="shared" si="3" ref="L64:L107">ROUND($G64*I64,0)</f>
        <v>0</v>
      </c>
      <c r="M64" s="456">
        <f aca="true" t="shared" si="4" ref="M64:M107">ROUND($G64*J64,0)</f>
        <v>0</v>
      </c>
      <c r="P64" s="386"/>
      <c r="R64" s="1165">
        <v>131</v>
      </c>
      <c r="S64" s="457"/>
      <c r="T64" s="457"/>
      <c r="U64" s="457"/>
      <c r="V64" s="457"/>
    </row>
    <row r="65" spans="3:19" ht="18" customHeight="1">
      <c r="C65" s="386"/>
      <c r="D65" s="1349"/>
      <c r="E65" s="1351"/>
      <c r="F65" s="805" t="s">
        <v>341</v>
      </c>
      <c r="G65" s="456">
        <f>COUNTIF('様式第16号-3-2（別紙2）(3炉用）'!$E$78:$DV$80,R65)</f>
        <v>0</v>
      </c>
      <c r="H65" s="456">
        <f>$E$42*24</f>
        <v>0</v>
      </c>
      <c r="I65" s="456">
        <f>SUM(L$9,L$30:L$30,L$32)</f>
        <v>0</v>
      </c>
      <c r="J65" s="456" t="str">
        <f t="shared" si="1"/>
        <v>0</v>
      </c>
      <c r="K65" s="456">
        <f t="shared" si="2"/>
        <v>0</v>
      </c>
      <c r="L65" s="456">
        <f t="shared" si="3"/>
        <v>0</v>
      </c>
      <c r="M65" s="456">
        <f t="shared" si="4"/>
        <v>0</v>
      </c>
      <c r="P65" s="386"/>
      <c r="R65" s="1165">
        <v>130</v>
      </c>
      <c r="S65" s="457"/>
    </row>
    <row r="66" spans="3:19" ht="18" customHeight="1">
      <c r="C66" s="386"/>
      <c r="D66" s="1349"/>
      <c r="E66" s="1350">
        <v>2</v>
      </c>
      <c r="F66" s="805" t="s">
        <v>340</v>
      </c>
      <c r="G66" s="456">
        <f>COUNTIF('様式第16号-3-2（別紙2）(3炉用）'!$E$78:$DV$80,R66)</f>
        <v>0</v>
      </c>
      <c r="H66" s="456">
        <f>$F$42*24</f>
        <v>0</v>
      </c>
      <c r="I66" s="456">
        <f>SUM(L$10,L$30:L$32)</f>
        <v>0</v>
      </c>
      <c r="J66" s="456" t="str">
        <f t="shared" si="1"/>
        <v>0</v>
      </c>
      <c r="K66" s="456">
        <f t="shared" si="2"/>
        <v>0</v>
      </c>
      <c r="L66" s="456">
        <f t="shared" si="3"/>
        <v>0</v>
      </c>
      <c r="M66" s="456">
        <f t="shared" si="4"/>
        <v>0</v>
      </c>
      <c r="P66" s="386"/>
      <c r="R66" s="1165">
        <v>121</v>
      </c>
      <c r="S66" s="457"/>
    </row>
    <row r="67" spans="3:19" ht="18" customHeight="1">
      <c r="C67" s="386"/>
      <c r="D67" s="1349"/>
      <c r="E67" s="1350"/>
      <c r="F67" s="805" t="s">
        <v>341</v>
      </c>
      <c r="G67" s="456">
        <f>COUNTIF('様式第16号-3-2（別紙2）(3炉用）'!$E$78:$DV$80,R67)</f>
        <v>0</v>
      </c>
      <c r="H67" s="456">
        <f>$F$42*24</f>
        <v>0</v>
      </c>
      <c r="I67" s="456">
        <f>SUM(L$10,L$30:L$30,L$32)</f>
        <v>0</v>
      </c>
      <c r="J67" s="456" t="str">
        <f t="shared" si="1"/>
        <v>0</v>
      </c>
      <c r="K67" s="456">
        <f t="shared" si="2"/>
        <v>0</v>
      </c>
      <c r="L67" s="456">
        <f t="shared" si="3"/>
        <v>0</v>
      </c>
      <c r="M67" s="456">
        <f t="shared" si="4"/>
        <v>0</v>
      </c>
      <c r="P67" s="386"/>
      <c r="R67" s="1165">
        <v>120</v>
      </c>
      <c r="S67" s="457"/>
    </row>
    <row r="68" spans="3:19" ht="18" customHeight="1">
      <c r="C68" s="386"/>
      <c r="D68" s="1349"/>
      <c r="E68" s="1350">
        <v>1</v>
      </c>
      <c r="F68" s="805" t="s">
        <v>340</v>
      </c>
      <c r="G68" s="456">
        <f>COUNTIF('様式第16号-3-2（別紙2）(3炉用）'!$E$78:$DV$80,R68)</f>
        <v>21</v>
      </c>
      <c r="H68" s="456">
        <f>$G$42*24</f>
        <v>0</v>
      </c>
      <c r="I68" s="456">
        <f>SUM(L$11,L$30:L$32)</f>
        <v>0</v>
      </c>
      <c r="J68" s="456" t="str">
        <f t="shared" si="1"/>
        <v>0</v>
      </c>
      <c r="K68" s="456">
        <f t="shared" si="2"/>
        <v>0</v>
      </c>
      <c r="L68" s="456">
        <f t="shared" si="3"/>
        <v>0</v>
      </c>
      <c r="M68" s="456">
        <f t="shared" si="4"/>
        <v>0</v>
      </c>
      <c r="P68" s="386"/>
      <c r="R68" s="806">
        <v>111</v>
      </c>
      <c r="S68" s="457"/>
    </row>
    <row r="69" spans="3:19" ht="18" customHeight="1">
      <c r="C69" s="386"/>
      <c r="D69" s="1349"/>
      <c r="E69" s="1350"/>
      <c r="F69" s="805" t="s">
        <v>341</v>
      </c>
      <c r="G69" s="456">
        <f>COUNTIF('様式第16号-3-2（別紙2）(3炉用）'!$E$78:$DV$80,R69)</f>
        <v>10</v>
      </c>
      <c r="H69" s="456">
        <f>$G$42*24</f>
        <v>0</v>
      </c>
      <c r="I69" s="456">
        <f>SUM(L$11,L$30,L$32)</f>
        <v>0</v>
      </c>
      <c r="J69" s="456" t="str">
        <f t="shared" si="1"/>
        <v>0</v>
      </c>
      <c r="K69" s="456">
        <f t="shared" si="2"/>
        <v>0</v>
      </c>
      <c r="L69" s="456">
        <f t="shared" si="3"/>
        <v>0</v>
      </c>
      <c r="M69" s="456">
        <f t="shared" si="4"/>
        <v>0</v>
      </c>
      <c r="P69" s="386"/>
      <c r="R69" s="806">
        <v>110</v>
      </c>
      <c r="S69" s="457"/>
    </row>
    <row r="70" spans="3:19" ht="18" customHeight="1">
      <c r="C70" s="386"/>
      <c r="D70" s="1349" t="s">
        <v>332</v>
      </c>
      <c r="E70" s="1350">
        <v>3</v>
      </c>
      <c r="F70" s="805" t="s">
        <v>340</v>
      </c>
      <c r="G70" s="456">
        <f>COUNTIF('様式第16号-3-2（別紙2）(3炉用）'!$E$78:$DV$80,R70)</f>
        <v>0</v>
      </c>
      <c r="H70" s="456">
        <f>$E$43*24</f>
        <v>0</v>
      </c>
      <c r="I70" s="456">
        <f>SUM(L$12,L$30:L$32)</f>
        <v>0</v>
      </c>
      <c r="J70" s="456" t="str">
        <f t="shared" si="1"/>
        <v>0</v>
      </c>
      <c r="K70" s="456">
        <f t="shared" si="2"/>
        <v>0</v>
      </c>
      <c r="L70" s="456">
        <f t="shared" si="3"/>
        <v>0</v>
      </c>
      <c r="M70" s="456">
        <f t="shared" si="4"/>
        <v>0</v>
      </c>
      <c r="P70" s="386"/>
      <c r="R70" s="806">
        <v>231</v>
      </c>
      <c r="S70" s="457"/>
    </row>
    <row r="71" spans="3:19" ht="18" customHeight="1">
      <c r="C71" s="386"/>
      <c r="D71" s="1349"/>
      <c r="E71" s="1351"/>
      <c r="F71" s="805" t="s">
        <v>341</v>
      </c>
      <c r="G71" s="456">
        <f>COUNTIF('様式第16号-3-2（別紙2）(3炉用）'!$E$78:$DV$80,R71)</f>
        <v>0</v>
      </c>
      <c r="H71" s="456">
        <f>$E$43*24</f>
        <v>0</v>
      </c>
      <c r="I71" s="456">
        <f>SUM(L$12,L$30:L$30,L$32)</f>
        <v>0</v>
      </c>
      <c r="J71" s="456" t="str">
        <f t="shared" si="1"/>
        <v>0</v>
      </c>
      <c r="K71" s="456">
        <f t="shared" si="2"/>
        <v>0</v>
      </c>
      <c r="L71" s="456">
        <f t="shared" si="3"/>
        <v>0</v>
      </c>
      <c r="M71" s="456">
        <f t="shared" si="4"/>
        <v>0</v>
      </c>
      <c r="P71" s="386"/>
      <c r="R71" s="806">
        <v>230</v>
      </c>
      <c r="S71" s="457"/>
    </row>
    <row r="72" spans="3:19" ht="18" customHeight="1">
      <c r="C72" s="386"/>
      <c r="D72" s="1349"/>
      <c r="E72" s="1350">
        <v>2</v>
      </c>
      <c r="F72" s="805" t="s">
        <v>340</v>
      </c>
      <c r="G72" s="456">
        <f>COUNTIF('様式第16号-3-2（別紙2）(3炉用）'!$E$78:$DV$80,R72)</f>
        <v>0</v>
      </c>
      <c r="H72" s="456">
        <f>$F$43*24</f>
        <v>0</v>
      </c>
      <c r="I72" s="456">
        <f>SUM(L$13,L$30:L$32)</f>
        <v>0</v>
      </c>
      <c r="J72" s="456" t="str">
        <f t="shared" si="1"/>
        <v>0</v>
      </c>
      <c r="K72" s="456">
        <f t="shared" si="2"/>
        <v>0</v>
      </c>
      <c r="L72" s="456">
        <f t="shared" si="3"/>
        <v>0</v>
      </c>
      <c r="M72" s="456">
        <f t="shared" si="4"/>
        <v>0</v>
      </c>
      <c r="P72" s="386"/>
      <c r="R72" s="806">
        <v>221</v>
      </c>
      <c r="S72" s="457"/>
    </row>
    <row r="73" spans="3:19" ht="18" customHeight="1">
      <c r="C73" s="386"/>
      <c r="D73" s="1349"/>
      <c r="E73" s="1350"/>
      <c r="F73" s="805" t="s">
        <v>341</v>
      </c>
      <c r="G73" s="456">
        <f>COUNTIF('様式第16号-3-2（別紙2）(3炉用）'!$E$78:$DV$80,R73)</f>
        <v>0</v>
      </c>
      <c r="H73" s="456">
        <f>$F$43*24</f>
        <v>0</v>
      </c>
      <c r="I73" s="456">
        <f>SUM(L$13,L$30:L$30,L$32)</f>
        <v>0</v>
      </c>
      <c r="J73" s="456" t="str">
        <f t="shared" si="1"/>
        <v>0</v>
      </c>
      <c r="K73" s="456">
        <f t="shared" si="2"/>
        <v>0</v>
      </c>
      <c r="L73" s="456">
        <f t="shared" si="3"/>
        <v>0</v>
      </c>
      <c r="M73" s="456">
        <f t="shared" si="4"/>
        <v>0</v>
      </c>
      <c r="P73" s="386"/>
      <c r="R73" s="806">
        <v>220</v>
      </c>
      <c r="S73" s="457"/>
    </row>
    <row r="74" spans="3:19" ht="18" customHeight="1">
      <c r="C74" s="386"/>
      <c r="D74" s="1349"/>
      <c r="E74" s="1350">
        <v>1</v>
      </c>
      <c r="F74" s="805" t="s">
        <v>340</v>
      </c>
      <c r="G74" s="456">
        <f>COUNTIF('様式第16号-3-2（別紙2）(3炉用）'!$E$78:$DV$80,R74)</f>
        <v>31</v>
      </c>
      <c r="H74" s="456">
        <f>$G$43*24</f>
        <v>0</v>
      </c>
      <c r="I74" s="456">
        <f>SUM(L$14,L$30:L$32)</f>
        <v>0</v>
      </c>
      <c r="J74" s="456" t="str">
        <f t="shared" si="1"/>
        <v>0</v>
      </c>
      <c r="K74" s="456">
        <f t="shared" si="2"/>
        <v>0</v>
      </c>
      <c r="L74" s="456">
        <f t="shared" si="3"/>
        <v>0</v>
      </c>
      <c r="M74" s="456">
        <f t="shared" si="4"/>
        <v>0</v>
      </c>
      <c r="P74" s="386"/>
      <c r="R74" s="806">
        <v>211</v>
      </c>
      <c r="S74" s="457"/>
    </row>
    <row r="75" spans="3:19" ht="18" customHeight="1">
      <c r="C75" s="386"/>
      <c r="D75" s="1349"/>
      <c r="E75" s="1350"/>
      <c r="F75" s="805" t="s">
        <v>341</v>
      </c>
      <c r="G75" s="456">
        <f>COUNTIF('様式第16号-3-2（別紙2）(3炉用）'!$E$78:$DV$80,R75)</f>
        <v>13</v>
      </c>
      <c r="H75" s="456">
        <f>$G$42*24</f>
        <v>0</v>
      </c>
      <c r="I75" s="456">
        <f>SUM(L$14,L$30,L$32)</f>
        <v>0</v>
      </c>
      <c r="J75" s="456" t="str">
        <f t="shared" si="1"/>
        <v>0</v>
      </c>
      <c r="K75" s="456">
        <f t="shared" si="2"/>
        <v>0</v>
      </c>
      <c r="L75" s="456">
        <f t="shared" si="3"/>
        <v>0</v>
      </c>
      <c r="M75" s="456">
        <f t="shared" si="4"/>
        <v>0</v>
      </c>
      <c r="P75" s="386"/>
      <c r="R75" s="806">
        <v>210</v>
      </c>
      <c r="S75" s="457"/>
    </row>
    <row r="76" spans="3:19" ht="18" customHeight="1">
      <c r="C76" s="386"/>
      <c r="D76" s="1349" t="s">
        <v>342</v>
      </c>
      <c r="E76" s="1350">
        <v>3</v>
      </c>
      <c r="F76" s="805" t="s">
        <v>340</v>
      </c>
      <c r="G76" s="456">
        <f>COUNTIF('様式第16号-3-2（別紙2）(3炉用）'!$E$78:$DV$80,R76)</f>
        <v>0</v>
      </c>
      <c r="H76" s="456">
        <f>$E$44*24</f>
        <v>0</v>
      </c>
      <c r="I76" s="456">
        <f>SUM(L$15,L$30:L$32)</f>
        <v>0</v>
      </c>
      <c r="J76" s="456" t="str">
        <f t="shared" si="1"/>
        <v>0</v>
      </c>
      <c r="K76" s="456">
        <f t="shared" si="2"/>
        <v>0</v>
      </c>
      <c r="L76" s="456">
        <f t="shared" si="3"/>
        <v>0</v>
      </c>
      <c r="M76" s="456">
        <f t="shared" si="4"/>
        <v>0</v>
      </c>
      <c r="P76" s="386"/>
      <c r="R76" s="806">
        <v>331</v>
      </c>
      <c r="S76" s="457"/>
    </row>
    <row r="77" spans="3:19" ht="18" customHeight="1">
      <c r="C77" s="386"/>
      <c r="D77" s="1349"/>
      <c r="E77" s="1351"/>
      <c r="F77" s="805" t="s">
        <v>341</v>
      </c>
      <c r="G77" s="456">
        <f>COUNTIF('様式第16号-3-2（別紙2）(3炉用）'!$E$78:$DV$80,R77)</f>
        <v>0</v>
      </c>
      <c r="H77" s="456">
        <f>$E$44*24</f>
        <v>0</v>
      </c>
      <c r="I77" s="456">
        <f>SUM(L$15,L$30:L$30,L$32)</f>
        <v>0</v>
      </c>
      <c r="J77" s="456" t="str">
        <f t="shared" si="1"/>
        <v>0</v>
      </c>
      <c r="K77" s="456">
        <f t="shared" si="2"/>
        <v>0</v>
      </c>
      <c r="L77" s="456">
        <f t="shared" si="3"/>
        <v>0</v>
      </c>
      <c r="M77" s="456">
        <f t="shared" si="4"/>
        <v>0</v>
      </c>
      <c r="P77" s="386"/>
      <c r="R77" s="806">
        <v>330</v>
      </c>
      <c r="S77" s="457"/>
    </row>
    <row r="78" spans="3:19" ht="18" customHeight="1">
      <c r="C78" s="386"/>
      <c r="D78" s="1349"/>
      <c r="E78" s="1350">
        <v>2</v>
      </c>
      <c r="F78" s="805" t="s">
        <v>340</v>
      </c>
      <c r="G78" s="456">
        <f>COUNTIF('様式第16号-3-2（別紙2）(3炉用）'!$E$78:$DV$80,R78)</f>
        <v>0</v>
      </c>
      <c r="H78" s="456">
        <f>$F$44*24</f>
        <v>0</v>
      </c>
      <c r="I78" s="456">
        <f>SUM(L$16,L$30:L$32)</f>
        <v>0</v>
      </c>
      <c r="J78" s="456" t="str">
        <f t="shared" si="1"/>
        <v>0</v>
      </c>
      <c r="K78" s="456">
        <f t="shared" si="2"/>
        <v>0</v>
      </c>
      <c r="L78" s="456">
        <f t="shared" si="3"/>
        <v>0</v>
      </c>
      <c r="M78" s="456">
        <f t="shared" si="4"/>
        <v>0</v>
      </c>
      <c r="P78" s="386"/>
      <c r="R78" s="806">
        <v>321</v>
      </c>
      <c r="S78" s="457"/>
    </row>
    <row r="79" spans="3:19" ht="18" customHeight="1">
      <c r="C79" s="386"/>
      <c r="D79" s="1349"/>
      <c r="E79" s="1350"/>
      <c r="F79" s="805" t="s">
        <v>341</v>
      </c>
      <c r="G79" s="456">
        <f>COUNTIF('様式第16号-3-2（別紙2）(3炉用）'!$E$78:$DV$80,R79)</f>
        <v>0</v>
      </c>
      <c r="H79" s="456">
        <f>$F$44*24</f>
        <v>0</v>
      </c>
      <c r="I79" s="456">
        <f>SUM(L$16,L$30:L$30,L$32)</f>
        <v>0</v>
      </c>
      <c r="J79" s="456" t="str">
        <f t="shared" si="1"/>
        <v>0</v>
      </c>
      <c r="K79" s="456">
        <f t="shared" si="2"/>
        <v>0</v>
      </c>
      <c r="L79" s="456">
        <f t="shared" si="3"/>
        <v>0</v>
      </c>
      <c r="M79" s="456">
        <f t="shared" si="4"/>
        <v>0</v>
      </c>
      <c r="P79" s="386"/>
      <c r="R79" s="806">
        <v>320</v>
      </c>
      <c r="S79" s="457"/>
    </row>
    <row r="80" spans="3:19" ht="18" customHeight="1">
      <c r="C80" s="386"/>
      <c r="D80" s="1349"/>
      <c r="E80" s="1350">
        <v>1</v>
      </c>
      <c r="F80" s="805" t="s">
        <v>340</v>
      </c>
      <c r="G80" s="456">
        <f>COUNTIF('様式第16号-3-2（別紙2）(3炉用）'!$E$78:$DV$80,R80)</f>
        <v>35</v>
      </c>
      <c r="H80" s="456">
        <f>$G$44*24</f>
        <v>0</v>
      </c>
      <c r="I80" s="456">
        <f>SUM(L$17,L$30:L$32)</f>
        <v>0</v>
      </c>
      <c r="J80" s="456" t="str">
        <f t="shared" si="1"/>
        <v>0</v>
      </c>
      <c r="K80" s="456">
        <f t="shared" si="2"/>
        <v>0</v>
      </c>
      <c r="L80" s="456">
        <f t="shared" si="3"/>
        <v>0</v>
      </c>
      <c r="M80" s="456">
        <f t="shared" si="4"/>
        <v>0</v>
      </c>
      <c r="P80" s="386"/>
      <c r="R80" s="806">
        <v>311</v>
      </c>
      <c r="S80" s="457"/>
    </row>
    <row r="81" spans="3:19" ht="18" customHeight="1">
      <c r="C81" s="386"/>
      <c r="D81" s="1349"/>
      <c r="E81" s="1350"/>
      <c r="F81" s="805" t="s">
        <v>341</v>
      </c>
      <c r="G81" s="456">
        <f>COUNTIF('様式第16号-3-2（別紙2）(3炉用）'!$E$78:$DV$80,R81)</f>
        <v>18</v>
      </c>
      <c r="H81" s="456">
        <f>$G$44*24</f>
        <v>0</v>
      </c>
      <c r="I81" s="456">
        <f>SUM(L$17,L$30,L$32)</f>
        <v>0</v>
      </c>
      <c r="J81" s="456" t="str">
        <f t="shared" si="1"/>
        <v>0</v>
      </c>
      <c r="K81" s="456">
        <f t="shared" si="2"/>
        <v>0</v>
      </c>
      <c r="L81" s="456">
        <f t="shared" si="3"/>
        <v>0</v>
      </c>
      <c r="M81" s="456">
        <f t="shared" si="4"/>
        <v>0</v>
      </c>
      <c r="P81" s="386"/>
      <c r="R81" s="806">
        <v>310</v>
      </c>
      <c r="S81" s="457"/>
    </row>
    <row r="82" spans="3:19" ht="18" customHeight="1">
      <c r="C82" s="386"/>
      <c r="D82" s="1349" t="s">
        <v>343</v>
      </c>
      <c r="E82" s="1350">
        <v>3</v>
      </c>
      <c r="F82" s="805" t="s">
        <v>340</v>
      </c>
      <c r="G82" s="456">
        <f>COUNTIF('様式第16号-3-2（別紙2）(3炉用）'!$E$78:$DV$80,R82)</f>
        <v>0</v>
      </c>
      <c r="H82" s="456">
        <f>$E$45*24</f>
        <v>0</v>
      </c>
      <c r="I82" s="456">
        <f>SUM(L$18,L$30:L$32)</f>
        <v>0</v>
      </c>
      <c r="J82" s="456" t="str">
        <f t="shared" si="1"/>
        <v>0</v>
      </c>
      <c r="K82" s="456">
        <f t="shared" si="2"/>
        <v>0</v>
      </c>
      <c r="L82" s="456">
        <f t="shared" si="3"/>
        <v>0</v>
      </c>
      <c r="M82" s="456">
        <f t="shared" si="4"/>
        <v>0</v>
      </c>
      <c r="P82" s="386"/>
      <c r="R82" s="806">
        <v>431</v>
      </c>
      <c r="S82" s="457"/>
    </row>
    <row r="83" spans="3:19" ht="18" customHeight="1">
      <c r="C83" s="386"/>
      <c r="D83" s="1349"/>
      <c r="E83" s="1351"/>
      <c r="F83" s="805" t="s">
        <v>341</v>
      </c>
      <c r="G83" s="456">
        <f>COUNTIF('様式第16号-3-2（別紙2）(3炉用）'!$E$78:$DV$80,R83)</f>
        <v>0</v>
      </c>
      <c r="H83" s="456">
        <f>$E$45*24</f>
        <v>0</v>
      </c>
      <c r="I83" s="456">
        <f>SUM(L$18,L$30:L$30,L$32)</f>
        <v>0</v>
      </c>
      <c r="J83" s="456" t="str">
        <f t="shared" si="1"/>
        <v>0</v>
      </c>
      <c r="K83" s="456">
        <f t="shared" si="2"/>
        <v>0</v>
      </c>
      <c r="L83" s="456">
        <f t="shared" si="3"/>
        <v>0</v>
      </c>
      <c r="M83" s="456">
        <f t="shared" si="4"/>
        <v>0</v>
      </c>
      <c r="P83" s="386"/>
      <c r="R83" s="806">
        <v>430</v>
      </c>
      <c r="S83" s="457"/>
    </row>
    <row r="84" spans="3:19" ht="18" customHeight="1">
      <c r="C84" s="386"/>
      <c r="D84" s="1349"/>
      <c r="E84" s="1350">
        <v>2</v>
      </c>
      <c r="F84" s="805" t="s">
        <v>340</v>
      </c>
      <c r="G84" s="456">
        <f>COUNTIF('様式第16号-3-2（別紙2）(3炉用）'!$E$78:$DV$80,R84)</f>
        <v>0</v>
      </c>
      <c r="H84" s="456">
        <f>$F$45*24</f>
        <v>0</v>
      </c>
      <c r="I84" s="456">
        <f>SUM(L$19,L$30:L$32)</f>
        <v>0</v>
      </c>
      <c r="J84" s="456" t="str">
        <f t="shared" si="1"/>
        <v>0</v>
      </c>
      <c r="K84" s="456">
        <f t="shared" si="2"/>
        <v>0</v>
      </c>
      <c r="L84" s="456">
        <f t="shared" si="3"/>
        <v>0</v>
      </c>
      <c r="M84" s="456">
        <f t="shared" si="4"/>
        <v>0</v>
      </c>
      <c r="P84" s="386"/>
      <c r="R84" s="806">
        <v>421</v>
      </c>
      <c r="S84" s="457"/>
    </row>
    <row r="85" spans="3:19" ht="18" customHeight="1">
      <c r="C85" s="386"/>
      <c r="D85" s="1349"/>
      <c r="E85" s="1350"/>
      <c r="F85" s="805" t="s">
        <v>341</v>
      </c>
      <c r="G85" s="456">
        <f>COUNTIF('様式第16号-3-2（別紙2）(3炉用）'!$E$78:$DV$80,R85)</f>
        <v>0</v>
      </c>
      <c r="H85" s="456">
        <f>$F$45*24</f>
        <v>0</v>
      </c>
      <c r="I85" s="456">
        <f>SUM(L$19,L$30:L$30,L$32)</f>
        <v>0</v>
      </c>
      <c r="J85" s="456" t="str">
        <f t="shared" si="1"/>
        <v>0</v>
      </c>
      <c r="K85" s="456">
        <f t="shared" si="2"/>
        <v>0</v>
      </c>
      <c r="L85" s="456">
        <f t="shared" si="3"/>
        <v>0</v>
      </c>
      <c r="M85" s="456">
        <f t="shared" si="4"/>
        <v>0</v>
      </c>
      <c r="P85" s="386"/>
      <c r="R85" s="806">
        <v>420</v>
      </c>
      <c r="S85" s="457"/>
    </row>
    <row r="86" spans="3:19" ht="18" customHeight="1">
      <c r="C86" s="386"/>
      <c r="D86" s="1349"/>
      <c r="E86" s="1350">
        <v>1</v>
      </c>
      <c r="F86" s="805" t="s">
        <v>340</v>
      </c>
      <c r="G86" s="456">
        <f>COUNTIF('様式第16号-3-2（別紙2）(3炉用）'!$E$78:$DV$80,R86)</f>
        <v>40</v>
      </c>
      <c r="H86" s="456">
        <f>$G$45*24</f>
        <v>0</v>
      </c>
      <c r="I86" s="456">
        <f>SUM(L$20,L$30:L$32)</f>
        <v>0</v>
      </c>
      <c r="J86" s="456" t="str">
        <f t="shared" si="1"/>
        <v>0</v>
      </c>
      <c r="K86" s="456">
        <f t="shared" si="2"/>
        <v>0</v>
      </c>
      <c r="L86" s="456">
        <f t="shared" si="3"/>
        <v>0</v>
      </c>
      <c r="M86" s="456">
        <f t="shared" si="4"/>
        <v>0</v>
      </c>
      <c r="P86" s="386"/>
      <c r="R86" s="806">
        <v>411</v>
      </c>
      <c r="S86" s="457"/>
    </row>
    <row r="87" spans="3:19" ht="18" customHeight="1">
      <c r="C87" s="386"/>
      <c r="D87" s="1349"/>
      <c r="E87" s="1350"/>
      <c r="F87" s="805" t="s">
        <v>341</v>
      </c>
      <c r="G87" s="456">
        <f>COUNTIF('様式第16号-3-2（別紙2）(3炉用）'!$E$78:$DV$80,R87)</f>
        <v>20</v>
      </c>
      <c r="H87" s="456">
        <f>$G$45*24</f>
        <v>0</v>
      </c>
      <c r="I87" s="456">
        <f>SUM(L$20,L$30,L$32)</f>
        <v>0</v>
      </c>
      <c r="J87" s="456" t="str">
        <f t="shared" si="1"/>
        <v>0</v>
      </c>
      <c r="K87" s="456">
        <f t="shared" si="2"/>
        <v>0</v>
      </c>
      <c r="L87" s="456">
        <f t="shared" si="3"/>
        <v>0</v>
      </c>
      <c r="M87" s="456">
        <f t="shared" si="4"/>
        <v>0</v>
      </c>
      <c r="P87" s="386"/>
      <c r="R87" s="806">
        <v>410</v>
      </c>
      <c r="S87" s="457"/>
    </row>
    <row r="88" spans="3:19" ht="18" customHeight="1">
      <c r="C88" s="386"/>
      <c r="D88" s="1349" t="s">
        <v>344</v>
      </c>
      <c r="E88" s="1350">
        <v>3</v>
      </c>
      <c r="F88" s="805" t="s">
        <v>340</v>
      </c>
      <c r="G88" s="456">
        <f>COUNTIF('様式第16号-3-2（別紙2）(3炉用）'!$E$78:$DV$80,R88)</f>
        <v>0</v>
      </c>
      <c r="H88" s="456">
        <f>$E$46*24</f>
        <v>0</v>
      </c>
      <c r="I88" s="456">
        <f>SUM(L$21,L$30:L$32)</f>
        <v>0</v>
      </c>
      <c r="J88" s="456" t="str">
        <f t="shared" si="1"/>
        <v>0</v>
      </c>
      <c r="K88" s="456">
        <f t="shared" si="2"/>
        <v>0</v>
      </c>
      <c r="L88" s="456">
        <f t="shared" si="3"/>
        <v>0</v>
      </c>
      <c r="M88" s="456">
        <f t="shared" si="4"/>
        <v>0</v>
      </c>
      <c r="P88" s="386"/>
      <c r="R88" s="806">
        <v>531</v>
      </c>
      <c r="S88" s="457"/>
    </row>
    <row r="89" spans="3:19" ht="18" customHeight="1">
      <c r="C89" s="386"/>
      <c r="D89" s="1349"/>
      <c r="E89" s="1351"/>
      <c r="F89" s="805" t="s">
        <v>341</v>
      </c>
      <c r="G89" s="456">
        <f>COUNTIF('様式第16号-3-2（別紙2）(3炉用）'!$E$78:$DV$80,R89)</f>
        <v>0</v>
      </c>
      <c r="H89" s="456">
        <f>$E$46*24</f>
        <v>0</v>
      </c>
      <c r="I89" s="456">
        <f>SUM(L$21,L$30:L$30,L$32)</f>
        <v>0</v>
      </c>
      <c r="J89" s="456" t="str">
        <f t="shared" si="1"/>
        <v>0</v>
      </c>
      <c r="K89" s="456">
        <f t="shared" si="2"/>
        <v>0</v>
      </c>
      <c r="L89" s="456">
        <f t="shared" si="3"/>
        <v>0</v>
      </c>
      <c r="M89" s="456">
        <f t="shared" si="4"/>
        <v>0</v>
      </c>
      <c r="P89" s="386"/>
      <c r="R89" s="806">
        <v>530</v>
      </c>
      <c r="S89" s="457"/>
    </row>
    <row r="90" spans="3:19" ht="18" customHeight="1">
      <c r="C90" s="386"/>
      <c r="D90" s="1349"/>
      <c r="E90" s="1350">
        <v>2</v>
      </c>
      <c r="F90" s="805" t="s">
        <v>340</v>
      </c>
      <c r="G90" s="456">
        <f>COUNTIF('様式第16号-3-2（別紙2）(3炉用）'!$E$78:$DV$80,R90)</f>
        <v>0</v>
      </c>
      <c r="H90" s="456">
        <f>$F$46*24</f>
        <v>0</v>
      </c>
      <c r="I90" s="456">
        <f>SUM(L$22,L$30:L$32)</f>
        <v>0</v>
      </c>
      <c r="J90" s="456" t="str">
        <f t="shared" si="1"/>
        <v>0</v>
      </c>
      <c r="K90" s="456">
        <f t="shared" si="2"/>
        <v>0</v>
      </c>
      <c r="L90" s="456">
        <f t="shared" si="3"/>
        <v>0</v>
      </c>
      <c r="M90" s="456">
        <f t="shared" si="4"/>
        <v>0</v>
      </c>
      <c r="P90" s="386"/>
      <c r="R90" s="806">
        <v>521</v>
      </c>
      <c r="S90" s="457"/>
    </row>
    <row r="91" spans="3:19" ht="18" customHeight="1">
      <c r="C91" s="386"/>
      <c r="D91" s="1349"/>
      <c r="E91" s="1350"/>
      <c r="F91" s="805" t="s">
        <v>341</v>
      </c>
      <c r="G91" s="456">
        <f>COUNTIF('様式第16号-3-2（別紙2）(3炉用）'!$E$78:$DV$80,R91)</f>
        <v>0</v>
      </c>
      <c r="H91" s="456">
        <f>$F$46*24</f>
        <v>0</v>
      </c>
      <c r="I91" s="456">
        <f>SUM(L$22,L$30:L$30,L$32)</f>
        <v>0</v>
      </c>
      <c r="J91" s="456" t="str">
        <f t="shared" si="1"/>
        <v>0</v>
      </c>
      <c r="K91" s="456">
        <f t="shared" si="2"/>
        <v>0</v>
      </c>
      <c r="L91" s="456">
        <f t="shared" si="3"/>
        <v>0</v>
      </c>
      <c r="M91" s="456">
        <f t="shared" si="4"/>
        <v>0</v>
      </c>
      <c r="P91" s="386"/>
      <c r="R91" s="806">
        <v>520</v>
      </c>
      <c r="S91" s="457"/>
    </row>
    <row r="92" spans="3:19" ht="18" customHeight="1">
      <c r="C92" s="386"/>
      <c r="D92" s="1349"/>
      <c r="E92" s="1350">
        <v>1</v>
      </c>
      <c r="F92" s="805" t="s">
        <v>340</v>
      </c>
      <c r="G92" s="456">
        <f>COUNTIF('様式第16号-3-2（別紙2）(3炉用）'!$E$78:$DV$80,R92)</f>
        <v>41</v>
      </c>
      <c r="H92" s="456">
        <f>$G$46*24</f>
        <v>0</v>
      </c>
      <c r="I92" s="456">
        <f>SUM(L$23,L$30:L$32)</f>
        <v>0</v>
      </c>
      <c r="J92" s="456" t="str">
        <f t="shared" si="1"/>
        <v>0</v>
      </c>
      <c r="K92" s="456">
        <f t="shared" si="2"/>
        <v>0</v>
      </c>
      <c r="L92" s="456">
        <f t="shared" si="3"/>
        <v>0</v>
      </c>
      <c r="M92" s="456">
        <f t="shared" si="4"/>
        <v>0</v>
      </c>
      <c r="P92" s="386"/>
      <c r="R92" s="806">
        <v>511</v>
      </c>
      <c r="S92" s="457"/>
    </row>
    <row r="93" spans="3:19" ht="18" customHeight="1">
      <c r="C93" s="386"/>
      <c r="D93" s="1349"/>
      <c r="E93" s="1350"/>
      <c r="F93" s="805" t="s">
        <v>341</v>
      </c>
      <c r="G93" s="456">
        <f>COUNTIF('様式第16号-3-2（別紙2）(3炉用）'!$E$78:$DV$80,R93)</f>
        <v>19</v>
      </c>
      <c r="H93" s="456">
        <f>$G$46*24</f>
        <v>0</v>
      </c>
      <c r="I93" s="456">
        <f>SUM(L$23,L$30,L$32)</f>
        <v>0</v>
      </c>
      <c r="J93" s="456" t="str">
        <f t="shared" si="1"/>
        <v>0</v>
      </c>
      <c r="K93" s="456">
        <f t="shared" si="2"/>
        <v>0</v>
      </c>
      <c r="L93" s="456">
        <f t="shared" si="3"/>
        <v>0</v>
      </c>
      <c r="M93" s="456">
        <f t="shared" si="4"/>
        <v>0</v>
      </c>
      <c r="P93" s="386"/>
      <c r="R93" s="806">
        <v>510</v>
      </c>
      <c r="S93" s="457"/>
    </row>
    <row r="94" spans="3:19" ht="18" customHeight="1">
      <c r="C94" s="386"/>
      <c r="D94" s="1349" t="s">
        <v>345</v>
      </c>
      <c r="E94" s="1350">
        <v>3</v>
      </c>
      <c r="F94" s="805" t="s">
        <v>340</v>
      </c>
      <c r="G94" s="456">
        <f>COUNTIF('様式第16号-3-2（別紙2）(3炉用）'!$E$78:$DV$80,R94)</f>
        <v>0</v>
      </c>
      <c r="H94" s="456">
        <f>$E$47*24</f>
        <v>0</v>
      </c>
      <c r="I94" s="456">
        <f>SUM(L$24,L$30:L$32)</f>
        <v>0</v>
      </c>
      <c r="J94" s="456" t="str">
        <f t="shared" si="1"/>
        <v>0</v>
      </c>
      <c r="K94" s="456">
        <f t="shared" si="2"/>
        <v>0</v>
      </c>
      <c r="L94" s="456">
        <f t="shared" si="3"/>
        <v>0</v>
      </c>
      <c r="M94" s="456">
        <f t="shared" si="4"/>
        <v>0</v>
      </c>
      <c r="P94" s="386"/>
      <c r="R94" s="806">
        <v>631</v>
      </c>
      <c r="S94" s="457"/>
    </row>
    <row r="95" spans="3:19" ht="18" customHeight="1">
      <c r="C95" s="386"/>
      <c r="D95" s="1349"/>
      <c r="E95" s="1351"/>
      <c r="F95" s="805" t="s">
        <v>341</v>
      </c>
      <c r="G95" s="456">
        <f>COUNTIF('様式第16号-3-2（別紙2）(3炉用）'!$E$78:$DV$80,R95)</f>
        <v>0</v>
      </c>
      <c r="H95" s="456">
        <f>$E$47*24</f>
        <v>0</v>
      </c>
      <c r="I95" s="456">
        <f>SUM(L$24,L$30:L$30,L$32)</f>
        <v>0</v>
      </c>
      <c r="J95" s="456" t="str">
        <f t="shared" si="1"/>
        <v>0</v>
      </c>
      <c r="K95" s="456">
        <f t="shared" si="2"/>
        <v>0</v>
      </c>
      <c r="L95" s="456">
        <f t="shared" si="3"/>
        <v>0</v>
      </c>
      <c r="M95" s="456">
        <f t="shared" si="4"/>
        <v>0</v>
      </c>
      <c r="P95" s="386"/>
      <c r="R95" s="806">
        <v>630</v>
      </c>
      <c r="S95" s="457"/>
    </row>
    <row r="96" spans="3:19" ht="18" customHeight="1">
      <c r="C96" s="386"/>
      <c r="D96" s="1349"/>
      <c r="E96" s="1350">
        <v>2</v>
      </c>
      <c r="F96" s="805" t="s">
        <v>340</v>
      </c>
      <c r="G96" s="456">
        <f>COUNTIF('様式第16号-3-2（別紙2）(3炉用）'!$E$78:$DV$80,R96)</f>
        <v>0</v>
      </c>
      <c r="H96" s="456">
        <f>$F$47*24</f>
        <v>0</v>
      </c>
      <c r="I96" s="456">
        <f>SUM(L$25,L$30:L$32)</f>
        <v>0</v>
      </c>
      <c r="J96" s="456" t="str">
        <f aca="true" t="shared" si="5" ref="J96:J107">IF(H96-I96&lt;=0,"0",H96-I96)</f>
        <v>0</v>
      </c>
      <c r="K96" s="456">
        <f t="shared" si="2"/>
        <v>0</v>
      </c>
      <c r="L96" s="456">
        <f t="shared" si="3"/>
        <v>0</v>
      </c>
      <c r="M96" s="456">
        <f t="shared" si="4"/>
        <v>0</v>
      </c>
      <c r="P96" s="386"/>
      <c r="R96" s="806">
        <v>621</v>
      </c>
      <c r="S96" s="457"/>
    </row>
    <row r="97" spans="3:19" ht="18" customHeight="1">
      <c r="C97" s="386"/>
      <c r="D97" s="1349"/>
      <c r="E97" s="1350"/>
      <c r="F97" s="805" t="s">
        <v>341</v>
      </c>
      <c r="G97" s="456">
        <f>COUNTIF('様式第16号-3-2（別紙2）(3炉用）'!$E$78:$DV$80,R97)</f>
        <v>0</v>
      </c>
      <c r="H97" s="456">
        <f>$F$47*24</f>
        <v>0</v>
      </c>
      <c r="I97" s="456">
        <f>SUM(L$25,L$30:L$30,L$32)</f>
        <v>0</v>
      </c>
      <c r="J97" s="456" t="str">
        <f t="shared" si="5"/>
        <v>0</v>
      </c>
      <c r="K97" s="456">
        <f t="shared" si="2"/>
        <v>0</v>
      </c>
      <c r="L97" s="456">
        <f t="shared" si="3"/>
        <v>0</v>
      </c>
      <c r="M97" s="456">
        <f t="shared" si="4"/>
        <v>0</v>
      </c>
      <c r="P97" s="386"/>
      <c r="R97" s="806">
        <v>620</v>
      </c>
      <c r="S97" s="457"/>
    </row>
    <row r="98" spans="3:19" ht="18" customHeight="1">
      <c r="C98" s="386"/>
      <c r="D98" s="1349"/>
      <c r="E98" s="1350">
        <v>1</v>
      </c>
      <c r="F98" s="805" t="s">
        <v>340</v>
      </c>
      <c r="G98" s="456">
        <f>COUNTIF('様式第16号-3-2（別紙2）(3炉用）'!$E$78:$DV$80,R98)</f>
        <v>14</v>
      </c>
      <c r="H98" s="456">
        <f>$G$47*24</f>
        <v>0</v>
      </c>
      <c r="I98" s="456">
        <f>SUM(L$26,L$30:L$32)</f>
        <v>0</v>
      </c>
      <c r="J98" s="456" t="str">
        <f t="shared" si="5"/>
        <v>0</v>
      </c>
      <c r="K98" s="456">
        <f t="shared" si="2"/>
        <v>0</v>
      </c>
      <c r="L98" s="456">
        <f t="shared" si="3"/>
        <v>0</v>
      </c>
      <c r="M98" s="456">
        <f t="shared" si="4"/>
        <v>0</v>
      </c>
      <c r="P98" s="386"/>
      <c r="R98" s="806">
        <v>611</v>
      </c>
      <c r="S98" s="457"/>
    </row>
    <row r="99" spans="3:19" ht="18" customHeight="1">
      <c r="C99" s="386"/>
      <c r="D99" s="1349"/>
      <c r="E99" s="1350"/>
      <c r="F99" s="805" t="s">
        <v>341</v>
      </c>
      <c r="G99" s="456">
        <f>COUNTIF('様式第16号-3-2（別紙2）(3炉用）'!$E$78:$DV$80,R99)</f>
        <v>8</v>
      </c>
      <c r="H99" s="456">
        <f>$G$47*24</f>
        <v>0</v>
      </c>
      <c r="I99" s="456">
        <f>SUM(L$26,L$30,L$32)</f>
        <v>0</v>
      </c>
      <c r="J99" s="456" t="str">
        <f t="shared" si="5"/>
        <v>0</v>
      </c>
      <c r="K99" s="456">
        <f t="shared" si="2"/>
        <v>0</v>
      </c>
      <c r="L99" s="456">
        <f t="shared" si="3"/>
        <v>0</v>
      </c>
      <c r="M99" s="456">
        <f t="shared" si="4"/>
        <v>0</v>
      </c>
      <c r="P99" s="386"/>
      <c r="R99" s="806">
        <v>610</v>
      </c>
      <c r="S99" s="457"/>
    </row>
    <row r="100" spans="3:19" ht="18" customHeight="1">
      <c r="C100" s="386"/>
      <c r="D100" s="1349" t="s">
        <v>346</v>
      </c>
      <c r="E100" s="1350">
        <v>3</v>
      </c>
      <c r="F100" s="805" t="s">
        <v>340</v>
      </c>
      <c r="G100" s="456">
        <f>COUNTIF('様式第16号-3-2（別紙2）(3炉用）'!$E$78:$DV$80,R100)</f>
        <v>0</v>
      </c>
      <c r="H100" s="456">
        <f>$E$48*24</f>
        <v>0</v>
      </c>
      <c r="I100" s="456">
        <f>SUM(L$27,L$30:L$32)</f>
        <v>0</v>
      </c>
      <c r="J100" s="456" t="str">
        <f t="shared" si="5"/>
        <v>0</v>
      </c>
      <c r="K100" s="456">
        <f t="shared" si="2"/>
        <v>0</v>
      </c>
      <c r="L100" s="456">
        <f t="shared" si="3"/>
        <v>0</v>
      </c>
      <c r="M100" s="456">
        <f t="shared" si="4"/>
        <v>0</v>
      </c>
      <c r="P100" s="386"/>
      <c r="R100" s="806">
        <v>731</v>
      </c>
      <c r="S100" s="457"/>
    </row>
    <row r="101" spans="3:19" ht="18" customHeight="1">
      <c r="C101" s="386"/>
      <c r="D101" s="1349"/>
      <c r="E101" s="1351"/>
      <c r="F101" s="805" t="s">
        <v>341</v>
      </c>
      <c r="G101" s="456">
        <f>COUNTIF('様式第16号-3-2（別紙2）(3炉用）'!$E$78:$DV$80,R101)</f>
        <v>0</v>
      </c>
      <c r="H101" s="456">
        <f>$E$48*24</f>
        <v>0</v>
      </c>
      <c r="I101" s="456">
        <f>SUM(L$27,L$30:L$30,L$32)</f>
        <v>0</v>
      </c>
      <c r="J101" s="456" t="str">
        <f t="shared" si="5"/>
        <v>0</v>
      </c>
      <c r="K101" s="456">
        <f t="shared" si="2"/>
        <v>0</v>
      </c>
      <c r="L101" s="456">
        <f t="shared" si="3"/>
        <v>0</v>
      </c>
      <c r="M101" s="456">
        <f t="shared" si="4"/>
        <v>0</v>
      </c>
      <c r="P101" s="386"/>
      <c r="R101" s="806">
        <v>730</v>
      </c>
      <c r="S101" s="457"/>
    </row>
    <row r="102" spans="3:18" ht="18" customHeight="1">
      <c r="C102" s="386"/>
      <c r="D102" s="1349"/>
      <c r="E102" s="1350">
        <v>2</v>
      </c>
      <c r="F102" s="805" t="s">
        <v>340</v>
      </c>
      <c r="G102" s="456">
        <f>COUNTIF('様式第16号-3-2（別紙2）(3炉用）'!$E$78:$DV$80,R102)</f>
        <v>0</v>
      </c>
      <c r="H102" s="456">
        <f>$F$48*24</f>
        <v>0</v>
      </c>
      <c r="I102" s="456">
        <f>SUM(L$28,L$30:L$32)</f>
        <v>0</v>
      </c>
      <c r="J102" s="456" t="str">
        <f t="shared" si="5"/>
        <v>0</v>
      </c>
      <c r="K102" s="456">
        <f t="shared" si="2"/>
        <v>0</v>
      </c>
      <c r="L102" s="456">
        <f t="shared" si="3"/>
        <v>0</v>
      </c>
      <c r="M102" s="456">
        <f t="shared" si="4"/>
        <v>0</v>
      </c>
      <c r="P102" s="386"/>
      <c r="R102" s="806">
        <v>721</v>
      </c>
    </row>
    <row r="103" spans="3:18" ht="18" customHeight="1">
      <c r="C103" s="386"/>
      <c r="D103" s="1349"/>
      <c r="E103" s="1350"/>
      <c r="F103" s="805" t="s">
        <v>341</v>
      </c>
      <c r="G103" s="456">
        <f>COUNTIF('様式第16号-3-2（別紙2）(3炉用）'!$E$78:$DV$80,R103)</f>
        <v>0</v>
      </c>
      <c r="H103" s="456">
        <f>$F$48*24</f>
        <v>0</v>
      </c>
      <c r="I103" s="456">
        <f>SUM(L$28,L$30:L$30,L$32)</f>
        <v>0</v>
      </c>
      <c r="J103" s="456" t="str">
        <f t="shared" si="5"/>
        <v>0</v>
      </c>
      <c r="K103" s="456">
        <f t="shared" si="2"/>
        <v>0</v>
      </c>
      <c r="L103" s="456">
        <f t="shared" si="3"/>
        <v>0</v>
      </c>
      <c r="M103" s="456">
        <f t="shared" si="4"/>
        <v>0</v>
      </c>
      <c r="P103" s="386"/>
      <c r="R103" s="806">
        <v>720</v>
      </c>
    </row>
    <row r="104" spans="3:18" ht="18" customHeight="1">
      <c r="C104" s="386"/>
      <c r="D104" s="1349"/>
      <c r="E104" s="1350">
        <v>1</v>
      </c>
      <c r="F104" s="805" t="s">
        <v>340</v>
      </c>
      <c r="G104" s="456">
        <f>COUNTIF('様式第16号-3-2（別紙2）(3炉用）'!$E$78:$DV$80,R104)</f>
        <v>14</v>
      </c>
      <c r="H104" s="456">
        <f>$G$48*24</f>
        <v>0</v>
      </c>
      <c r="I104" s="456">
        <f>SUM(L$29,L$30:L$32)</f>
        <v>0</v>
      </c>
      <c r="J104" s="456" t="str">
        <f t="shared" si="5"/>
        <v>0</v>
      </c>
      <c r="K104" s="456">
        <f t="shared" si="2"/>
        <v>0</v>
      </c>
      <c r="L104" s="456">
        <f t="shared" si="3"/>
        <v>0</v>
      </c>
      <c r="M104" s="456">
        <f t="shared" si="4"/>
        <v>0</v>
      </c>
      <c r="P104" s="386"/>
      <c r="R104" s="806">
        <v>711</v>
      </c>
    </row>
    <row r="105" spans="3:18" ht="18" customHeight="1">
      <c r="C105" s="386"/>
      <c r="D105" s="1349"/>
      <c r="E105" s="1350"/>
      <c r="F105" s="805" t="s">
        <v>341</v>
      </c>
      <c r="G105" s="456">
        <f>COUNTIF('様式第16号-3-2（別紙2）(3炉用）'!$E$78:$DV$80,R105)</f>
        <v>6</v>
      </c>
      <c r="H105" s="456">
        <f>$G$48*24</f>
        <v>0</v>
      </c>
      <c r="I105" s="456">
        <f>SUM(L$29,L$30,L$32)</f>
        <v>0</v>
      </c>
      <c r="J105" s="456" t="str">
        <f t="shared" si="5"/>
        <v>0</v>
      </c>
      <c r="K105" s="456">
        <f t="shared" si="2"/>
        <v>0</v>
      </c>
      <c r="L105" s="456">
        <f t="shared" si="3"/>
        <v>0</v>
      </c>
      <c r="M105" s="456">
        <f t="shared" si="4"/>
        <v>0</v>
      </c>
      <c r="P105" s="386"/>
      <c r="R105" s="806">
        <v>710</v>
      </c>
    </row>
    <row r="106" spans="3:18" ht="18" customHeight="1">
      <c r="C106" s="386"/>
      <c r="D106" s="1355" t="s">
        <v>347</v>
      </c>
      <c r="E106" s="1350" t="s">
        <v>162</v>
      </c>
      <c r="F106" s="805" t="s">
        <v>340</v>
      </c>
      <c r="G106" s="456">
        <f>COUNTIF('様式第16号-3-2（別紙2）(3炉用）'!$E$78:$DV$80,R106)</f>
        <v>51</v>
      </c>
      <c r="H106" s="456">
        <v>0</v>
      </c>
      <c r="I106" s="456">
        <f>SUM(L30:L32)</f>
        <v>0</v>
      </c>
      <c r="J106" s="456" t="str">
        <f t="shared" si="5"/>
        <v>0</v>
      </c>
      <c r="K106" s="456">
        <f t="shared" si="2"/>
        <v>0</v>
      </c>
      <c r="L106" s="456">
        <f t="shared" si="3"/>
        <v>0</v>
      </c>
      <c r="M106" s="456">
        <f t="shared" si="4"/>
        <v>0</v>
      </c>
      <c r="P106" s="386"/>
      <c r="R106" s="1164" t="s">
        <v>909</v>
      </c>
    </row>
    <row r="107" spans="3:18" ht="18" customHeight="1">
      <c r="C107" s="386"/>
      <c r="D107" s="1356"/>
      <c r="E107" s="1351"/>
      <c r="F107" s="805" t="s">
        <v>341</v>
      </c>
      <c r="G107" s="456">
        <f>COUNTIF('様式第16号-3-2（別紙2）(3炉用）'!$E$78:$DV$80,R107)</f>
        <v>24</v>
      </c>
      <c r="H107" s="456">
        <v>0</v>
      </c>
      <c r="I107" s="456">
        <f>SUM(L30,L32)</f>
        <v>0</v>
      </c>
      <c r="J107" s="456" t="str">
        <f t="shared" si="5"/>
        <v>0</v>
      </c>
      <c r="K107" s="456">
        <f t="shared" si="2"/>
        <v>0</v>
      </c>
      <c r="L107" s="456">
        <f t="shared" si="3"/>
        <v>0</v>
      </c>
      <c r="M107" s="456">
        <f t="shared" si="4"/>
        <v>0</v>
      </c>
      <c r="P107" s="386"/>
      <c r="R107" s="1164" t="s">
        <v>910</v>
      </c>
    </row>
    <row r="108" spans="3:16" ht="18" customHeight="1">
      <c r="C108" s="386"/>
      <c r="D108" s="1166" t="s">
        <v>124</v>
      </c>
      <c r="E108" s="1167"/>
      <c r="F108" s="1168"/>
      <c r="G108" s="456">
        <f>SUM(G64:G107)</f>
        <v>365</v>
      </c>
      <c r="H108" s="458" t="s">
        <v>348</v>
      </c>
      <c r="I108" s="458" t="s">
        <v>348</v>
      </c>
      <c r="J108" s="458" t="s">
        <v>348</v>
      </c>
      <c r="K108" s="456">
        <f>SUM(K64:K107)</f>
        <v>0</v>
      </c>
      <c r="L108" s="456">
        <f>SUM(L64:L107)</f>
        <v>0</v>
      </c>
      <c r="M108" s="807">
        <f>SUM(M64:M107)</f>
        <v>0</v>
      </c>
      <c r="N108" s="390"/>
      <c r="P108" s="386"/>
    </row>
    <row r="109" spans="3:22" ht="18" customHeight="1" thickBot="1">
      <c r="C109" s="391"/>
      <c r="D109" s="392"/>
      <c r="E109" s="392"/>
      <c r="F109" s="392"/>
      <c r="G109" s="393"/>
      <c r="H109" s="392"/>
      <c r="I109" s="392"/>
      <c r="J109" s="392"/>
      <c r="K109" s="392"/>
      <c r="L109" s="392"/>
      <c r="M109" s="392"/>
      <c r="N109" s="392"/>
      <c r="O109" s="392"/>
      <c r="P109" s="386"/>
      <c r="Q109" s="387"/>
      <c r="R109" s="387"/>
      <c r="S109" s="387"/>
      <c r="T109" s="387"/>
      <c r="U109" s="387"/>
      <c r="V109" s="387"/>
    </row>
    <row r="110" spans="3:22" ht="18" customHeight="1">
      <c r="C110" s="457" t="s">
        <v>362</v>
      </c>
      <c r="D110" s="387"/>
      <c r="E110" s="387"/>
      <c r="F110" s="387"/>
      <c r="G110" s="387"/>
      <c r="H110" s="387"/>
      <c r="I110" s="387"/>
      <c r="J110" s="387"/>
      <c r="K110" s="387"/>
      <c r="L110" s="387"/>
      <c r="M110" s="387"/>
      <c r="N110" s="387"/>
      <c r="O110" s="387"/>
      <c r="P110" s="387"/>
      <c r="Q110" s="387"/>
      <c r="R110" s="387"/>
      <c r="S110" s="387"/>
      <c r="T110" s="387"/>
      <c r="U110" s="387"/>
      <c r="V110" s="387"/>
    </row>
    <row r="111" spans="3:22" ht="18" customHeight="1">
      <c r="C111" s="457" t="s">
        <v>456</v>
      </c>
      <c r="D111" s="387"/>
      <c r="E111" s="387"/>
      <c r="F111" s="387"/>
      <c r="G111" s="387"/>
      <c r="H111" s="387"/>
      <c r="I111" s="387"/>
      <c r="J111" s="387"/>
      <c r="K111" s="387"/>
      <c r="L111" s="387"/>
      <c r="M111" s="387"/>
      <c r="N111" s="387"/>
      <c r="O111" s="387"/>
      <c r="P111" s="387"/>
      <c r="Q111" s="387"/>
      <c r="R111" s="387"/>
      <c r="S111" s="387"/>
      <c r="T111" s="387"/>
      <c r="U111" s="387"/>
      <c r="V111" s="387"/>
    </row>
    <row r="112" spans="3:22" ht="18" customHeight="1">
      <c r="C112" s="457"/>
      <c r="D112" s="387"/>
      <c r="E112" s="387"/>
      <c r="F112" s="387"/>
      <c r="G112" s="387"/>
      <c r="H112" s="387"/>
      <c r="I112" s="387"/>
      <c r="J112" s="387"/>
      <c r="K112" s="387"/>
      <c r="L112" s="387"/>
      <c r="M112" s="387"/>
      <c r="N112" s="387"/>
      <c r="O112" s="387"/>
      <c r="P112" s="387"/>
      <c r="Q112" s="387"/>
      <c r="R112" s="387"/>
      <c r="S112" s="387"/>
      <c r="T112" s="387"/>
      <c r="U112" s="387"/>
      <c r="V112" s="387"/>
    </row>
    <row r="113" spans="3:22" ht="18" customHeight="1">
      <c r="C113" s="394" t="s">
        <v>17</v>
      </c>
      <c r="D113" s="394"/>
      <c r="E113" s="387"/>
      <c r="F113" s="387"/>
      <c r="G113" s="387"/>
      <c r="H113" s="387"/>
      <c r="I113" s="387"/>
      <c r="J113" s="387"/>
      <c r="K113" s="387"/>
      <c r="L113" s="387"/>
      <c r="M113" s="387"/>
      <c r="N113" s="387"/>
      <c r="O113" s="387"/>
      <c r="P113" s="387"/>
      <c r="Q113" s="387"/>
      <c r="R113" s="387"/>
      <c r="S113" s="387"/>
      <c r="T113" s="387"/>
      <c r="U113" s="387"/>
      <c r="V113" s="387"/>
    </row>
    <row r="114" spans="3:22" ht="18" customHeight="1">
      <c r="C114" s="457" t="s">
        <v>754</v>
      </c>
      <c r="G114" s="380"/>
      <c r="P114" s="434"/>
      <c r="Q114" s="434"/>
      <c r="R114" s="434"/>
      <c r="S114" s="434"/>
      <c r="T114" s="434"/>
      <c r="U114" s="434"/>
      <c r="V114" s="434"/>
    </row>
    <row r="115" spans="3:22" ht="18" customHeight="1">
      <c r="C115" s="457"/>
      <c r="D115" s="459" t="s">
        <v>756</v>
      </c>
      <c r="G115" s="380"/>
      <c r="P115" s="434"/>
      <c r="Q115" s="434"/>
      <c r="R115" s="434"/>
      <c r="S115" s="434"/>
      <c r="T115" s="434"/>
      <c r="U115" s="434"/>
      <c r="V115" s="434"/>
    </row>
    <row r="116" spans="3:22" ht="18" customHeight="1">
      <c r="C116" s="457" t="s">
        <v>755</v>
      </c>
      <c r="D116" s="457"/>
      <c r="G116" s="380"/>
      <c r="P116" s="434"/>
      <c r="Q116" s="434"/>
      <c r="R116" s="434"/>
      <c r="S116" s="434"/>
      <c r="T116" s="434"/>
      <c r="U116" s="434"/>
      <c r="V116" s="434"/>
    </row>
    <row r="117" ht="18" customHeight="1"/>
    <row r="118" ht="18" customHeight="1">
      <c r="C118" s="457" t="s">
        <v>18</v>
      </c>
    </row>
    <row r="119" spans="3:15" ht="15" customHeight="1">
      <c r="C119" s="460"/>
      <c r="D119" s="461"/>
      <c r="E119" s="461"/>
      <c r="F119" s="461"/>
      <c r="G119" s="462"/>
      <c r="H119" s="1357"/>
      <c r="I119" s="1357"/>
      <c r="J119" s="462"/>
      <c r="K119" s="462"/>
      <c r="L119" s="462"/>
      <c r="M119" s="462"/>
      <c r="N119" s="461"/>
      <c r="O119" s="463"/>
    </row>
    <row r="120" spans="3:15" ht="15" customHeight="1">
      <c r="C120" s="464"/>
      <c r="D120" s="465" t="s">
        <v>19</v>
      </c>
      <c r="E120" s="405"/>
      <c r="F120" s="405"/>
      <c r="G120" s="466" t="s">
        <v>349</v>
      </c>
      <c r="H120" s="466" t="s">
        <v>350</v>
      </c>
      <c r="I120" s="467" t="s">
        <v>351</v>
      </c>
      <c r="J120" s="467" t="s">
        <v>352</v>
      </c>
      <c r="K120" s="467" t="s">
        <v>353</v>
      </c>
      <c r="L120" s="467" t="s">
        <v>354</v>
      </c>
      <c r="M120" s="467" t="s">
        <v>355</v>
      </c>
      <c r="N120" s="405"/>
      <c r="O120" s="468"/>
    </row>
    <row r="121" spans="3:18" ht="15" customHeight="1">
      <c r="C121" s="464"/>
      <c r="D121" s="465"/>
      <c r="E121" s="405"/>
      <c r="F121" s="405"/>
      <c r="G121" s="405"/>
      <c r="H121" s="405"/>
      <c r="I121" s="405"/>
      <c r="J121" s="405"/>
      <c r="K121" s="405"/>
      <c r="L121" s="405"/>
      <c r="M121" s="405"/>
      <c r="N121" s="405"/>
      <c r="O121" s="468"/>
      <c r="R121" s="538">
        <f>M131-J131</f>
        <v>3500</v>
      </c>
    </row>
    <row r="122" spans="3:18" ht="15" customHeight="1">
      <c r="C122" s="464"/>
      <c r="D122" s="465"/>
      <c r="E122" s="405"/>
      <c r="F122" s="405"/>
      <c r="G122" s="405"/>
      <c r="H122" s="405"/>
      <c r="I122" s="405"/>
      <c r="J122" s="405"/>
      <c r="K122" s="405"/>
      <c r="L122" s="405"/>
      <c r="M122" s="405"/>
      <c r="N122" s="405"/>
      <c r="O122" s="468"/>
      <c r="R122" s="380">
        <f>R121/3</f>
        <v>1166.6666666666667</v>
      </c>
    </row>
    <row r="123" spans="3:19" ht="15" customHeight="1">
      <c r="C123" s="464"/>
      <c r="D123" s="465"/>
      <c r="E123" s="405"/>
      <c r="F123" s="405"/>
      <c r="G123" s="405"/>
      <c r="H123" s="405"/>
      <c r="I123" s="405"/>
      <c r="J123" s="405"/>
      <c r="K123" s="405"/>
      <c r="L123" s="405"/>
      <c r="M123" s="405"/>
      <c r="N123" s="405"/>
      <c r="O123" s="468"/>
      <c r="R123" s="538">
        <f>J131+R122</f>
        <v>10366.666666666666</v>
      </c>
      <c r="S123" s="538">
        <f>J131-R122</f>
        <v>8033.333333333333</v>
      </c>
    </row>
    <row r="124" spans="3:19" ht="15" customHeight="1">
      <c r="C124" s="464"/>
      <c r="D124" s="465"/>
      <c r="E124" s="405"/>
      <c r="F124" s="405"/>
      <c r="G124" s="405"/>
      <c r="H124" s="405"/>
      <c r="I124" s="405"/>
      <c r="J124" s="405"/>
      <c r="K124" s="405"/>
      <c r="L124" s="405"/>
      <c r="M124" s="405"/>
      <c r="N124" s="405"/>
      <c r="O124" s="468"/>
      <c r="R124" s="538">
        <f>R123+R122</f>
        <v>11533.333333333332</v>
      </c>
      <c r="S124" s="538">
        <f>S123-R122</f>
        <v>6866.666666666666</v>
      </c>
    </row>
    <row r="125" spans="3:15" ht="15" customHeight="1">
      <c r="C125" s="464"/>
      <c r="D125" s="465" t="s">
        <v>20</v>
      </c>
      <c r="E125" s="405"/>
      <c r="F125" s="405"/>
      <c r="G125" s="405"/>
      <c r="H125" s="405"/>
      <c r="I125" s="405"/>
      <c r="J125" s="405"/>
      <c r="K125" s="405"/>
      <c r="L125" s="405"/>
      <c r="M125" s="405"/>
      <c r="N125" s="405"/>
      <c r="O125" s="468"/>
    </row>
    <row r="126" spans="3:15" ht="15" customHeight="1">
      <c r="C126" s="464"/>
      <c r="D126" s="465"/>
      <c r="E126" s="405"/>
      <c r="F126" s="405"/>
      <c r="G126" s="405"/>
      <c r="H126" s="405"/>
      <c r="I126" s="405"/>
      <c r="J126" s="405"/>
      <c r="K126" s="405"/>
      <c r="L126" s="405"/>
      <c r="M126" s="405"/>
      <c r="N126" s="405"/>
      <c r="O126" s="468"/>
    </row>
    <row r="127" spans="3:15" ht="15" customHeight="1">
      <c r="C127" s="464"/>
      <c r="D127" s="465"/>
      <c r="E127" s="405"/>
      <c r="F127" s="405"/>
      <c r="G127" s="405"/>
      <c r="H127" s="405"/>
      <c r="I127" s="405"/>
      <c r="J127" s="405"/>
      <c r="K127" s="405"/>
      <c r="L127" s="405"/>
      <c r="M127" s="405"/>
      <c r="N127" s="405"/>
      <c r="O127" s="468"/>
    </row>
    <row r="128" spans="3:23" ht="15" customHeight="1">
      <c r="C128" s="464"/>
      <c r="D128" s="465"/>
      <c r="E128" s="405"/>
      <c r="F128" s="405"/>
      <c r="G128" s="405"/>
      <c r="H128" s="405"/>
      <c r="I128" s="405"/>
      <c r="J128" s="405"/>
      <c r="K128" s="405"/>
      <c r="L128" s="405"/>
      <c r="M128" s="405"/>
      <c r="N128" s="405"/>
      <c r="O128" s="468"/>
      <c r="R128" s="538">
        <f aca="true" t="shared" si="6" ref="R128:W128">AVERAGE(G131:H131)</f>
        <v>6333.333333333333</v>
      </c>
      <c r="S128" s="538">
        <f t="shared" si="6"/>
        <v>7450</v>
      </c>
      <c r="T128" s="538">
        <f t="shared" si="6"/>
        <v>8616.666666666666</v>
      </c>
      <c r="U128" s="538">
        <f t="shared" si="6"/>
        <v>9783.333333333332</v>
      </c>
      <c r="V128" s="538">
        <f t="shared" si="6"/>
        <v>10950</v>
      </c>
      <c r="W128" s="538">
        <f t="shared" si="6"/>
        <v>12116.666666666666</v>
      </c>
    </row>
    <row r="129" spans="3:15" ht="15" customHeight="1">
      <c r="C129" s="464"/>
      <c r="D129" s="465"/>
      <c r="E129" s="405"/>
      <c r="F129" s="405"/>
      <c r="G129" s="405"/>
      <c r="H129" s="405"/>
      <c r="I129" s="405"/>
      <c r="J129" s="405"/>
      <c r="K129" s="405"/>
      <c r="L129" s="405"/>
      <c r="M129" s="405"/>
      <c r="N129" s="405"/>
      <c r="O129" s="468"/>
    </row>
    <row r="130" spans="3:15" ht="18" customHeight="1">
      <c r="C130" s="464"/>
      <c r="D130" s="465" t="s">
        <v>21</v>
      </c>
      <c r="E130" s="405"/>
      <c r="F130" s="808"/>
      <c r="G130" s="837" t="s">
        <v>202</v>
      </c>
      <c r="H130" s="405"/>
      <c r="I130" s="405"/>
      <c r="J130" s="837" t="s">
        <v>203</v>
      </c>
      <c r="K130" s="405"/>
      <c r="L130" s="405"/>
      <c r="M130" s="808" t="s">
        <v>204</v>
      </c>
      <c r="N130" s="405"/>
      <c r="O130" s="468"/>
    </row>
    <row r="131" spans="3:15" ht="18" customHeight="1">
      <c r="C131" s="464"/>
      <c r="D131" s="465" t="s">
        <v>22</v>
      </c>
      <c r="E131" s="405"/>
      <c r="F131" s="809"/>
      <c r="G131" s="838">
        <v>5800</v>
      </c>
      <c r="H131" s="467">
        <f>S124</f>
        <v>6866.666666666666</v>
      </c>
      <c r="I131" s="467">
        <f>S123</f>
        <v>8033.333333333333</v>
      </c>
      <c r="J131" s="809">
        <v>9200</v>
      </c>
      <c r="K131" s="467">
        <f>R123</f>
        <v>10366.666666666666</v>
      </c>
      <c r="L131" s="467">
        <f>R124</f>
        <v>11533.333333333332</v>
      </c>
      <c r="M131" s="809">
        <v>12700</v>
      </c>
      <c r="N131" s="405"/>
      <c r="O131" s="468"/>
    </row>
    <row r="132" spans="3:18" ht="18" customHeight="1">
      <c r="C132" s="464"/>
      <c r="D132" s="465" t="s">
        <v>23</v>
      </c>
      <c r="E132" s="405"/>
      <c r="F132" s="405"/>
      <c r="G132" s="405"/>
      <c r="H132" s="810"/>
      <c r="I132" s="810"/>
      <c r="J132" s="405"/>
      <c r="K132" s="405"/>
      <c r="L132" s="405"/>
      <c r="M132" s="405"/>
      <c r="N132" s="405"/>
      <c r="O132" s="468"/>
      <c r="R132" s="459" t="s">
        <v>903</v>
      </c>
    </row>
    <row r="133" spans="3:18" ht="18" customHeight="1">
      <c r="C133" s="464"/>
      <c r="D133" s="465" t="s">
        <v>24</v>
      </c>
      <c r="E133" s="405"/>
      <c r="F133" s="405"/>
      <c r="G133" s="810"/>
      <c r="H133" s="810"/>
      <c r="I133" s="405"/>
      <c r="J133" s="405"/>
      <c r="K133" s="405"/>
      <c r="L133" s="405"/>
      <c r="M133" s="405"/>
      <c r="N133" s="405"/>
      <c r="O133" s="468"/>
      <c r="R133" s="459" t="s">
        <v>898</v>
      </c>
    </row>
    <row r="134" spans="3:18" ht="18" customHeight="1">
      <c r="C134" s="464"/>
      <c r="D134" s="465" t="s">
        <v>25</v>
      </c>
      <c r="E134" s="405"/>
      <c r="F134" s="405"/>
      <c r="G134" s="811">
        <f>M134</f>
        <v>0.085</v>
      </c>
      <c r="H134" s="811">
        <f>L134</f>
        <v>0.121</v>
      </c>
      <c r="I134" s="811">
        <f>K134</f>
        <v>0.187</v>
      </c>
      <c r="J134" s="811">
        <f>1-SUM(K134:M134)*2</f>
        <v>0.21399999999999997</v>
      </c>
      <c r="K134" s="811">
        <f>ROUND(NORMSDIST(0.82)-NORMSDIST(0.27),3)</f>
        <v>0.187</v>
      </c>
      <c r="L134" s="811">
        <f>ROUND(NORMSDIST(1.37)-NORMSDIST(0.82),3)</f>
        <v>0.121</v>
      </c>
      <c r="M134" s="811">
        <f>ROUND((1-NORMSDIST(1.37)),3)</f>
        <v>0.085</v>
      </c>
      <c r="N134" s="405"/>
      <c r="O134" s="468"/>
      <c r="R134" s="459" t="s">
        <v>899</v>
      </c>
    </row>
    <row r="135" spans="3:18" ht="18" customHeight="1">
      <c r="C135" s="464"/>
      <c r="D135" s="469" t="s">
        <v>26</v>
      </c>
      <c r="E135" s="470"/>
      <c r="F135" s="470"/>
      <c r="G135" s="812">
        <f>M135</f>
        <v>31</v>
      </c>
      <c r="H135" s="812">
        <f>L135</f>
        <v>44</v>
      </c>
      <c r="I135" s="812">
        <f>K135</f>
        <v>68</v>
      </c>
      <c r="J135" s="812">
        <f>365-SUM(K135:M135)*2</f>
        <v>79</v>
      </c>
      <c r="K135" s="812">
        <f>ROUND(365*K134,0)</f>
        <v>68</v>
      </c>
      <c r="L135" s="812">
        <f>ROUND(365*L134,0)</f>
        <v>44</v>
      </c>
      <c r="M135" s="812">
        <f>ROUND(365*M134,0)</f>
        <v>31</v>
      </c>
      <c r="N135" s="405"/>
      <c r="O135" s="468"/>
      <c r="R135" s="459" t="s">
        <v>900</v>
      </c>
    </row>
    <row r="136" spans="3:18" ht="18" customHeight="1">
      <c r="C136" s="464"/>
      <c r="D136" s="471"/>
      <c r="E136" s="405"/>
      <c r="F136" s="405"/>
      <c r="G136" s="405"/>
      <c r="H136" s="405"/>
      <c r="I136" s="405"/>
      <c r="J136" s="405"/>
      <c r="K136" s="405"/>
      <c r="L136" s="405"/>
      <c r="M136" s="405"/>
      <c r="N136" s="405"/>
      <c r="O136" s="468"/>
      <c r="R136" s="459" t="s">
        <v>901</v>
      </c>
    </row>
    <row r="137" spans="3:18" ht="18" customHeight="1">
      <c r="C137" s="464"/>
      <c r="D137" s="472" t="s">
        <v>356</v>
      </c>
      <c r="E137" s="405"/>
      <c r="F137" s="405"/>
      <c r="G137" s="405"/>
      <c r="H137" s="405"/>
      <c r="I137" s="405"/>
      <c r="J137" s="405"/>
      <c r="K137" s="405"/>
      <c r="L137" s="405"/>
      <c r="M137" s="405"/>
      <c r="N137" s="405"/>
      <c r="O137" s="468"/>
      <c r="R137" s="459" t="s">
        <v>902</v>
      </c>
    </row>
    <row r="138" spans="3:18" ht="18" customHeight="1">
      <c r="C138" s="473"/>
      <c r="D138" s="474"/>
      <c r="E138" s="474"/>
      <c r="F138" s="474"/>
      <c r="G138" s="474"/>
      <c r="H138" s="474"/>
      <c r="I138" s="474"/>
      <c r="J138" s="474"/>
      <c r="K138" s="474"/>
      <c r="L138" s="474"/>
      <c r="M138" s="474"/>
      <c r="N138" s="474"/>
      <c r="O138" s="475"/>
      <c r="R138" s="459" t="s">
        <v>897</v>
      </c>
    </row>
  </sheetData>
  <sheetProtection/>
  <protectedRanges>
    <protectedRange sqref="G108:M108" name="範囲1"/>
    <protectedRange sqref="I70 H106:I106 H107:M107 H104:H105 G104:G107 G64:M65 G66:I67 G68:H71 J104:M106 G72:I73 J66:M77 G74:H77 I76:I77 G78:M79 J80:M83 G80:H83 I82:I83 G84:M85 J86:M89 G86:H89 I88:I89 G90:M91 J92:M95 G92:H95 I94:I95 G96:M97 J98:M101 G98:H101 I100:I101 G102:M103" name="範囲1_4"/>
    <protectedRange sqref="L30:L32 J9:L29" name="範囲3"/>
    <protectedRange sqref="J30:K32" name="範囲3_1"/>
  </protectedRanges>
  <mergeCells count="56">
    <mergeCell ref="D106:D107"/>
    <mergeCell ref="E106:E107"/>
    <mergeCell ref="H119:I119"/>
    <mergeCell ref="E104:E105"/>
    <mergeCell ref="E98:E99"/>
    <mergeCell ref="D100:D105"/>
    <mergeCell ref="E100:E101"/>
    <mergeCell ref="E102:E103"/>
    <mergeCell ref="D94:D99"/>
    <mergeCell ref="E94:E95"/>
    <mergeCell ref="E96:E97"/>
    <mergeCell ref="E92:E93"/>
    <mergeCell ref="E62:E63"/>
    <mergeCell ref="E86:E87"/>
    <mergeCell ref="D88:D93"/>
    <mergeCell ref="E88:E89"/>
    <mergeCell ref="E90:E91"/>
    <mergeCell ref="D82:D87"/>
    <mergeCell ref="E82:E83"/>
    <mergeCell ref="E84:E85"/>
    <mergeCell ref="E80:E81"/>
    <mergeCell ref="L62:L63"/>
    <mergeCell ref="E74:E75"/>
    <mergeCell ref="D76:D81"/>
    <mergeCell ref="E76:E77"/>
    <mergeCell ref="E78:E79"/>
    <mergeCell ref="D70:D75"/>
    <mergeCell ref="E70:E71"/>
    <mergeCell ref="E72:E73"/>
    <mergeCell ref="D64:D69"/>
    <mergeCell ref="E64:E65"/>
    <mergeCell ref="E66:E67"/>
    <mergeCell ref="D62:D63"/>
    <mergeCell ref="F62:F63"/>
    <mergeCell ref="G62:G63"/>
    <mergeCell ref="E68:E69"/>
    <mergeCell ref="D30:G30"/>
    <mergeCell ref="D31:G31"/>
    <mergeCell ref="D32:G32"/>
    <mergeCell ref="D40:D41"/>
    <mergeCell ref="E40:G40"/>
    <mergeCell ref="M62:M63"/>
    <mergeCell ref="H62:H63"/>
    <mergeCell ref="I62:I63"/>
    <mergeCell ref="J62:J63"/>
    <mergeCell ref="K62:K63"/>
    <mergeCell ref="D7:G8"/>
    <mergeCell ref="D9:G29"/>
    <mergeCell ref="H9:H11"/>
    <mergeCell ref="J9:J29"/>
    <mergeCell ref="H12:H14"/>
    <mergeCell ref="H15:H17"/>
    <mergeCell ref="H18:H20"/>
    <mergeCell ref="H21:H23"/>
    <mergeCell ref="H24:H26"/>
    <mergeCell ref="H27:H29"/>
  </mergeCells>
  <printOptions horizontalCentered="1"/>
  <pageMargins left="0.5905511811023623" right="0.5905511811023623" top="0.7874015748031497" bottom="0.5905511811023623" header="0.3937007874015748" footer="0.3937007874015748"/>
  <pageSetup horizontalDpi="300" verticalDpi="300" orientation="portrait" paperSize="8" r:id="rId2"/>
  <headerFooter alignWithMargins="0">
    <oddHeader>&amp;R&amp;P/&amp;N</oddHeader>
  </headerFooter>
  <rowBreaks count="2" manualBreakCount="2">
    <brk id="60" min="1" max="15" man="1"/>
    <brk id="116" min="1" max="1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B2:GH122"/>
  <sheetViews>
    <sheetView zoomScale="85" zoomScaleNormal="85" zoomScaleSheetLayoutView="85" zoomScalePageLayoutView="0" workbookViewId="0" topLeftCell="A1">
      <selection activeCell="AE2" sqref="AE2"/>
    </sheetView>
  </sheetViews>
  <sheetFormatPr defaultColWidth="9.00390625" defaultRowHeight="13.5"/>
  <cols>
    <col min="1" max="2" width="2.625" style="395" customWidth="1"/>
    <col min="3" max="3" width="9.625" style="395" customWidth="1"/>
    <col min="4" max="4" width="14.625" style="395" customWidth="1"/>
    <col min="5" max="126" width="2.75390625" style="398" customWidth="1"/>
    <col min="127" max="127" width="3.375" style="395" customWidth="1"/>
    <col min="128" max="128" width="2.125" style="395" customWidth="1"/>
    <col min="129" max="187" width="1.625" style="395" customWidth="1"/>
    <col min="188" max="16384" width="9.00390625" style="395" customWidth="1"/>
  </cols>
  <sheetData>
    <row r="1" ht="14.25" customHeight="1"/>
    <row r="2" spans="2:126" s="319" customFormat="1" ht="24" customHeight="1">
      <c r="B2" s="1364" t="s">
        <v>856</v>
      </c>
      <c r="C2" s="1364"/>
      <c r="D2" s="1364"/>
      <c r="E2" s="1364"/>
      <c r="F2" s="1364"/>
      <c r="G2" s="1364"/>
      <c r="H2" s="1364"/>
      <c r="I2" s="1364"/>
      <c r="J2" s="1364"/>
      <c r="K2" s="1364"/>
      <c r="L2" s="1364"/>
      <c r="M2" s="1364"/>
      <c r="N2" s="1364"/>
      <c r="O2" s="1364"/>
      <c r="P2" s="1364"/>
      <c r="Q2" s="378"/>
      <c r="R2" s="378"/>
      <c r="S2" s="378"/>
      <c r="T2" s="378"/>
      <c r="U2" s="813"/>
      <c r="V2" s="813"/>
      <c r="W2" s="813"/>
      <c r="X2" s="813"/>
      <c r="Y2" s="813"/>
      <c r="Z2" s="813"/>
      <c r="AA2" s="813"/>
      <c r="AB2" s="813"/>
      <c r="AC2" s="813"/>
      <c r="AD2" s="813"/>
      <c r="AE2" s="813"/>
      <c r="AF2" s="813"/>
      <c r="AG2" s="813"/>
      <c r="AH2" s="813"/>
      <c r="AI2" s="813"/>
      <c r="AJ2" s="813"/>
      <c r="AK2" s="813"/>
      <c r="AL2" s="813"/>
      <c r="AM2" s="813"/>
      <c r="AN2" s="813"/>
      <c r="AO2" s="813"/>
      <c r="AP2" s="813"/>
      <c r="AQ2" s="813"/>
      <c r="AR2" s="813"/>
      <c r="AS2" s="813"/>
      <c r="AT2" s="813"/>
      <c r="AU2" s="813"/>
      <c r="AV2" s="813"/>
      <c r="AW2" s="813"/>
      <c r="AX2" s="813"/>
      <c r="AY2" s="813"/>
      <c r="AZ2" s="813"/>
      <c r="BA2" s="813"/>
      <c r="BB2" s="813"/>
      <c r="BC2" s="813"/>
      <c r="BD2" s="813"/>
      <c r="BE2" s="813"/>
      <c r="BF2" s="813"/>
      <c r="BG2" s="813"/>
      <c r="BH2" s="813"/>
      <c r="BI2" s="813"/>
      <c r="BJ2" s="813"/>
      <c r="BK2" s="813"/>
      <c r="BL2" s="813"/>
      <c r="BM2" s="813"/>
      <c r="BN2" s="813"/>
      <c r="BO2" s="813"/>
      <c r="BP2" s="813"/>
      <c r="BQ2" s="813"/>
      <c r="BR2" s="813"/>
      <c r="BS2" s="813"/>
      <c r="BT2" s="813"/>
      <c r="BU2" s="813"/>
      <c r="BV2" s="813"/>
      <c r="BW2" s="813"/>
      <c r="BX2" s="813"/>
      <c r="BY2" s="813"/>
      <c r="BZ2" s="813"/>
      <c r="CA2" s="813"/>
      <c r="CB2" s="813"/>
      <c r="CC2" s="813"/>
      <c r="CD2" s="813"/>
      <c r="CE2" s="813"/>
      <c r="CF2" s="813"/>
      <c r="CG2" s="813"/>
      <c r="CH2" s="813"/>
      <c r="CI2" s="813"/>
      <c r="CJ2" s="813"/>
      <c r="CK2" s="813"/>
      <c r="CL2" s="813"/>
      <c r="CM2" s="813"/>
      <c r="CN2" s="813"/>
      <c r="CO2" s="813"/>
      <c r="CP2" s="813"/>
      <c r="CQ2" s="813"/>
      <c r="CR2" s="813"/>
      <c r="CS2" s="813"/>
      <c r="CT2" s="813"/>
      <c r="CU2" s="813"/>
      <c r="CV2" s="813"/>
      <c r="CW2" s="813"/>
      <c r="CX2" s="813"/>
      <c r="CY2" s="813"/>
      <c r="CZ2" s="813"/>
      <c r="DA2" s="813"/>
      <c r="DB2" s="813"/>
      <c r="DC2" s="813"/>
      <c r="DD2" s="813"/>
      <c r="DE2" s="813"/>
      <c r="DF2" s="813"/>
      <c r="DG2" s="813"/>
      <c r="DH2" s="813"/>
      <c r="DI2" s="813"/>
      <c r="DJ2" s="813"/>
      <c r="DK2" s="813"/>
      <c r="DL2" s="813"/>
      <c r="DM2" s="813"/>
      <c r="DN2" s="813"/>
      <c r="DO2" s="813"/>
      <c r="DP2" s="813"/>
      <c r="DQ2" s="813"/>
      <c r="DR2" s="813"/>
      <c r="DS2" s="813"/>
      <c r="DT2" s="813"/>
      <c r="DU2" s="813"/>
      <c r="DV2" s="813"/>
    </row>
    <row r="3" spans="2:187" s="380" customFormat="1" ht="33" customHeight="1">
      <c r="B3" s="476" t="s">
        <v>170</v>
      </c>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c r="BD3" s="787"/>
      <c r="BE3" s="787"/>
      <c r="BF3" s="787"/>
      <c r="BG3" s="787"/>
      <c r="BH3" s="787"/>
      <c r="BI3" s="787"/>
      <c r="BJ3" s="787"/>
      <c r="BK3" s="787"/>
      <c r="BL3" s="787"/>
      <c r="BM3" s="787"/>
      <c r="BN3" s="787"/>
      <c r="BO3" s="787"/>
      <c r="BP3" s="787"/>
      <c r="BQ3" s="787"/>
      <c r="BR3" s="787"/>
      <c r="BS3" s="787"/>
      <c r="BT3" s="787"/>
      <c r="BU3" s="787"/>
      <c r="BV3" s="787"/>
      <c r="BW3" s="787"/>
      <c r="BX3" s="787"/>
      <c r="BY3" s="787"/>
      <c r="BZ3" s="787"/>
      <c r="CA3" s="787"/>
      <c r="CB3" s="787"/>
      <c r="CC3" s="787"/>
      <c r="CD3" s="787"/>
      <c r="CE3" s="787"/>
      <c r="CF3" s="787"/>
      <c r="CG3" s="787"/>
      <c r="CH3" s="787"/>
      <c r="CI3" s="787"/>
      <c r="CJ3" s="787"/>
      <c r="CK3" s="787"/>
      <c r="CL3" s="787"/>
      <c r="CM3" s="787"/>
      <c r="CN3" s="787"/>
      <c r="CO3" s="787"/>
      <c r="CP3" s="787"/>
      <c r="CQ3" s="787"/>
      <c r="CR3" s="787"/>
      <c r="CS3" s="787"/>
      <c r="CT3" s="787"/>
      <c r="CU3" s="787"/>
      <c r="CV3" s="787"/>
      <c r="CW3" s="787"/>
      <c r="CX3" s="787"/>
      <c r="CY3" s="787"/>
      <c r="CZ3" s="787"/>
      <c r="DA3" s="787"/>
      <c r="DB3" s="787"/>
      <c r="DC3" s="787"/>
      <c r="DD3" s="787"/>
      <c r="DE3" s="787"/>
      <c r="DF3" s="787"/>
      <c r="DG3" s="787"/>
      <c r="DH3" s="787"/>
      <c r="DI3" s="787"/>
      <c r="DJ3" s="787"/>
      <c r="DK3" s="787"/>
      <c r="DL3" s="787"/>
      <c r="DM3" s="787"/>
      <c r="DN3" s="787"/>
      <c r="DO3" s="787"/>
      <c r="DP3" s="787"/>
      <c r="DQ3" s="787"/>
      <c r="DR3" s="787"/>
      <c r="DS3" s="787"/>
      <c r="DT3" s="787"/>
      <c r="DU3" s="787"/>
      <c r="DV3" s="787"/>
      <c r="DW3" s="788"/>
      <c r="DX3" s="788"/>
      <c r="DY3" s="788"/>
      <c r="DZ3" s="788"/>
      <c r="EA3" s="788"/>
      <c r="EB3" s="788"/>
      <c r="EC3" s="788"/>
      <c r="ED3" s="788"/>
      <c r="EE3" s="788"/>
      <c r="EF3" s="788"/>
      <c r="EG3" s="788"/>
      <c r="EH3" s="788"/>
      <c r="EI3" s="788"/>
      <c r="EJ3" s="788"/>
      <c r="EK3" s="788"/>
      <c r="EL3" s="788"/>
      <c r="EM3" s="788"/>
      <c r="EN3" s="788"/>
      <c r="EO3" s="788"/>
      <c r="EP3" s="788"/>
      <c r="EQ3" s="788"/>
      <c r="ER3" s="788"/>
      <c r="ES3" s="788"/>
      <c r="ET3" s="788"/>
      <c r="EU3" s="788"/>
      <c r="EV3" s="788"/>
      <c r="EW3" s="788"/>
      <c r="EX3" s="788"/>
      <c r="EY3" s="788"/>
      <c r="EZ3" s="788"/>
      <c r="FA3" s="788"/>
      <c r="FB3" s="788"/>
      <c r="FC3" s="788"/>
      <c r="FD3" s="788"/>
      <c r="FE3" s="788"/>
      <c r="FF3" s="788"/>
      <c r="FG3" s="788"/>
      <c r="FH3" s="788"/>
      <c r="FI3" s="788"/>
      <c r="FJ3" s="788"/>
      <c r="FK3" s="788"/>
      <c r="FL3" s="788"/>
      <c r="FM3" s="788"/>
      <c r="FN3" s="788"/>
      <c r="FO3" s="788"/>
      <c r="FP3" s="788"/>
      <c r="FQ3" s="788"/>
      <c r="FR3" s="788"/>
      <c r="FS3" s="788"/>
      <c r="FT3" s="788"/>
      <c r="FU3" s="788"/>
      <c r="FV3" s="788"/>
      <c r="FW3" s="788"/>
      <c r="FX3" s="788"/>
      <c r="FY3" s="788"/>
      <c r="FZ3" s="788"/>
      <c r="GA3" s="788"/>
      <c r="GB3" s="788"/>
      <c r="GC3" s="788"/>
      <c r="GD3" s="788"/>
      <c r="GE3" s="788"/>
    </row>
    <row r="4" spans="5:187" ht="18" customHeight="1">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77"/>
      <c r="AP4" s="477"/>
      <c r="AQ4" s="477"/>
      <c r="AR4" s="477"/>
      <c r="AS4" s="477"/>
      <c r="AT4" s="477"/>
      <c r="AU4" s="477"/>
      <c r="AV4" s="477"/>
      <c r="AW4" s="477"/>
      <c r="AX4" s="477"/>
      <c r="AY4" s="477"/>
      <c r="AZ4" s="477"/>
      <c r="BA4" s="477"/>
      <c r="BB4" s="477"/>
      <c r="BC4" s="477"/>
      <c r="BD4" s="477"/>
      <c r="BE4" s="477"/>
      <c r="BF4" s="477"/>
      <c r="BG4" s="477"/>
      <c r="BH4" s="477"/>
      <c r="BI4" s="477"/>
      <c r="BJ4" s="477"/>
      <c r="BK4" s="477"/>
      <c r="BL4" s="477"/>
      <c r="BM4" s="477"/>
      <c r="BN4" s="477"/>
      <c r="BO4" s="477"/>
      <c r="BP4" s="477"/>
      <c r="BQ4" s="477"/>
      <c r="BR4" s="477"/>
      <c r="BS4" s="477"/>
      <c r="BT4" s="477"/>
      <c r="BU4" s="477"/>
      <c r="BV4" s="477"/>
      <c r="BW4" s="477"/>
      <c r="BX4" s="477"/>
      <c r="BY4" s="477"/>
      <c r="BZ4" s="477"/>
      <c r="CA4" s="477"/>
      <c r="CB4" s="477"/>
      <c r="CC4" s="477"/>
      <c r="CD4" s="477"/>
      <c r="CE4" s="477"/>
      <c r="CF4" s="477"/>
      <c r="CG4" s="477"/>
      <c r="CH4" s="477"/>
      <c r="CI4" s="477"/>
      <c r="CJ4" s="477"/>
      <c r="CK4" s="477"/>
      <c r="CL4" s="477"/>
      <c r="CM4" s="477"/>
      <c r="CN4" s="477"/>
      <c r="CO4" s="477"/>
      <c r="CP4" s="477"/>
      <c r="CQ4" s="477"/>
      <c r="CR4" s="477"/>
      <c r="CS4" s="477"/>
      <c r="CT4" s="477"/>
      <c r="CU4" s="477"/>
      <c r="CV4" s="477"/>
      <c r="CW4" s="477"/>
      <c r="CX4" s="477"/>
      <c r="CY4" s="477"/>
      <c r="CZ4" s="477"/>
      <c r="DA4" s="477"/>
      <c r="DB4" s="477"/>
      <c r="DC4" s="477"/>
      <c r="DD4" s="477"/>
      <c r="DE4" s="477"/>
      <c r="DF4" s="477"/>
      <c r="DG4" s="477"/>
      <c r="DH4" s="477"/>
      <c r="DI4" s="477"/>
      <c r="DJ4" s="477"/>
      <c r="DK4" s="477"/>
      <c r="DL4" s="477"/>
      <c r="DM4" s="477"/>
      <c r="DN4" s="477"/>
      <c r="DO4" s="477"/>
      <c r="DP4" s="477"/>
      <c r="DQ4" s="477"/>
      <c r="DR4" s="477"/>
      <c r="DS4" s="477"/>
      <c r="DT4" s="477"/>
      <c r="DU4" s="477"/>
      <c r="DV4" s="477"/>
      <c r="DW4" s="477"/>
      <c r="DX4" s="477"/>
      <c r="DY4" s="477"/>
      <c r="DZ4" s="477"/>
      <c r="EA4" s="477"/>
      <c r="EB4" s="477"/>
      <c r="EC4" s="477"/>
      <c r="ED4" s="477"/>
      <c r="EE4" s="477"/>
      <c r="EF4" s="477"/>
      <c r="EG4" s="477"/>
      <c r="EH4" s="477"/>
      <c r="EI4" s="477"/>
      <c r="EJ4" s="477"/>
      <c r="EK4" s="477"/>
      <c r="EL4" s="477"/>
      <c r="EM4" s="477"/>
      <c r="EN4" s="477"/>
      <c r="EO4" s="477"/>
      <c r="EP4" s="477"/>
      <c r="EQ4" s="477"/>
      <c r="ER4" s="477"/>
      <c r="ES4" s="477"/>
      <c r="ET4" s="477"/>
      <c r="EU4" s="477"/>
      <c r="EV4" s="477"/>
      <c r="EW4" s="477"/>
      <c r="EX4" s="477"/>
      <c r="EY4" s="477"/>
      <c r="EZ4" s="477"/>
      <c r="FA4" s="477"/>
      <c r="FB4" s="477"/>
      <c r="FC4" s="477"/>
      <c r="FD4" s="477"/>
      <c r="FE4" s="477"/>
      <c r="FF4" s="477"/>
      <c r="FG4" s="477"/>
      <c r="FH4" s="477"/>
      <c r="FI4" s="477"/>
      <c r="FJ4" s="477"/>
      <c r="FK4" s="477"/>
      <c r="FL4" s="477"/>
      <c r="FM4" s="477"/>
      <c r="FN4" s="477"/>
      <c r="FO4" s="477"/>
      <c r="FP4" s="477"/>
      <c r="FQ4" s="477"/>
      <c r="FR4" s="477"/>
      <c r="FS4" s="477"/>
      <c r="FT4" s="477"/>
      <c r="FU4" s="477"/>
      <c r="FV4" s="477"/>
      <c r="FW4" s="477"/>
      <c r="FX4" s="477"/>
      <c r="FY4" s="477"/>
      <c r="FZ4" s="477"/>
      <c r="GA4" s="477"/>
      <c r="GB4" s="477"/>
      <c r="GC4" s="477"/>
      <c r="GD4" s="477"/>
      <c r="GE4" s="477"/>
    </row>
    <row r="5" spans="2:126" ht="18" customHeight="1">
      <c r="B5" s="1365" t="s">
        <v>171</v>
      </c>
      <c r="C5" s="1365"/>
      <c r="D5" s="1365"/>
      <c r="E5" s="1358" t="s">
        <v>172</v>
      </c>
      <c r="F5" s="1359"/>
      <c r="G5" s="1359"/>
      <c r="H5" s="1359"/>
      <c r="I5" s="1359"/>
      <c r="J5" s="1359"/>
      <c r="K5" s="1359"/>
      <c r="L5" s="1359"/>
      <c r="M5" s="1359"/>
      <c r="N5" s="1359"/>
      <c r="O5" s="1359"/>
      <c r="P5" s="1359"/>
      <c r="Q5" s="1359"/>
      <c r="R5" s="1359"/>
      <c r="S5" s="1359"/>
      <c r="T5" s="1359"/>
      <c r="U5" s="1359"/>
      <c r="V5" s="1359"/>
      <c r="W5" s="1359"/>
      <c r="X5" s="1359"/>
      <c r="Y5" s="1359"/>
      <c r="Z5" s="1359"/>
      <c r="AA5" s="1359"/>
      <c r="AB5" s="1359"/>
      <c r="AC5" s="1359"/>
      <c r="AD5" s="1359"/>
      <c r="AE5" s="1359"/>
      <c r="AF5" s="1359"/>
      <c r="AG5" s="1359"/>
      <c r="AH5" s="1360"/>
      <c r="AI5" s="1358" t="s">
        <v>173</v>
      </c>
      <c r="AJ5" s="1359"/>
      <c r="AK5" s="1359"/>
      <c r="AL5" s="1359"/>
      <c r="AM5" s="1359"/>
      <c r="AN5" s="1359"/>
      <c r="AO5" s="1359"/>
      <c r="AP5" s="1359"/>
      <c r="AQ5" s="1359"/>
      <c r="AR5" s="1359"/>
      <c r="AS5" s="1359"/>
      <c r="AT5" s="1359"/>
      <c r="AU5" s="1359"/>
      <c r="AV5" s="1359"/>
      <c r="AW5" s="1359"/>
      <c r="AX5" s="1359"/>
      <c r="AY5" s="1359"/>
      <c r="AZ5" s="1359"/>
      <c r="BA5" s="1359"/>
      <c r="BB5" s="1359"/>
      <c r="BC5" s="1359"/>
      <c r="BD5" s="1359"/>
      <c r="BE5" s="1359"/>
      <c r="BF5" s="1359"/>
      <c r="BG5" s="1359"/>
      <c r="BH5" s="1359"/>
      <c r="BI5" s="1359"/>
      <c r="BJ5" s="1359"/>
      <c r="BK5" s="1359"/>
      <c r="BL5" s="1359"/>
      <c r="BM5" s="1360"/>
      <c r="BN5" s="1358" t="s">
        <v>174</v>
      </c>
      <c r="BO5" s="1359"/>
      <c r="BP5" s="1359"/>
      <c r="BQ5" s="1359"/>
      <c r="BR5" s="1359"/>
      <c r="BS5" s="1359"/>
      <c r="BT5" s="1359"/>
      <c r="BU5" s="1359"/>
      <c r="BV5" s="1359"/>
      <c r="BW5" s="1359"/>
      <c r="BX5" s="1359"/>
      <c r="BY5" s="1359"/>
      <c r="BZ5" s="1359"/>
      <c r="CA5" s="1359"/>
      <c r="CB5" s="1359"/>
      <c r="CC5" s="1359"/>
      <c r="CD5" s="1359"/>
      <c r="CE5" s="1359"/>
      <c r="CF5" s="1359"/>
      <c r="CG5" s="1359"/>
      <c r="CH5" s="1359"/>
      <c r="CI5" s="1359"/>
      <c r="CJ5" s="1359"/>
      <c r="CK5" s="1359"/>
      <c r="CL5" s="1359"/>
      <c r="CM5" s="1359"/>
      <c r="CN5" s="1359"/>
      <c r="CO5" s="1359"/>
      <c r="CP5" s="1359"/>
      <c r="CQ5" s="1360"/>
      <c r="CR5" s="1358" t="s">
        <v>175</v>
      </c>
      <c r="CS5" s="1359"/>
      <c r="CT5" s="1359"/>
      <c r="CU5" s="1359"/>
      <c r="CV5" s="1359"/>
      <c r="CW5" s="1359"/>
      <c r="CX5" s="1359"/>
      <c r="CY5" s="1359"/>
      <c r="CZ5" s="1359"/>
      <c r="DA5" s="1359"/>
      <c r="DB5" s="1359"/>
      <c r="DC5" s="1359"/>
      <c r="DD5" s="1359"/>
      <c r="DE5" s="1359"/>
      <c r="DF5" s="1359"/>
      <c r="DG5" s="1359"/>
      <c r="DH5" s="1359"/>
      <c r="DI5" s="1359"/>
      <c r="DJ5" s="1359"/>
      <c r="DK5" s="1359"/>
      <c r="DL5" s="1359"/>
      <c r="DM5" s="1359"/>
      <c r="DN5" s="1359"/>
      <c r="DO5" s="1359"/>
      <c r="DP5" s="1359"/>
      <c r="DQ5" s="1359"/>
      <c r="DR5" s="1359"/>
      <c r="DS5" s="1359"/>
      <c r="DT5" s="1359"/>
      <c r="DU5" s="1359"/>
      <c r="DV5" s="1361"/>
    </row>
    <row r="6" spans="2:190" ht="18" customHeight="1">
      <c r="B6" s="489" t="s">
        <v>888</v>
      </c>
      <c r="C6" s="479"/>
      <c r="D6" s="480"/>
      <c r="E6" s="498">
        <v>1</v>
      </c>
      <c r="F6" s="814">
        <v>2</v>
      </c>
      <c r="G6" s="814">
        <v>3</v>
      </c>
      <c r="H6" s="499">
        <v>4</v>
      </c>
      <c r="I6" s="499">
        <v>5</v>
      </c>
      <c r="J6" s="499">
        <v>6</v>
      </c>
      <c r="K6" s="834">
        <v>7</v>
      </c>
      <c r="L6" s="499">
        <v>8</v>
      </c>
      <c r="M6" s="499">
        <v>9</v>
      </c>
      <c r="N6" s="499">
        <v>10</v>
      </c>
      <c r="O6" s="499">
        <v>11</v>
      </c>
      <c r="P6" s="499">
        <v>12</v>
      </c>
      <c r="Q6" s="499">
        <v>13</v>
      </c>
      <c r="R6" s="834">
        <v>14</v>
      </c>
      <c r="S6" s="499">
        <v>15</v>
      </c>
      <c r="T6" s="499">
        <v>16</v>
      </c>
      <c r="U6" s="499">
        <v>17</v>
      </c>
      <c r="V6" s="499">
        <v>18</v>
      </c>
      <c r="W6" s="499">
        <v>19</v>
      </c>
      <c r="X6" s="499">
        <v>20</v>
      </c>
      <c r="Y6" s="834">
        <v>21</v>
      </c>
      <c r="Z6" s="499">
        <v>22</v>
      </c>
      <c r="AA6" s="499">
        <v>23</v>
      </c>
      <c r="AB6" s="499">
        <v>24</v>
      </c>
      <c r="AC6" s="499">
        <v>25</v>
      </c>
      <c r="AD6" s="499">
        <v>26</v>
      </c>
      <c r="AE6" s="499">
        <v>27</v>
      </c>
      <c r="AF6" s="834">
        <v>28</v>
      </c>
      <c r="AG6" s="834">
        <v>29</v>
      </c>
      <c r="AH6" s="499">
        <v>30</v>
      </c>
      <c r="AI6" s="498">
        <v>1</v>
      </c>
      <c r="AJ6" s="499">
        <v>2</v>
      </c>
      <c r="AK6" s="834">
        <v>3</v>
      </c>
      <c r="AL6" s="834">
        <v>4</v>
      </c>
      <c r="AM6" s="834">
        <v>5</v>
      </c>
      <c r="AN6" s="834">
        <v>6</v>
      </c>
      <c r="AO6" s="499">
        <v>7</v>
      </c>
      <c r="AP6" s="499">
        <v>8</v>
      </c>
      <c r="AQ6" s="499">
        <v>9</v>
      </c>
      <c r="AR6" s="499">
        <v>10</v>
      </c>
      <c r="AS6" s="499">
        <v>11</v>
      </c>
      <c r="AT6" s="834">
        <v>12</v>
      </c>
      <c r="AU6" s="499">
        <v>13</v>
      </c>
      <c r="AV6" s="499">
        <v>14</v>
      </c>
      <c r="AW6" s="499">
        <v>15</v>
      </c>
      <c r="AX6" s="499">
        <v>16</v>
      </c>
      <c r="AY6" s="499">
        <v>17</v>
      </c>
      <c r="AZ6" s="499">
        <v>18</v>
      </c>
      <c r="BA6" s="834">
        <v>19</v>
      </c>
      <c r="BB6" s="499">
        <v>20</v>
      </c>
      <c r="BC6" s="499">
        <v>21</v>
      </c>
      <c r="BD6" s="499">
        <v>22</v>
      </c>
      <c r="BE6" s="499">
        <v>23</v>
      </c>
      <c r="BF6" s="499">
        <v>24</v>
      </c>
      <c r="BG6" s="499">
        <v>25</v>
      </c>
      <c r="BH6" s="834">
        <v>26</v>
      </c>
      <c r="BI6" s="499">
        <v>27</v>
      </c>
      <c r="BJ6" s="499">
        <v>28</v>
      </c>
      <c r="BK6" s="499">
        <v>29</v>
      </c>
      <c r="BL6" s="499">
        <v>30</v>
      </c>
      <c r="BM6" s="491">
        <v>31</v>
      </c>
      <c r="BN6" s="499">
        <v>1</v>
      </c>
      <c r="BO6" s="834">
        <v>2</v>
      </c>
      <c r="BP6" s="499">
        <v>3</v>
      </c>
      <c r="BQ6" s="499">
        <v>4</v>
      </c>
      <c r="BR6" s="499">
        <v>5</v>
      </c>
      <c r="BS6" s="499">
        <v>6</v>
      </c>
      <c r="BT6" s="499">
        <v>7</v>
      </c>
      <c r="BU6" s="499">
        <v>8</v>
      </c>
      <c r="BV6" s="834">
        <v>9</v>
      </c>
      <c r="BW6" s="499">
        <v>10</v>
      </c>
      <c r="BX6" s="499">
        <v>11</v>
      </c>
      <c r="BY6" s="499">
        <v>12</v>
      </c>
      <c r="BZ6" s="499">
        <v>13</v>
      </c>
      <c r="CA6" s="499">
        <v>14</v>
      </c>
      <c r="CB6" s="499">
        <v>15</v>
      </c>
      <c r="CC6" s="834">
        <v>16</v>
      </c>
      <c r="CD6" s="499">
        <v>17</v>
      </c>
      <c r="CE6" s="499">
        <v>18</v>
      </c>
      <c r="CF6" s="499">
        <v>19</v>
      </c>
      <c r="CG6" s="499">
        <v>20</v>
      </c>
      <c r="CH6" s="499">
        <v>21</v>
      </c>
      <c r="CI6" s="499">
        <v>22</v>
      </c>
      <c r="CJ6" s="834">
        <v>23</v>
      </c>
      <c r="CK6" s="499">
        <v>24</v>
      </c>
      <c r="CL6" s="499">
        <v>25</v>
      </c>
      <c r="CM6" s="499">
        <v>26</v>
      </c>
      <c r="CN6" s="499">
        <v>27</v>
      </c>
      <c r="CO6" s="499">
        <v>28</v>
      </c>
      <c r="CP6" s="499">
        <v>29</v>
      </c>
      <c r="CQ6" s="834">
        <v>30</v>
      </c>
      <c r="CR6" s="498">
        <v>1</v>
      </c>
      <c r="CS6" s="499">
        <v>2</v>
      </c>
      <c r="CT6" s="499">
        <v>3</v>
      </c>
      <c r="CU6" s="499">
        <v>4</v>
      </c>
      <c r="CV6" s="499">
        <v>5</v>
      </c>
      <c r="CW6" s="499">
        <v>6</v>
      </c>
      <c r="CX6" s="834">
        <v>7</v>
      </c>
      <c r="CY6" s="499">
        <v>8</v>
      </c>
      <c r="CZ6" s="499">
        <v>9</v>
      </c>
      <c r="DA6" s="499">
        <v>10</v>
      </c>
      <c r="DB6" s="499">
        <v>11</v>
      </c>
      <c r="DC6" s="499">
        <v>12</v>
      </c>
      <c r="DD6" s="499">
        <v>13</v>
      </c>
      <c r="DE6" s="834">
        <v>14</v>
      </c>
      <c r="DF6" s="834">
        <v>15</v>
      </c>
      <c r="DG6" s="499">
        <v>16</v>
      </c>
      <c r="DH6" s="499">
        <v>17</v>
      </c>
      <c r="DI6" s="499">
        <v>18</v>
      </c>
      <c r="DJ6" s="499">
        <v>19</v>
      </c>
      <c r="DK6" s="499">
        <v>20</v>
      </c>
      <c r="DL6" s="834">
        <v>21</v>
      </c>
      <c r="DM6" s="499">
        <v>22</v>
      </c>
      <c r="DN6" s="499">
        <v>23</v>
      </c>
      <c r="DO6" s="499">
        <v>24</v>
      </c>
      <c r="DP6" s="499">
        <v>25</v>
      </c>
      <c r="DQ6" s="499">
        <v>26</v>
      </c>
      <c r="DR6" s="499">
        <v>27</v>
      </c>
      <c r="DS6" s="834">
        <v>28</v>
      </c>
      <c r="DT6" s="499">
        <v>29</v>
      </c>
      <c r="DU6" s="499">
        <v>30</v>
      </c>
      <c r="DV6" s="491">
        <v>31</v>
      </c>
      <c r="GH6" s="398"/>
    </row>
    <row r="7" spans="2:190" ht="18" customHeight="1">
      <c r="B7" s="1163" t="s">
        <v>891</v>
      </c>
      <c r="C7" s="487"/>
      <c r="D7" s="790"/>
      <c r="E7" s="1159">
        <v>526</v>
      </c>
      <c r="F7" s="1160">
        <v>498</v>
      </c>
      <c r="G7" s="1160">
        <v>116</v>
      </c>
      <c r="H7" s="1161">
        <v>357</v>
      </c>
      <c r="I7" s="1161">
        <v>426</v>
      </c>
      <c r="J7" s="1161">
        <v>83</v>
      </c>
      <c r="K7" s="1161">
        <v>33</v>
      </c>
      <c r="L7" s="1161">
        <v>555</v>
      </c>
      <c r="M7" s="1161">
        <v>475</v>
      </c>
      <c r="N7" s="1161">
        <v>119</v>
      </c>
      <c r="O7" s="1161">
        <v>374</v>
      </c>
      <c r="P7" s="1161">
        <v>458</v>
      </c>
      <c r="Q7" s="1161">
        <v>89</v>
      </c>
      <c r="R7" s="1161">
        <v>29</v>
      </c>
      <c r="S7" s="1161">
        <v>566</v>
      </c>
      <c r="T7" s="1161">
        <v>499</v>
      </c>
      <c r="U7" s="1161">
        <v>127</v>
      </c>
      <c r="V7" s="1161">
        <v>400</v>
      </c>
      <c r="W7" s="1161">
        <v>472</v>
      </c>
      <c r="X7" s="1161">
        <v>87</v>
      </c>
      <c r="Y7" s="1161">
        <v>31</v>
      </c>
      <c r="Z7" s="1161">
        <v>573</v>
      </c>
      <c r="AA7" s="1161">
        <v>540</v>
      </c>
      <c r="AB7" s="1161">
        <v>108</v>
      </c>
      <c r="AC7" s="1161">
        <v>436</v>
      </c>
      <c r="AD7" s="1161">
        <v>497</v>
      </c>
      <c r="AE7" s="1161">
        <v>84</v>
      </c>
      <c r="AF7" s="1161">
        <v>33</v>
      </c>
      <c r="AG7" s="1161">
        <v>135</v>
      </c>
      <c r="AH7" s="1161">
        <v>87</v>
      </c>
      <c r="AI7" s="1159">
        <v>122</v>
      </c>
      <c r="AJ7" s="1161">
        <v>755</v>
      </c>
      <c r="AK7" s="1161">
        <v>838</v>
      </c>
      <c r="AL7" s="1161">
        <v>84</v>
      </c>
      <c r="AM7" s="1161">
        <v>34</v>
      </c>
      <c r="AN7" s="1161">
        <v>578</v>
      </c>
      <c r="AO7" s="1161">
        <v>524</v>
      </c>
      <c r="AP7" s="1161">
        <v>121</v>
      </c>
      <c r="AQ7" s="1161">
        <v>394</v>
      </c>
      <c r="AR7" s="1161">
        <v>437</v>
      </c>
      <c r="AS7" s="1161">
        <v>84</v>
      </c>
      <c r="AT7" s="1161">
        <v>33</v>
      </c>
      <c r="AU7" s="1161">
        <v>568</v>
      </c>
      <c r="AV7" s="1161">
        <v>508</v>
      </c>
      <c r="AW7" s="1161">
        <v>130</v>
      </c>
      <c r="AX7" s="1161">
        <v>372</v>
      </c>
      <c r="AY7" s="1161">
        <v>484</v>
      </c>
      <c r="AZ7" s="1161">
        <v>82</v>
      </c>
      <c r="BA7" s="1161">
        <v>30</v>
      </c>
      <c r="BB7" s="1161">
        <v>549</v>
      </c>
      <c r="BC7" s="1161">
        <v>517</v>
      </c>
      <c r="BD7" s="1161">
        <v>125</v>
      </c>
      <c r="BE7" s="1161">
        <v>386</v>
      </c>
      <c r="BF7" s="1161">
        <v>433</v>
      </c>
      <c r="BG7" s="1161">
        <v>83</v>
      </c>
      <c r="BH7" s="1161">
        <v>31</v>
      </c>
      <c r="BI7" s="1161">
        <v>528</v>
      </c>
      <c r="BJ7" s="1161">
        <v>489</v>
      </c>
      <c r="BK7" s="1161">
        <v>126</v>
      </c>
      <c r="BL7" s="1161">
        <v>367</v>
      </c>
      <c r="BM7" s="1162">
        <v>429</v>
      </c>
      <c r="BN7" s="1161">
        <v>82</v>
      </c>
      <c r="BO7" s="1161">
        <v>35</v>
      </c>
      <c r="BP7" s="1161">
        <v>549</v>
      </c>
      <c r="BQ7" s="1161">
        <v>487</v>
      </c>
      <c r="BR7" s="1161">
        <v>123</v>
      </c>
      <c r="BS7" s="1161">
        <v>383</v>
      </c>
      <c r="BT7" s="1161">
        <v>432</v>
      </c>
      <c r="BU7" s="1161">
        <v>84</v>
      </c>
      <c r="BV7" s="1161">
        <v>32</v>
      </c>
      <c r="BW7" s="1161">
        <v>539</v>
      </c>
      <c r="BX7" s="1161">
        <v>515</v>
      </c>
      <c r="BY7" s="1161">
        <v>126</v>
      </c>
      <c r="BZ7" s="1161">
        <v>384</v>
      </c>
      <c r="CA7" s="1161">
        <v>416</v>
      </c>
      <c r="CB7" s="1161">
        <v>86</v>
      </c>
      <c r="CC7" s="1161">
        <v>32</v>
      </c>
      <c r="CD7" s="1161">
        <v>522</v>
      </c>
      <c r="CE7" s="1161">
        <v>501</v>
      </c>
      <c r="CF7" s="1161">
        <v>125</v>
      </c>
      <c r="CG7" s="1161">
        <v>394</v>
      </c>
      <c r="CH7" s="1161">
        <v>448</v>
      </c>
      <c r="CI7" s="1161">
        <v>83</v>
      </c>
      <c r="CJ7" s="1161">
        <v>32</v>
      </c>
      <c r="CK7" s="1161">
        <v>548</v>
      </c>
      <c r="CL7" s="1161">
        <v>509</v>
      </c>
      <c r="CM7" s="1161">
        <v>129</v>
      </c>
      <c r="CN7" s="1161">
        <v>359</v>
      </c>
      <c r="CO7" s="1161">
        <v>414</v>
      </c>
      <c r="CP7" s="1161">
        <v>81</v>
      </c>
      <c r="CQ7" s="1161">
        <v>33</v>
      </c>
      <c r="CR7" s="1159">
        <v>511</v>
      </c>
      <c r="CS7" s="1161">
        <v>474</v>
      </c>
      <c r="CT7" s="1161">
        <v>129</v>
      </c>
      <c r="CU7" s="1161">
        <v>359</v>
      </c>
      <c r="CV7" s="1161">
        <v>421</v>
      </c>
      <c r="CW7" s="1161">
        <v>89</v>
      </c>
      <c r="CX7" s="1161">
        <v>34</v>
      </c>
      <c r="CY7" s="1161">
        <v>598</v>
      </c>
      <c r="CZ7" s="1161">
        <v>540</v>
      </c>
      <c r="DA7" s="1161">
        <v>133</v>
      </c>
      <c r="DB7" s="1161">
        <v>392</v>
      </c>
      <c r="DC7" s="1161">
        <v>415</v>
      </c>
      <c r="DD7" s="1161">
        <v>86</v>
      </c>
      <c r="DE7" s="1161">
        <v>35</v>
      </c>
      <c r="DF7" s="1161">
        <v>539</v>
      </c>
      <c r="DG7" s="1161">
        <v>564</v>
      </c>
      <c r="DH7" s="1161">
        <v>145</v>
      </c>
      <c r="DI7" s="1161">
        <v>414</v>
      </c>
      <c r="DJ7" s="1161">
        <v>443</v>
      </c>
      <c r="DK7" s="1161">
        <v>87</v>
      </c>
      <c r="DL7" s="1161">
        <v>35</v>
      </c>
      <c r="DM7" s="1161">
        <v>565</v>
      </c>
      <c r="DN7" s="1161">
        <v>509</v>
      </c>
      <c r="DO7" s="1161">
        <v>122</v>
      </c>
      <c r="DP7" s="1161">
        <v>379</v>
      </c>
      <c r="DQ7" s="1161">
        <v>431</v>
      </c>
      <c r="DR7" s="1161">
        <v>89</v>
      </c>
      <c r="DS7" s="1161">
        <v>34</v>
      </c>
      <c r="DT7" s="1161">
        <v>525</v>
      </c>
      <c r="DU7" s="1161">
        <v>478</v>
      </c>
      <c r="DV7" s="1162">
        <v>132</v>
      </c>
      <c r="GH7" s="398"/>
    </row>
    <row r="8" spans="2:190" ht="18" customHeight="1">
      <c r="B8" s="398"/>
      <c r="C8" s="398"/>
      <c r="E8" s="396"/>
      <c r="F8" s="815"/>
      <c r="G8" s="815"/>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6"/>
      <c r="CH8" s="396"/>
      <c r="CI8" s="396"/>
      <c r="CJ8" s="396"/>
      <c r="CK8" s="396"/>
      <c r="CL8" s="396"/>
      <c r="CM8" s="396"/>
      <c r="CN8" s="396"/>
      <c r="CO8" s="396"/>
      <c r="CP8" s="396"/>
      <c r="CQ8" s="396"/>
      <c r="CR8" s="396"/>
      <c r="CS8" s="396"/>
      <c r="CT8" s="396"/>
      <c r="CU8" s="396"/>
      <c r="CV8" s="396"/>
      <c r="CW8" s="396"/>
      <c r="CX8" s="396"/>
      <c r="CY8" s="396"/>
      <c r="CZ8" s="396"/>
      <c r="DA8" s="396"/>
      <c r="DB8" s="396"/>
      <c r="DC8" s="396"/>
      <c r="DD8" s="396"/>
      <c r="DE8" s="396"/>
      <c r="DF8" s="396"/>
      <c r="DG8" s="396"/>
      <c r="DH8" s="396"/>
      <c r="DI8" s="396"/>
      <c r="DJ8" s="396"/>
      <c r="DK8" s="396"/>
      <c r="DL8" s="396"/>
      <c r="DM8" s="396"/>
      <c r="DN8" s="396"/>
      <c r="DO8" s="396"/>
      <c r="DP8" s="396"/>
      <c r="DQ8" s="396"/>
      <c r="DR8" s="396"/>
      <c r="DS8" s="396"/>
      <c r="DT8" s="396"/>
      <c r="DU8" s="396"/>
      <c r="DV8" s="396"/>
      <c r="GH8" s="398"/>
    </row>
    <row r="9" spans="2:190" ht="18" customHeight="1">
      <c r="B9" s="489" t="s">
        <v>890</v>
      </c>
      <c r="C9" s="490"/>
      <c r="D9" s="491"/>
      <c r="E9" s="498"/>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8"/>
      <c r="AJ9" s="499"/>
      <c r="AK9" s="499"/>
      <c r="AL9" s="499"/>
      <c r="AM9" s="499"/>
      <c r="AN9" s="499"/>
      <c r="AO9" s="499"/>
      <c r="AP9" s="499"/>
      <c r="AQ9" s="499"/>
      <c r="AR9" s="499"/>
      <c r="AS9" s="499"/>
      <c r="AT9" s="499"/>
      <c r="AU9" s="499"/>
      <c r="AV9" s="499"/>
      <c r="AW9" s="499"/>
      <c r="AX9" s="499"/>
      <c r="AY9" s="499"/>
      <c r="AZ9" s="499"/>
      <c r="BA9" s="499"/>
      <c r="BB9" s="499"/>
      <c r="BC9" s="499"/>
      <c r="BD9" s="499"/>
      <c r="BE9" s="499"/>
      <c r="BF9" s="499"/>
      <c r="BG9" s="499"/>
      <c r="BH9" s="499"/>
      <c r="BI9" s="499"/>
      <c r="BJ9" s="499"/>
      <c r="BK9" s="499"/>
      <c r="BL9" s="499"/>
      <c r="BM9" s="499"/>
      <c r="BN9" s="498"/>
      <c r="BO9" s="499"/>
      <c r="BP9" s="499"/>
      <c r="BQ9" s="499"/>
      <c r="BR9" s="499"/>
      <c r="BS9" s="499"/>
      <c r="BT9" s="499"/>
      <c r="BU9" s="499"/>
      <c r="BV9" s="499"/>
      <c r="BW9" s="499"/>
      <c r="BX9" s="499"/>
      <c r="BY9" s="499"/>
      <c r="BZ9" s="499"/>
      <c r="CA9" s="499"/>
      <c r="CB9" s="499"/>
      <c r="CC9" s="499"/>
      <c r="CD9" s="499"/>
      <c r="CE9" s="499"/>
      <c r="CF9" s="499"/>
      <c r="CG9" s="499"/>
      <c r="CH9" s="499"/>
      <c r="CI9" s="499"/>
      <c r="CJ9" s="499"/>
      <c r="CK9" s="499"/>
      <c r="CL9" s="499"/>
      <c r="CM9" s="499"/>
      <c r="CN9" s="499"/>
      <c r="CO9" s="499"/>
      <c r="CP9" s="499"/>
      <c r="CQ9" s="499"/>
      <c r="CR9" s="498"/>
      <c r="CS9" s="499"/>
      <c r="CT9" s="499"/>
      <c r="CU9" s="499"/>
      <c r="CV9" s="499"/>
      <c r="CW9" s="499"/>
      <c r="CX9" s="499"/>
      <c r="CY9" s="499"/>
      <c r="CZ9" s="499"/>
      <c r="DA9" s="499"/>
      <c r="DB9" s="499"/>
      <c r="DC9" s="499"/>
      <c r="DD9" s="499"/>
      <c r="DE9" s="499"/>
      <c r="DF9" s="499"/>
      <c r="DG9" s="499"/>
      <c r="DH9" s="499"/>
      <c r="DI9" s="499"/>
      <c r="DJ9" s="499"/>
      <c r="DK9" s="499"/>
      <c r="DL9" s="499"/>
      <c r="DM9" s="499"/>
      <c r="DN9" s="499"/>
      <c r="DO9" s="499"/>
      <c r="DP9" s="499"/>
      <c r="DQ9" s="499"/>
      <c r="DR9" s="499"/>
      <c r="DS9" s="499"/>
      <c r="DT9" s="499"/>
      <c r="DU9" s="499"/>
      <c r="DV9" s="491"/>
      <c r="GH9" s="398"/>
    </row>
    <row r="10" spans="2:190" ht="18" customHeight="1">
      <c r="B10" s="492"/>
      <c r="C10" s="486" t="s">
        <v>316</v>
      </c>
      <c r="D10" s="493"/>
      <c r="E10" s="504" t="s">
        <v>317</v>
      </c>
      <c r="F10" s="495" t="s">
        <v>318</v>
      </c>
      <c r="G10" s="495" t="s">
        <v>318</v>
      </c>
      <c r="H10" s="495" t="s">
        <v>318</v>
      </c>
      <c r="I10" s="495" t="s">
        <v>318</v>
      </c>
      <c r="J10" s="495" t="s">
        <v>318</v>
      </c>
      <c r="K10" s="495" t="s">
        <v>318</v>
      </c>
      <c r="L10" s="495" t="s">
        <v>318</v>
      </c>
      <c r="M10" s="495" t="s">
        <v>318</v>
      </c>
      <c r="N10" s="495" t="s">
        <v>318</v>
      </c>
      <c r="O10" s="495" t="s">
        <v>318</v>
      </c>
      <c r="P10" s="495" t="s">
        <v>318</v>
      </c>
      <c r="Q10" s="495" t="s">
        <v>318</v>
      </c>
      <c r="R10" s="495" t="s">
        <v>318</v>
      </c>
      <c r="S10" s="495" t="s">
        <v>318</v>
      </c>
      <c r="T10" s="495" t="s">
        <v>318</v>
      </c>
      <c r="U10" s="495" t="s">
        <v>318</v>
      </c>
      <c r="V10" s="495" t="s">
        <v>318</v>
      </c>
      <c r="W10" s="495" t="s">
        <v>318</v>
      </c>
      <c r="X10" s="495" t="s">
        <v>318</v>
      </c>
      <c r="Y10" s="495" t="s">
        <v>318</v>
      </c>
      <c r="Z10" s="495" t="s">
        <v>318</v>
      </c>
      <c r="AA10" s="495" t="s">
        <v>318</v>
      </c>
      <c r="AB10" s="495" t="s">
        <v>318</v>
      </c>
      <c r="AC10" s="495" t="s">
        <v>318</v>
      </c>
      <c r="AD10" s="495" t="s">
        <v>318</v>
      </c>
      <c r="AE10" s="495" t="s">
        <v>318</v>
      </c>
      <c r="AF10" s="495" t="s">
        <v>318</v>
      </c>
      <c r="AG10" s="495" t="s">
        <v>318</v>
      </c>
      <c r="AH10" s="495" t="s">
        <v>318</v>
      </c>
      <c r="AI10" s="504" t="s">
        <v>318</v>
      </c>
      <c r="AJ10" s="495" t="s">
        <v>318</v>
      </c>
      <c r="AK10" s="495" t="s">
        <v>318</v>
      </c>
      <c r="AL10" s="495" t="s">
        <v>318</v>
      </c>
      <c r="AM10" s="495" t="s">
        <v>318</v>
      </c>
      <c r="AN10" s="495" t="s">
        <v>318</v>
      </c>
      <c r="AO10" s="495" t="s">
        <v>318</v>
      </c>
      <c r="AP10" s="495" t="s">
        <v>318</v>
      </c>
      <c r="AQ10" s="495" t="s">
        <v>318</v>
      </c>
      <c r="AR10" s="495" t="s">
        <v>318</v>
      </c>
      <c r="AS10" s="495" t="s">
        <v>318</v>
      </c>
      <c r="AT10" s="495" t="s">
        <v>318</v>
      </c>
      <c r="AU10" s="495" t="s">
        <v>318</v>
      </c>
      <c r="AV10" s="495" t="s">
        <v>318</v>
      </c>
      <c r="AW10" s="495" t="s">
        <v>318</v>
      </c>
      <c r="AX10" s="495" t="s">
        <v>318</v>
      </c>
      <c r="AY10" s="495" t="s">
        <v>318</v>
      </c>
      <c r="AZ10" s="495" t="s">
        <v>318</v>
      </c>
      <c r="BA10" s="495" t="s">
        <v>318</v>
      </c>
      <c r="BB10" s="495" t="s">
        <v>318</v>
      </c>
      <c r="BC10" s="495" t="s">
        <v>318</v>
      </c>
      <c r="BD10" s="495" t="s">
        <v>318</v>
      </c>
      <c r="BE10" s="495" t="s">
        <v>318</v>
      </c>
      <c r="BF10" s="495" t="s">
        <v>318</v>
      </c>
      <c r="BG10" s="495" t="s">
        <v>318</v>
      </c>
      <c r="BH10" s="495" t="s">
        <v>318</v>
      </c>
      <c r="BI10" s="495" t="s">
        <v>318</v>
      </c>
      <c r="BJ10" s="495" t="s">
        <v>318</v>
      </c>
      <c r="BK10" s="495" t="s">
        <v>318</v>
      </c>
      <c r="BL10" s="495" t="s">
        <v>318</v>
      </c>
      <c r="BM10" s="495" t="s">
        <v>318</v>
      </c>
      <c r="BN10" s="504" t="s">
        <v>318</v>
      </c>
      <c r="BO10" s="495" t="s">
        <v>318</v>
      </c>
      <c r="BP10" s="495" t="s">
        <v>318</v>
      </c>
      <c r="BQ10" s="495" t="s">
        <v>318</v>
      </c>
      <c r="BR10" s="495" t="s">
        <v>318</v>
      </c>
      <c r="BS10" s="495" t="s">
        <v>318</v>
      </c>
      <c r="BT10" s="495" t="s">
        <v>318</v>
      </c>
      <c r="BU10" s="495" t="s">
        <v>318</v>
      </c>
      <c r="BV10" s="495" t="s">
        <v>318</v>
      </c>
      <c r="BW10" s="495" t="s">
        <v>318</v>
      </c>
      <c r="BX10" s="495" t="s">
        <v>318</v>
      </c>
      <c r="BY10" s="495" t="s">
        <v>318</v>
      </c>
      <c r="BZ10" s="495" t="s">
        <v>318</v>
      </c>
      <c r="CA10" s="495" t="s">
        <v>318</v>
      </c>
      <c r="CB10" s="495" t="s">
        <v>318</v>
      </c>
      <c r="CC10" s="495" t="s">
        <v>318</v>
      </c>
      <c r="CD10" s="495" t="s">
        <v>318</v>
      </c>
      <c r="CE10" s="495" t="s">
        <v>318</v>
      </c>
      <c r="CF10" s="495" t="s">
        <v>318</v>
      </c>
      <c r="CG10" s="495" t="s">
        <v>318</v>
      </c>
      <c r="CH10" s="495" t="s">
        <v>318</v>
      </c>
      <c r="CI10" s="495" t="s">
        <v>318</v>
      </c>
      <c r="CJ10" s="495" t="s">
        <v>318</v>
      </c>
      <c r="CK10" s="495" t="s">
        <v>318</v>
      </c>
      <c r="CL10" s="495" t="s">
        <v>318</v>
      </c>
      <c r="CM10" s="495" t="s">
        <v>318</v>
      </c>
      <c r="CN10" s="495" t="s">
        <v>318</v>
      </c>
      <c r="CO10" s="495" t="s">
        <v>318</v>
      </c>
      <c r="CP10" s="495" t="s">
        <v>318</v>
      </c>
      <c r="CQ10" s="495" t="s">
        <v>318</v>
      </c>
      <c r="CR10" s="504" t="s">
        <v>318</v>
      </c>
      <c r="CS10" s="495" t="s">
        <v>318</v>
      </c>
      <c r="CT10" s="495" t="s">
        <v>318</v>
      </c>
      <c r="CU10" s="495" t="s">
        <v>318</v>
      </c>
      <c r="CV10" s="495" t="s">
        <v>318</v>
      </c>
      <c r="CW10" s="495" t="s">
        <v>318</v>
      </c>
      <c r="CX10" s="495" t="s">
        <v>318</v>
      </c>
      <c r="CY10" s="495" t="s">
        <v>318</v>
      </c>
      <c r="CZ10" s="495" t="s">
        <v>318</v>
      </c>
      <c r="DA10" s="495"/>
      <c r="DB10" s="495"/>
      <c r="DC10" s="495"/>
      <c r="DD10" s="495"/>
      <c r="DE10" s="495"/>
      <c r="DF10" s="495"/>
      <c r="DG10" s="495"/>
      <c r="DH10" s="495"/>
      <c r="DI10" s="495"/>
      <c r="DJ10" s="495"/>
      <c r="DK10" s="495"/>
      <c r="DL10" s="495"/>
      <c r="DM10" s="495"/>
      <c r="DN10" s="495"/>
      <c r="DO10" s="495"/>
      <c r="DP10" s="495"/>
      <c r="DQ10" s="495"/>
      <c r="DR10" s="495"/>
      <c r="DS10" s="495"/>
      <c r="DT10" s="495"/>
      <c r="DU10" s="495"/>
      <c r="DV10" s="816"/>
      <c r="GH10" s="398"/>
    </row>
    <row r="11" spans="2:190" ht="18" customHeight="1">
      <c r="B11" s="492"/>
      <c r="C11" s="486" t="s">
        <v>319</v>
      </c>
      <c r="D11" s="494"/>
      <c r="E11" s="504"/>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504"/>
      <c r="AJ11" s="495"/>
      <c r="AK11" s="495"/>
      <c r="AL11" s="495"/>
      <c r="AM11" s="495"/>
      <c r="AN11" s="495"/>
      <c r="AO11" s="495"/>
      <c r="AP11" s="495"/>
      <c r="AQ11" s="495"/>
      <c r="AR11" s="495"/>
      <c r="AS11" s="495"/>
      <c r="AT11" s="495"/>
      <c r="AU11" s="495"/>
      <c r="AV11" s="495"/>
      <c r="AW11" s="495"/>
      <c r="AX11" s="495"/>
      <c r="AY11" s="495"/>
      <c r="AZ11" s="495"/>
      <c r="BA11" s="495"/>
      <c r="BB11" s="495"/>
      <c r="BC11" s="495"/>
      <c r="BD11" s="495"/>
      <c r="BE11" s="495"/>
      <c r="BF11" s="495"/>
      <c r="BG11" s="495"/>
      <c r="BH11" s="495"/>
      <c r="BI11" s="495"/>
      <c r="BJ11" s="495"/>
      <c r="BK11" s="495"/>
      <c r="BL11" s="495"/>
      <c r="BM11" s="495"/>
      <c r="BN11" s="504"/>
      <c r="BO11" s="495"/>
      <c r="BP11" s="495"/>
      <c r="BQ11" s="495"/>
      <c r="BR11" s="495"/>
      <c r="BS11" s="495"/>
      <c r="BT11" s="495"/>
      <c r="BU11" s="495"/>
      <c r="BV11" s="495"/>
      <c r="BW11" s="495"/>
      <c r="BX11" s="495"/>
      <c r="BY11" s="495"/>
      <c r="BZ11" s="495"/>
      <c r="CA11" s="495"/>
      <c r="CB11" s="495"/>
      <c r="CC11" s="495"/>
      <c r="CD11" s="495"/>
      <c r="CE11" s="495"/>
      <c r="CF11" s="495"/>
      <c r="CG11" s="495"/>
      <c r="CH11" s="495"/>
      <c r="CI11" s="495"/>
      <c r="CJ11" s="495"/>
      <c r="CK11" s="495"/>
      <c r="CL11" s="495"/>
      <c r="CM11" s="495"/>
      <c r="CN11" s="495"/>
      <c r="CO11" s="495"/>
      <c r="CP11" s="495"/>
      <c r="CQ11" s="495"/>
      <c r="CR11" s="504"/>
      <c r="CS11" s="495"/>
      <c r="CT11" s="495"/>
      <c r="CU11" s="495"/>
      <c r="CV11" s="495"/>
      <c r="CW11" s="495"/>
      <c r="CX11" s="495"/>
      <c r="CY11" s="495"/>
      <c r="CZ11" s="495"/>
      <c r="DA11" s="495"/>
      <c r="DB11" s="495"/>
      <c r="DC11" s="495"/>
      <c r="DD11" s="495"/>
      <c r="DE11" s="495"/>
      <c r="DF11" s="495"/>
      <c r="DG11" s="495"/>
      <c r="DH11" s="495"/>
      <c r="DI11" s="495"/>
      <c r="DJ11" s="495"/>
      <c r="DK11" s="495"/>
      <c r="DL11" s="495"/>
      <c r="DM11" s="495"/>
      <c r="DN11" s="495"/>
      <c r="DO11" s="495"/>
      <c r="DP11" s="495"/>
      <c r="DQ11" s="495"/>
      <c r="DR11" s="495"/>
      <c r="DS11" s="495"/>
      <c r="DT11" s="495"/>
      <c r="DU11" s="495"/>
      <c r="DV11" s="816"/>
      <c r="GH11" s="398"/>
    </row>
    <row r="12" spans="2:190" ht="18" customHeight="1">
      <c r="B12" s="492"/>
      <c r="C12" s="486" t="s">
        <v>320</v>
      </c>
      <c r="D12" s="494"/>
      <c r="E12" s="504"/>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504"/>
      <c r="AJ12" s="495"/>
      <c r="AK12" s="495"/>
      <c r="AL12" s="495"/>
      <c r="AM12" s="495"/>
      <c r="AN12" s="495"/>
      <c r="AO12" s="495"/>
      <c r="AP12" s="495"/>
      <c r="AQ12" s="495"/>
      <c r="AR12" s="495"/>
      <c r="AS12" s="495"/>
      <c r="AT12" s="495"/>
      <c r="AU12" s="495"/>
      <c r="AV12" s="495"/>
      <c r="AW12" s="495"/>
      <c r="AX12" s="495"/>
      <c r="AY12" s="495"/>
      <c r="AZ12" s="495"/>
      <c r="BA12" s="495"/>
      <c r="BB12" s="495"/>
      <c r="BC12" s="495"/>
      <c r="BD12" s="495"/>
      <c r="BE12" s="495"/>
      <c r="BF12" s="495"/>
      <c r="BG12" s="495"/>
      <c r="BH12" s="495"/>
      <c r="BI12" s="495"/>
      <c r="BJ12" s="495"/>
      <c r="BK12" s="495"/>
      <c r="BL12" s="495"/>
      <c r="BM12" s="495"/>
      <c r="BN12" s="504"/>
      <c r="BO12" s="495"/>
      <c r="BP12" s="495"/>
      <c r="BQ12" s="495"/>
      <c r="BR12" s="495"/>
      <c r="BS12" s="495"/>
      <c r="BT12" s="495"/>
      <c r="BU12" s="495"/>
      <c r="BV12" s="495"/>
      <c r="BW12" s="495"/>
      <c r="BX12" s="495"/>
      <c r="BY12" s="495"/>
      <c r="BZ12" s="495"/>
      <c r="CA12" s="495"/>
      <c r="CB12" s="495"/>
      <c r="CC12" s="495"/>
      <c r="CD12" s="495"/>
      <c r="CE12" s="495"/>
      <c r="CF12" s="495"/>
      <c r="CG12" s="495"/>
      <c r="CH12" s="495"/>
      <c r="CI12" s="495"/>
      <c r="CJ12" s="495"/>
      <c r="CK12" s="495"/>
      <c r="CL12" s="495"/>
      <c r="CM12" s="495"/>
      <c r="CN12" s="495"/>
      <c r="CO12" s="495"/>
      <c r="CP12" s="495"/>
      <c r="CQ12" s="495"/>
      <c r="CR12" s="504"/>
      <c r="CS12" s="495"/>
      <c r="CT12" s="495"/>
      <c r="CU12" s="495"/>
      <c r="CV12" s="495"/>
      <c r="CW12" s="495"/>
      <c r="CX12" s="495"/>
      <c r="CY12" s="495"/>
      <c r="CZ12" s="495"/>
      <c r="DA12" s="495"/>
      <c r="DB12" s="495"/>
      <c r="DC12" s="495"/>
      <c r="DD12" s="495"/>
      <c r="DE12" s="495"/>
      <c r="DF12" s="495"/>
      <c r="DG12" s="495"/>
      <c r="DH12" s="495"/>
      <c r="DI12" s="495"/>
      <c r="DJ12" s="495"/>
      <c r="DK12" s="495"/>
      <c r="DL12" s="495"/>
      <c r="DM12" s="495"/>
      <c r="DN12" s="495"/>
      <c r="DO12" s="495"/>
      <c r="DP12" s="495"/>
      <c r="DQ12" s="495"/>
      <c r="DR12" s="495"/>
      <c r="DS12" s="495"/>
      <c r="DT12" s="495"/>
      <c r="DU12" s="495"/>
      <c r="DV12" s="816"/>
      <c r="GH12" s="398"/>
    </row>
    <row r="13" spans="2:190" ht="18" customHeight="1">
      <c r="B13" s="789" t="s">
        <v>895</v>
      </c>
      <c r="C13" s="487"/>
      <c r="D13" s="791"/>
      <c r="E13" s="817" t="s">
        <v>318</v>
      </c>
      <c r="F13" s="818" t="s">
        <v>318</v>
      </c>
      <c r="G13" s="818" t="s">
        <v>318</v>
      </c>
      <c r="H13" s="818"/>
      <c r="I13" s="818"/>
      <c r="J13" s="818" t="s">
        <v>318</v>
      </c>
      <c r="K13" s="818" t="s">
        <v>318</v>
      </c>
      <c r="L13" s="818" t="s">
        <v>318</v>
      </c>
      <c r="M13" s="818" t="s">
        <v>318</v>
      </c>
      <c r="N13" s="818" t="s">
        <v>318</v>
      </c>
      <c r="O13" s="818"/>
      <c r="P13" s="818"/>
      <c r="Q13" s="818" t="s">
        <v>318</v>
      </c>
      <c r="R13" s="818" t="s">
        <v>318</v>
      </c>
      <c r="S13" s="818" t="s">
        <v>318</v>
      </c>
      <c r="T13" s="818" t="s">
        <v>318</v>
      </c>
      <c r="U13" s="818" t="s">
        <v>318</v>
      </c>
      <c r="V13" s="818"/>
      <c r="W13" s="818"/>
      <c r="X13" s="818" t="s">
        <v>318</v>
      </c>
      <c r="Y13" s="818" t="s">
        <v>318</v>
      </c>
      <c r="Z13" s="818" t="s">
        <v>318</v>
      </c>
      <c r="AA13" s="818" t="s">
        <v>318</v>
      </c>
      <c r="AB13" s="818" t="s">
        <v>318</v>
      </c>
      <c r="AC13" s="818"/>
      <c r="AD13" s="818"/>
      <c r="AE13" s="818" t="s">
        <v>318</v>
      </c>
      <c r="AF13" s="818" t="s">
        <v>318</v>
      </c>
      <c r="AG13" s="818"/>
      <c r="AH13" s="818" t="s">
        <v>318</v>
      </c>
      <c r="AI13" s="817" t="s">
        <v>318</v>
      </c>
      <c r="AJ13" s="818"/>
      <c r="AK13" s="818"/>
      <c r="AL13" s="818"/>
      <c r="AM13" s="818"/>
      <c r="AN13" s="818"/>
      <c r="AO13" s="818" t="s">
        <v>318</v>
      </c>
      <c r="AP13" s="818" t="s">
        <v>318</v>
      </c>
      <c r="AQ13" s="818"/>
      <c r="AR13" s="818"/>
      <c r="AS13" s="818" t="s">
        <v>318</v>
      </c>
      <c r="AT13" s="818" t="s">
        <v>318</v>
      </c>
      <c r="AU13" s="818" t="s">
        <v>318</v>
      </c>
      <c r="AV13" s="818" t="s">
        <v>318</v>
      </c>
      <c r="AW13" s="818" t="s">
        <v>318</v>
      </c>
      <c r="AX13" s="818"/>
      <c r="AY13" s="818"/>
      <c r="AZ13" s="818" t="s">
        <v>318</v>
      </c>
      <c r="BA13" s="818" t="s">
        <v>318</v>
      </c>
      <c r="BB13" s="818" t="s">
        <v>318</v>
      </c>
      <c r="BC13" s="818" t="s">
        <v>318</v>
      </c>
      <c r="BD13" s="818" t="s">
        <v>318</v>
      </c>
      <c r="BE13" s="818"/>
      <c r="BF13" s="818"/>
      <c r="BG13" s="818" t="s">
        <v>318</v>
      </c>
      <c r="BH13" s="818" t="s">
        <v>318</v>
      </c>
      <c r="BI13" s="818" t="s">
        <v>318</v>
      </c>
      <c r="BJ13" s="818" t="s">
        <v>318</v>
      </c>
      <c r="BK13" s="818" t="s">
        <v>318</v>
      </c>
      <c r="BL13" s="818"/>
      <c r="BM13" s="818"/>
      <c r="BN13" s="817" t="s">
        <v>318</v>
      </c>
      <c r="BO13" s="818" t="s">
        <v>318</v>
      </c>
      <c r="BP13" s="818" t="s">
        <v>318</v>
      </c>
      <c r="BQ13" s="818" t="s">
        <v>318</v>
      </c>
      <c r="BR13" s="818" t="s">
        <v>318</v>
      </c>
      <c r="BS13" s="818"/>
      <c r="BT13" s="818"/>
      <c r="BU13" s="818" t="s">
        <v>318</v>
      </c>
      <c r="BV13" s="818" t="s">
        <v>318</v>
      </c>
      <c r="BW13" s="818" t="s">
        <v>318</v>
      </c>
      <c r="BX13" s="818" t="s">
        <v>318</v>
      </c>
      <c r="BY13" s="818" t="s">
        <v>318</v>
      </c>
      <c r="BZ13" s="818"/>
      <c r="CA13" s="818"/>
      <c r="CB13" s="818" t="s">
        <v>318</v>
      </c>
      <c r="CC13" s="818" t="s">
        <v>318</v>
      </c>
      <c r="CD13" s="818" t="s">
        <v>318</v>
      </c>
      <c r="CE13" s="818" t="s">
        <v>318</v>
      </c>
      <c r="CF13" s="818" t="s">
        <v>318</v>
      </c>
      <c r="CG13" s="818"/>
      <c r="CH13" s="818"/>
      <c r="CI13" s="818" t="s">
        <v>318</v>
      </c>
      <c r="CJ13" s="818" t="s">
        <v>318</v>
      </c>
      <c r="CK13" s="818" t="s">
        <v>318</v>
      </c>
      <c r="CL13" s="818" t="s">
        <v>318</v>
      </c>
      <c r="CM13" s="818" t="s">
        <v>318</v>
      </c>
      <c r="CN13" s="818"/>
      <c r="CO13" s="818"/>
      <c r="CP13" s="818" t="s">
        <v>318</v>
      </c>
      <c r="CQ13" s="818" t="s">
        <v>318</v>
      </c>
      <c r="CR13" s="817" t="s">
        <v>318</v>
      </c>
      <c r="CS13" s="818" t="s">
        <v>318</v>
      </c>
      <c r="CT13" s="818" t="s">
        <v>318</v>
      </c>
      <c r="CU13" s="818"/>
      <c r="CV13" s="818"/>
      <c r="CW13" s="818" t="s">
        <v>318</v>
      </c>
      <c r="CX13" s="818" t="s">
        <v>318</v>
      </c>
      <c r="CY13" s="818" t="s">
        <v>318</v>
      </c>
      <c r="CZ13" s="818" t="s">
        <v>318</v>
      </c>
      <c r="DA13" s="818" t="s">
        <v>318</v>
      </c>
      <c r="DB13" s="818"/>
      <c r="DC13" s="818"/>
      <c r="DD13" s="818" t="s">
        <v>318</v>
      </c>
      <c r="DE13" s="818" t="s">
        <v>318</v>
      </c>
      <c r="DF13" s="818" t="s">
        <v>318</v>
      </c>
      <c r="DG13" s="818" t="s">
        <v>318</v>
      </c>
      <c r="DH13" s="818" t="s">
        <v>318</v>
      </c>
      <c r="DI13" s="818"/>
      <c r="DJ13" s="818"/>
      <c r="DK13" s="818"/>
      <c r="DL13" s="818" t="s">
        <v>318</v>
      </c>
      <c r="DM13" s="818" t="s">
        <v>318</v>
      </c>
      <c r="DN13" s="818" t="s">
        <v>318</v>
      </c>
      <c r="DO13" s="818" t="s">
        <v>318</v>
      </c>
      <c r="DP13" s="818"/>
      <c r="DQ13" s="818"/>
      <c r="DR13" s="818" t="s">
        <v>318</v>
      </c>
      <c r="DS13" s="818" t="s">
        <v>318</v>
      </c>
      <c r="DT13" s="818" t="s">
        <v>318</v>
      </c>
      <c r="DU13" s="818" t="s">
        <v>318</v>
      </c>
      <c r="DV13" s="819" t="s">
        <v>318</v>
      </c>
      <c r="GH13" s="398"/>
    </row>
    <row r="14" spans="2:190" ht="18" customHeight="1">
      <c r="B14" s="792"/>
      <c r="C14" s="792"/>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2"/>
      <c r="AY14" s="792"/>
      <c r="AZ14" s="792"/>
      <c r="BA14" s="792"/>
      <c r="BB14" s="792"/>
      <c r="BC14" s="792"/>
      <c r="BD14" s="792"/>
      <c r="BE14" s="792"/>
      <c r="BF14" s="792"/>
      <c r="BG14" s="792"/>
      <c r="BH14" s="792"/>
      <c r="BI14" s="792"/>
      <c r="BJ14" s="792"/>
      <c r="BK14" s="792"/>
      <c r="BL14" s="792"/>
      <c r="BM14" s="792"/>
      <c r="BN14" s="792"/>
      <c r="BO14" s="792"/>
      <c r="BP14" s="792"/>
      <c r="BQ14" s="792"/>
      <c r="BR14" s="792"/>
      <c r="BS14" s="792"/>
      <c r="BT14" s="792"/>
      <c r="BU14" s="792"/>
      <c r="BV14" s="792"/>
      <c r="BW14" s="792"/>
      <c r="BX14" s="792"/>
      <c r="BY14" s="792"/>
      <c r="BZ14" s="792"/>
      <c r="CA14" s="792"/>
      <c r="CB14" s="792"/>
      <c r="CC14" s="792"/>
      <c r="CD14" s="792"/>
      <c r="CE14" s="792"/>
      <c r="CF14" s="792"/>
      <c r="CG14" s="792"/>
      <c r="CH14" s="792"/>
      <c r="CI14" s="792"/>
      <c r="CJ14" s="792"/>
      <c r="CK14" s="792"/>
      <c r="CL14" s="792"/>
      <c r="CM14" s="792"/>
      <c r="CN14" s="792"/>
      <c r="CO14" s="792"/>
      <c r="CP14" s="792"/>
      <c r="CQ14" s="792"/>
      <c r="CR14" s="792"/>
      <c r="CS14" s="792"/>
      <c r="CT14" s="792"/>
      <c r="CU14" s="792"/>
      <c r="CV14" s="792"/>
      <c r="CW14" s="792"/>
      <c r="CX14" s="792"/>
      <c r="CY14" s="792"/>
      <c r="CZ14" s="792"/>
      <c r="DA14" s="792"/>
      <c r="DB14" s="792"/>
      <c r="DC14" s="792"/>
      <c r="DD14" s="792"/>
      <c r="DE14" s="792"/>
      <c r="DF14" s="792"/>
      <c r="DG14" s="792"/>
      <c r="DH14" s="792"/>
      <c r="DI14" s="792"/>
      <c r="DJ14" s="792"/>
      <c r="DK14" s="792"/>
      <c r="DL14" s="792"/>
      <c r="DM14" s="792"/>
      <c r="DN14" s="792"/>
      <c r="DO14" s="792"/>
      <c r="DP14" s="792"/>
      <c r="DQ14" s="792"/>
      <c r="DR14" s="792"/>
      <c r="DS14" s="792"/>
      <c r="DT14" s="792"/>
      <c r="DU14" s="792"/>
      <c r="DV14" s="792"/>
      <c r="GH14" s="398"/>
    </row>
    <row r="15" spans="2:190" ht="18" customHeight="1">
      <c r="B15" s="478" t="s">
        <v>321</v>
      </c>
      <c r="C15" s="497"/>
      <c r="D15" s="491"/>
      <c r="E15" s="498">
        <v>3</v>
      </c>
      <c r="F15" s="499">
        <v>3</v>
      </c>
      <c r="G15" s="499">
        <v>3</v>
      </c>
      <c r="H15" s="499">
        <v>3</v>
      </c>
      <c r="I15" s="499">
        <v>3</v>
      </c>
      <c r="J15" s="499">
        <v>3</v>
      </c>
      <c r="K15" s="499">
        <v>3</v>
      </c>
      <c r="L15" s="499">
        <v>3</v>
      </c>
      <c r="M15" s="499">
        <v>3</v>
      </c>
      <c r="N15" s="499">
        <v>3</v>
      </c>
      <c r="O15" s="499">
        <v>3</v>
      </c>
      <c r="P15" s="499">
        <v>3</v>
      </c>
      <c r="Q15" s="499">
        <v>3</v>
      </c>
      <c r="R15" s="499">
        <v>3</v>
      </c>
      <c r="S15" s="499">
        <v>3</v>
      </c>
      <c r="T15" s="499">
        <v>3</v>
      </c>
      <c r="U15" s="499">
        <v>3</v>
      </c>
      <c r="V15" s="499">
        <v>3</v>
      </c>
      <c r="W15" s="499">
        <v>3</v>
      </c>
      <c r="X15" s="499">
        <v>3</v>
      </c>
      <c r="Y15" s="499">
        <v>3</v>
      </c>
      <c r="Z15" s="499">
        <v>3</v>
      </c>
      <c r="AA15" s="499">
        <v>3</v>
      </c>
      <c r="AB15" s="499">
        <v>3</v>
      </c>
      <c r="AC15" s="499">
        <v>3</v>
      </c>
      <c r="AD15" s="499">
        <v>3</v>
      </c>
      <c r="AE15" s="499">
        <v>3</v>
      </c>
      <c r="AF15" s="499">
        <v>3</v>
      </c>
      <c r="AG15" s="499">
        <v>3</v>
      </c>
      <c r="AH15" s="500">
        <v>3</v>
      </c>
      <c r="AI15" s="498">
        <v>3</v>
      </c>
      <c r="AJ15" s="499">
        <v>3</v>
      </c>
      <c r="AK15" s="499">
        <v>3</v>
      </c>
      <c r="AL15" s="499">
        <v>3</v>
      </c>
      <c r="AM15" s="499">
        <v>4</v>
      </c>
      <c r="AN15" s="499">
        <v>4</v>
      </c>
      <c r="AO15" s="499">
        <v>4</v>
      </c>
      <c r="AP15" s="499">
        <v>4</v>
      </c>
      <c r="AQ15" s="499">
        <v>4</v>
      </c>
      <c r="AR15" s="499">
        <v>4</v>
      </c>
      <c r="AS15" s="499">
        <v>4</v>
      </c>
      <c r="AT15" s="499">
        <v>4</v>
      </c>
      <c r="AU15" s="499">
        <v>4</v>
      </c>
      <c r="AV15" s="499">
        <v>4</v>
      </c>
      <c r="AW15" s="499">
        <v>4</v>
      </c>
      <c r="AX15" s="499">
        <v>4</v>
      </c>
      <c r="AY15" s="499">
        <v>4</v>
      </c>
      <c r="AZ15" s="499">
        <v>4</v>
      </c>
      <c r="BA15" s="499">
        <v>4</v>
      </c>
      <c r="BB15" s="499">
        <v>4</v>
      </c>
      <c r="BC15" s="499">
        <v>4</v>
      </c>
      <c r="BD15" s="499">
        <v>4</v>
      </c>
      <c r="BE15" s="499">
        <v>4</v>
      </c>
      <c r="BF15" s="499">
        <v>4</v>
      </c>
      <c r="BG15" s="499">
        <v>4</v>
      </c>
      <c r="BH15" s="499">
        <v>4</v>
      </c>
      <c r="BI15" s="499">
        <v>4</v>
      </c>
      <c r="BJ15" s="499">
        <v>4</v>
      </c>
      <c r="BK15" s="499">
        <v>4</v>
      </c>
      <c r="BL15" s="499">
        <v>4</v>
      </c>
      <c r="BM15" s="500">
        <v>4</v>
      </c>
      <c r="BN15" s="498">
        <v>4</v>
      </c>
      <c r="BO15" s="499">
        <v>4</v>
      </c>
      <c r="BP15" s="499">
        <v>4</v>
      </c>
      <c r="BQ15" s="499">
        <v>4</v>
      </c>
      <c r="BR15" s="499">
        <v>4</v>
      </c>
      <c r="BS15" s="499">
        <v>4</v>
      </c>
      <c r="BT15" s="499">
        <v>4</v>
      </c>
      <c r="BU15" s="499">
        <v>4</v>
      </c>
      <c r="BV15" s="499">
        <v>4</v>
      </c>
      <c r="BW15" s="499">
        <v>4</v>
      </c>
      <c r="BX15" s="499">
        <v>4</v>
      </c>
      <c r="BY15" s="499">
        <v>4</v>
      </c>
      <c r="BZ15" s="499">
        <v>4</v>
      </c>
      <c r="CA15" s="499">
        <v>5</v>
      </c>
      <c r="CB15" s="499">
        <v>5</v>
      </c>
      <c r="CC15" s="499">
        <v>5</v>
      </c>
      <c r="CD15" s="499">
        <v>5</v>
      </c>
      <c r="CE15" s="499">
        <v>5</v>
      </c>
      <c r="CF15" s="499">
        <v>5</v>
      </c>
      <c r="CG15" s="499">
        <v>5</v>
      </c>
      <c r="CH15" s="499">
        <v>5</v>
      </c>
      <c r="CI15" s="499">
        <v>5</v>
      </c>
      <c r="CJ15" s="499">
        <v>5</v>
      </c>
      <c r="CK15" s="499">
        <v>5</v>
      </c>
      <c r="CL15" s="499">
        <v>5</v>
      </c>
      <c r="CM15" s="499">
        <v>5</v>
      </c>
      <c r="CN15" s="499">
        <v>5</v>
      </c>
      <c r="CO15" s="499">
        <v>5</v>
      </c>
      <c r="CP15" s="499">
        <v>5</v>
      </c>
      <c r="CQ15" s="500">
        <v>5</v>
      </c>
      <c r="CR15" s="498">
        <v>5</v>
      </c>
      <c r="CS15" s="499">
        <v>5</v>
      </c>
      <c r="CT15" s="499">
        <v>5</v>
      </c>
      <c r="CU15" s="499">
        <v>5</v>
      </c>
      <c r="CV15" s="499">
        <v>5</v>
      </c>
      <c r="CW15" s="499">
        <v>5</v>
      </c>
      <c r="CX15" s="499">
        <v>5</v>
      </c>
      <c r="CY15" s="499">
        <v>5</v>
      </c>
      <c r="CZ15" s="499">
        <v>5</v>
      </c>
      <c r="DA15" s="499">
        <v>5</v>
      </c>
      <c r="DB15" s="499">
        <v>5</v>
      </c>
      <c r="DC15" s="499">
        <v>5</v>
      </c>
      <c r="DD15" s="499">
        <v>5</v>
      </c>
      <c r="DE15" s="499">
        <v>5</v>
      </c>
      <c r="DF15" s="499">
        <v>5</v>
      </c>
      <c r="DG15" s="499">
        <v>5</v>
      </c>
      <c r="DH15" s="499">
        <v>5</v>
      </c>
      <c r="DI15" s="499">
        <v>6</v>
      </c>
      <c r="DJ15" s="499">
        <v>6</v>
      </c>
      <c r="DK15" s="499">
        <v>6</v>
      </c>
      <c r="DL15" s="499">
        <v>6</v>
      </c>
      <c r="DM15" s="499">
        <v>6</v>
      </c>
      <c r="DN15" s="499">
        <v>6</v>
      </c>
      <c r="DO15" s="499">
        <v>6</v>
      </c>
      <c r="DP15" s="499">
        <v>6</v>
      </c>
      <c r="DQ15" s="499">
        <v>6</v>
      </c>
      <c r="DR15" s="499">
        <v>6</v>
      </c>
      <c r="DS15" s="499">
        <v>6</v>
      </c>
      <c r="DT15" s="499">
        <v>6</v>
      </c>
      <c r="DU15" s="499">
        <v>6</v>
      </c>
      <c r="DV15" s="491">
        <v>6</v>
      </c>
      <c r="GH15" s="398"/>
    </row>
    <row r="16" spans="2:190" ht="18" customHeight="1">
      <c r="B16" s="485"/>
      <c r="C16" s="501" t="s">
        <v>27</v>
      </c>
      <c r="D16" s="793" t="str">
        <f>'様式第16号-3-2（別紙1）(3炉用）'!R132</f>
        <v>12,700kJ/kg</v>
      </c>
      <c r="E16" s="820">
        <f aca="true" t="shared" si="0" ref="E16:BP16">IF(E15=1,E15,"")</f>
      </c>
      <c r="F16" s="821">
        <f t="shared" si="0"/>
      </c>
      <c r="G16" s="821">
        <f t="shared" si="0"/>
      </c>
      <c r="H16" s="821">
        <f t="shared" si="0"/>
      </c>
      <c r="I16" s="821">
        <f t="shared" si="0"/>
      </c>
      <c r="J16" s="821">
        <f t="shared" si="0"/>
      </c>
      <c r="K16" s="821">
        <f t="shared" si="0"/>
      </c>
      <c r="L16" s="821">
        <f t="shared" si="0"/>
      </c>
      <c r="M16" s="821">
        <f t="shared" si="0"/>
      </c>
      <c r="N16" s="821">
        <f t="shared" si="0"/>
      </c>
      <c r="O16" s="821">
        <f t="shared" si="0"/>
      </c>
      <c r="P16" s="821">
        <f t="shared" si="0"/>
      </c>
      <c r="Q16" s="821">
        <f t="shared" si="0"/>
      </c>
      <c r="R16" s="821">
        <f t="shared" si="0"/>
      </c>
      <c r="S16" s="821">
        <f t="shared" si="0"/>
      </c>
      <c r="T16" s="821">
        <f t="shared" si="0"/>
      </c>
      <c r="U16" s="821">
        <f t="shared" si="0"/>
      </c>
      <c r="V16" s="821">
        <f t="shared" si="0"/>
      </c>
      <c r="W16" s="821">
        <f t="shared" si="0"/>
      </c>
      <c r="X16" s="821">
        <f t="shared" si="0"/>
      </c>
      <c r="Y16" s="821">
        <f t="shared" si="0"/>
      </c>
      <c r="Z16" s="821">
        <f t="shared" si="0"/>
      </c>
      <c r="AA16" s="821">
        <f t="shared" si="0"/>
      </c>
      <c r="AB16" s="821">
        <f t="shared" si="0"/>
      </c>
      <c r="AC16" s="821">
        <f t="shared" si="0"/>
      </c>
      <c r="AD16" s="821">
        <f t="shared" si="0"/>
      </c>
      <c r="AE16" s="821">
        <f t="shared" si="0"/>
      </c>
      <c r="AF16" s="821">
        <f t="shared" si="0"/>
      </c>
      <c r="AG16" s="821">
        <f t="shared" si="0"/>
      </c>
      <c r="AH16" s="822">
        <f t="shared" si="0"/>
      </c>
      <c r="AI16" s="820">
        <f t="shared" si="0"/>
      </c>
      <c r="AJ16" s="821">
        <f t="shared" si="0"/>
      </c>
      <c r="AK16" s="821">
        <f t="shared" si="0"/>
      </c>
      <c r="AL16" s="821">
        <f t="shared" si="0"/>
      </c>
      <c r="AM16" s="821">
        <f t="shared" si="0"/>
      </c>
      <c r="AN16" s="821">
        <f t="shared" si="0"/>
      </c>
      <c r="AO16" s="821">
        <f t="shared" si="0"/>
      </c>
      <c r="AP16" s="821">
        <f t="shared" si="0"/>
      </c>
      <c r="AQ16" s="821">
        <f t="shared" si="0"/>
      </c>
      <c r="AR16" s="821">
        <f t="shared" si="0"/>
      </c>
      <c r="AS16" s="821">
        <f t="shared" si="0"/>
      </c>
      <c r="AT16" s="821">
        <f t="shared" si="0"/>
      </c>
      <c r="AU16" s="821">
        <f t="shared" si="0"/>
      </c>
      <c r="AV16" s="821">
        <f t="shared" si="0"/>
      </c>
      <c r="AW16" s="821">
        <f t="shared" si="0"/>
      </c>
      <c r="AX16" s="821">
        <f t="shared" si="0"/>
      </c>
      <c r="AY16" s="821">
        <f t="shared" si="0"/>
      </c>
      <c r="AZ16" s="821">
        <f t="shared" si="0"/>
      </c>
      <c r="BA16" s="821">
        <f t="shared" si="0"/>
      </c>
      <c r="BB16" s="821">
        <f t="shared" si="0"/>
      </c>
      <c r="BC16" s="821">
        <f t="shared" si="0"/>
      </c>
      <c r="BD16" s="821">
        <f t="shared" si="0"/>
      </c>
      <c r="BE16" s="821">
        <f t="shared" si="0"/>
      </c>
      <c r="BF16" s="821">
        <f t="shared" si="0"/>
      </c>
      <c r="BG16" s="821">
        <f t="shared" si="0"/>
      </c>
      <c r="BH16" s="821">
        <f t="shared" si="0"/>
      </c>
      <c r="BI16" s="821">
        <f t="shared" si="0"/>
      </c>
      <c r="BJ16" s="821">
        <f t="shared" si="0"/>
      </c>
      <c r="BK16" s="821">
        <f t="shared" si="0"/>
      </c>
      <c r="BL16" s="821">
        <f t="shared" si="0"/>
      </c>
      <c r="BM16" s="822">
        <f t="shared" si="0"/>
      </c>
      <c r="BN16" s="820">
        <f t="shared" si="0"/>
      </c>
      <c r="BO16" s="821">
        <f t="shared" si="0"/>
      </c>
      <c r="BP16" s="821">
        <f t="shared" si="0"/>
      </c>
      <c r="BQ16" s="821">
        <f aca="true" t="shared" si="1" ref="BQ16:DV16">IF(BQ15=1,BQ15,"")</f>
      </c>
      <c r="BR16" s="821">
        <f t="shared" si="1"/>
      </c>
      <c r="BS16" s="821">
        <f t="shared" si="1"/>
      </c>
      <c r="BT16" s="821">
        <f t="shared" si="1"/>
      </c>
      <c r="BU16" s="821">
        <f t="shared" si="1"/>
      </c>
      <c r="BV16" s="821">
        <f t="shared" si="1"/>
      </c>
      <c r="BW16" s="821">
        <f t="shared" si="1"/>
      </c>
      <c r="BX16" s="821">
        <f t="shared" si="1"/>
      </c>
      <c r="BY16" s="821">
        <f t="shared" si="1"/>
      </c>
      <c r="BZ16" s="821">
        <f t="shared" si="1"/>
      </c>
      <c r="CA16" s="821">
        <f t="shared" si="1"/>
      </c>
      <c r="CB16" s="821">
        <f t="shared" si="1"/>
      </c>
      <c r="CC16" s="821">
        <f t="shared" si="1"/>
      </c>
      <c r="CD16" s="821">
        <f t="shared" si="1"/>
      </c>
      <c r="CE16" s="821">
        <f t="shared" si="1"/>
      </c>
      <c r="CF16" s="821">
        <f t="shared" si="1"/>
      </c>
      <c r="CG16" s="821">
        <f t="shared" si="1"/>
      </c>
      <c r="CH16" s="821">
        <f t="shared" si="1"/>
      </c>
      <c r="CI16" s="821">
        <f t="shared" si="1"/>
      </c>
      <c r="CJ16" s="821">
        <f t="shared" si="1"/>
      </c>
      <c r="CK16" s="821">
        <f t="shared" si="1"/>
      </c>
      <c r="CL16" s="821">
        <f t="shared" si="1"/>
      </c>
      <c r="CM16" s="821">
        <f t="shared" si="1"/>
      </c>
      <c r="CN16" s="821">
        <f t="shared" si="1"/>
      </c>
      <c r="CO16" s="821">
        <f t="shared" si="1"/>
      </c>
      <c r="CP16" s="821">
        <f t="shared" si="1"/>
      </c>
      <c r="CQ16" s="822">
        <f t="shared" si="1"/>
      </c>
      <c r="CR16" s="820">
        <f t="shared" si="1"/>
      </c>
      <c r="CS16" s="821">
        <f t="shared" si="1"/>
      </c>
      <c r="CT16" s="821">
        <f t="shared" si="1"/>
      </c>
      <c r="CU16" s="821">
        <f t="shared" si="1"/>
      </c>
      <c r="CV16" s="821">
        <f t="shared" si="1"/>
      </c>
      <c r="CW16" s="821">
        <f t="shared" si="1"/>
      </c>
      <c r="CX16" s="821">
        <f t="shared" si="1"/>
      </c>
      <c r="CY16" s="821">
        <f t="shared" si="1"/>
      </c>
      <c r="CZ16" s="821">
        <f t="shared" si="1"/>
      </c>
      <c r="DA16" s="821">
        <f t="shared" si="1"/>
      </c>
      <c r="DB16" s="821">
        <f t="shared" si="1"/>
      </c>
      <c r="DC16" s="821">
        <f t="shared" si="1"/>
      </c>
      <c r="DD16" s="821">
        <f t="shared" si="1"/>
      </c>
      <c r="DE16" s="821">
        <f t="shared" si="1"/>
      </c>
      <c r="DF16" s="821">
        <f t="shared" si="1"/>
      </c>
      <c r="DG16" s="821">
        <f t="shared" si="1"/>
      </c>
      <c r="DH16" s="821">
        <f t="shared" si="1"/>
      </c>
      <c r="DI16" s="821">
        <f t="shared" si="1"/>
      </c>
      <c r="DJ16" s="821">
        <f t="shared" si="1"/>
      </c>
      <c r="DK16" s="821">
        <f t="shared" si="1"/>
      </c>
      <c r="DL16" s="821">
        <f t="shared" si="1"/>
      </c>
      <c r="DM16" s="821">
        <f t="shared" si="1"/>
      </c>
      <c r="DN16" s="821">
        <f t="shared" si="1"/>
      </c>
      <c r="DO16" s="821">
        <f t="shared" si="1"/>
      </c>
      <c r="DP16" s="821">
        <f t="shared" si="1"/>
      </c>
      <c r="DQ16" s="821">
        <f t="shared" si="1"/>
      </c>
      <c r="DR16" s="821">
        <f t="shared" si="1"/>
      </c>
      <c r="DS16" s="821">
        <f t="shared" si="1"/>
      </c>
      <c r="DT16" s="821">
        <f t="shared" si="1"/>
      </c>
      <c r="DU16" s="821">
        <f t="shared" si="1"/>
      </c>
      <c r="DV16" s="823">
        <f t="shared" si="1"/>
      </c>
      <c r="GH16" s="398"/>
    </row>
    <row r="17" spans="2:190" ht="18" customHeight="1">
      <c r="B17" s="485"/>
      <c r="C17" s="502" t="s">
        <v>28</v>
      </c>
      <c r="D17" s="794" t="str">
        <f>'様式第16号-3-2（別紙1）(3炉用）'!R133</f>
        <v>11,533kJ/kg</v>
      </c>
      <c r="E17" s="509">
        <f aca="true" t="shared" si="2" ref="E17:BP17">IF(E15=2,E15,"")</f>
      </c>
      <c r="F17" s="510">
        <f t="shared" si="2"/>
      </c>
      <c r="G17" s="510">
        <f t="shared" si="2"/>
      </c>
      <c r="H17" s="510">
        <f t="shared" si="2"/>
      </c>
      <c r="I17" s="510">
        <f t="shared" si="2"/>
      </c>
      <c r="J17" s="510">
        <f t="shared" si="2"/>
      </c>
      <c r="K17" s="510">
        <f t="shared" si="2"/>
      </c>
      <c r="L17" s="510">
        <f t="shared" si="2"/>
      </c>
      <c r="M17" s="510">
        <f t="shared" si="2"/>
      </c>
      <c r="N17" s="510">
        <f t="shared" si="2"/>
      </c>
      <c r="O17" s="510">
        <f t="shared" si="2"/>
      </c>
      <c r="P17" s="510">
        <f t="shared" si="2"/>
      </c>
      <c r="Q17" s="510">
        <f t="shared" si="2"/>
      </c>
      <c r="R17" s="510">
        <f t="shared" si="2"/>
      </c>
      <c r="S17" s="510">
        <f t="shared" si="2"/>
      </c>
      <c r="T17" s="510">
        <f t="shared" si="2"/>
      </c>
      <c r="U17" s="510">
        <f t="shared" si="2"/>
      </c>
      <c r="V17" s="510">
        <f t="shared" si="2"/>
      </c>
      <c r="W17" s="510">
        <f t="shared" si="2"/>
      </c>
      <c r="X17" s="510">
        <f t="shared" si="2"/>
      </c>
      <c r="Y17" s="510">
        <f t="shared" si="2"/>
      </c>
      <c r="Z17" s="510">
        <f t="shared" si="2"/>
      </c>
      <c r="AA17" s="510">
        <f t="shared" si="2"/>
      </c>
      <c r="AB17" s="510">
        <f t="shared" si="2"/>
      </c>
      <c r="AC17" s="510">
        <f t="shared" si="2"/>
      </c>
      <c r="AD17" s="510">
        <f t="shared" si="2"/>
      </c>
      <c r="AE17" s="510">
        <f t="shared" si="2"/>
      </c>
      <c r="AF17" s="510">
        <f t="shared" si="2"/>
      </c>
      <c r="AG17" s="510">
        <f t="shared" si="2"/>
      </c>
      <c r="AH17" s="511">
        <f t="shared" si="2"/>
      </c>
      <c r="AI17" s="509">
        <f t="shared" si="2"/>
      </c>
      <c r="AJ17" s="510">
        <f t="shared" si="2"/>
      </c>
      <c r="AK17" s="510">
        <f t="shared" si="2"/>
      </c>
      <c r="AL17" s="510">
        <f t="shared" si="2"/>
      </c>
      <c r="AM17" s="510">
        <f t="shared" si="2"/>
      </c>
      <c r="AN17" s="510">
        <f t="shared" si="2"/>
      </c>
      <c r="AO17" s="510">
        <f t="shared" si="2"/>
      </c>
      <c r="AP17" s="510">
        <f t="shared" si="2"/>
      </c>
      <c r="AQ17" s="510">
        <f t="shared" si="2"/>
      </c>
      <c r="AR17" s="510">
        <f t="shared" si="2"/>
      </c>
      <c r="AS17" s="510">
        <f t="shared" si="2"/>
      </c>
      <c r="AT17" s="510">
        <f t="shared" si="2"/>
      </c>
      <c r="AU17" s="510">
        <f t="shared" si="2"/>
      </c>
      <c r="AV17" s="510">
        <f t="shared" si="2"/>
      </c>
      <c r="AW17" s="510">
        <f t="shared" si="2"/>
      </c>
      <c r="AX17" s="510">
        <f t="shared" si="2"/>
      </c>
      <c r="AY17" s="510">
        <f t="shared" si="2"/>
      </c>
      <c r="AZ17" s="510">
        <f t="shared" si="2"/>
      </c>
      <c r="BA17" s="510">
        <f t="shared" si="2"/>
      </c>
      <c r="BB17" s="510">
        <f t="shared" si="2"/>
      </c>
      <c r="BC17" s="510">
        <f t="shared" si="2"/>
      </c>
      <c r="BD17" s="510">
        <f t="shared" si="2"/>
      </c>
      <c r="BE17" s="510">
        <f t="shared" si="2"/>
      </c>
      <c r="BF17" s="510">
        <f t="shared" si="2"/>
      </c>
      <c r="BG17" s="510">
        <f t="shared" si="2"/>
      </c>
      <c r="BH17" s="510">
        <f t="shared" si="2"/>
      </c>
      <c r="BI17" s="510">
        <f t="shared" si="2"/>
      </c>
      <c r="BJ17" s="510">
        <f t="shared" si="2"/>
      </c>
      <c r="BK17" s="510">
        <f t="shared" si="2"/>
      </c>
      <c r="BL17" s="510">
        <f t="shared" si="2"/>
      </c>
      <c r="BM17" s="511">
        <f t="shared" si="2"/>
      </c>
      <c r="BN17" s="509">
        <f t="shared" si="2"/>
      </c>
      <c r="BO17" s="510">
        <f t="shared" si="2"/>
      </c>
      <c r="BP17" s="510">
        <f t="shared" si="2"/>
      </c>
      <c r="BQ17" s="510">
        <f aca="true" t="shared" si="3" ref="BQ17:DV17">IF(BQ15=2,BQ15,"")</f>
      </c>
      <c r="BR17" s="510">
        <f t="shared" si="3"/>
      </c>
      <c r="BS17" s="510">
        <f t="shared" si="3"/>
      </c>
      <c r="BT17" s="510">
        <f t="shared" si="3"/>
      </c>
      <c r="BU17" s="510">
        <f t="shared" si="3"/>
      </c>
      <c r="BV17" s="510">
        <f t="shared" si="3"/>
      </c>
      <c r="BW17" s="510">
        <f t="shared" si="3"/>
      </c>
      <c r="BX17" s="510">
        <f t="shared" si="3"/>
      </c>
      <c r="BY17" s="510">
        <f t="shared" si="3"/>
      </c>
      <c r="BZ17" s="510">
        <f t="shared" si="3"/>
      </c>
      <c r="CA17" s="510">
        <f t="shared" si="3"/>
      </c>
      <c r="CB17" s="510">
        <f t="shared" si="3"/>
      </c>
      <c r="CC17" s="510">
        <f t="shared" si="3"/>
      </c>
      <c r="CD17" s="510">
        <f t="shared" si="3"/>
      </c>
      <c r="CE17" s="510">
        <f t="shared" si="3"/>
      </c>
      <c r="CF17" s="510">
        <f t="shared" si="3"/>
      </c>
      <c r="CG17" s="510">
        <f t="shared" si="3"/>
      </c>
      <c r="CH17" s="510">
        <f t="shared" si="3"/>
      </c>
      <c r="CI17" s="510">
        <f t="shared" si="3"/>
      </c>
      <c r="CJ17" s="510">
        <f t="shared" si="3"/>
      </c>
      <c r="CK17" s="510">
        <f t="shared" si="3"/>
      </c>
      <c r="CL17" s="510">
        <f t="shared" si="3"/>
      </c>
      <c r="CM17" s="510">
        <f t="shared" si="3"/>
      </c>
      <c r="CN17" s="510">
        <f t="shared" si="3"/>
      </c>
      <c r="CO17" s="510">
        <f t="shared" si="3"/>
      </c>
      <c r="CP17" s="510">
        <f t="shared" si="3"/>
      </c>
      <c r="CQ17" s="511">
        <f t="shared" si="3"/>
      </c>
      <c r="CR17" s="509">
        <f t="shared" si="3"/>
      </c>
      <c r="CS17" s="510">
        <f t="shared" si="3"/>
      </c>
      <c r="CT17" s="510">
        <f t="shared" si="3"/>
      </c>
      <c r="CU17" s="510">
        <f t="shared" si="3"/>
      </c>
      <c r="CV17" s="510">
        <f t="shared" si="3"/>
      </c>
      <c r="CW17" s="510">
        <f t="shared" si="3"/>
      </c>
      <c r="CX17" s="510">
        <f t="shared" si="3"/>
      </c>
      <c r="CY17" s="510">
        <f t="shared" si="3"/>
      </c>
      <c r="CZ17" s="510">
        <f t="shared" si="3"/>
      </c>
      <c r="DA17" s="510">
        <f t="shared" si="3"/>
      </c>
      <c r="DB17" s="510">
        <f t="shared" si="3"/>
      </c>
      <c r="DC17" s="510">
        <f t="shared" si="3"/>
      </c>
      <c r="DD17" s="510">
        <f t="shared" si="3"/>
      </c>
      <c r="DE17" s="510">
        <f t="shared" si="3"/>
      </c>
      <c r="DF17" s="510">
        <f t="shared" si="3"/>
      </c>
      <c r="DG17" s="510">
        <f t="shared" si="3"/>
      </c>
      <c r="DH17" s="510">
        <f t="shared" si="3"/>
      </c>
      <c r="DI17" s="510">
        <f t="shared" si="3"/>
      </c>
      <c r="DJ17" s="510">
        <f t="shared" si="3"/>
      </c>
      <c r="DK17" s="510">
        <f t="shared" si="3"/>
      </c>
      <c r="DL17" s="510">
        <f t="shared" si="3"/>
      </c>
      <c r="DM17" s="510">
        <f t="shared" si="3"/>
      </c>
      <c r="DN17" s="510">
        <f t="shared" si="3"/>
      </c>
      <c r="DO17" s="510">
        <f t="shared" si="3"/>
      </c>
      <c r="DP17" s="510">
        <f t="shared" si="3"/>
      </c>
      <c r="DQ17" s="510">
        <f t="shared" si="3"/>
      </c>
      <c r="DR17" s="510">
        <f t="shared" si="3"/>
      </c>
      <c r="DS17" s="510">
        <f t="shared" si="3"/>
      </c>
      <c r="DT17" s="510">
        <f t="shared" si="3"/>
      </c>
      <c r="DU17" s="510">
        <f t="shared" si="3"/>
      </c>
      <c r="DV17" s="514">
        <f t="shared" si="3"/>
      </c>
      <c r="GF17" s="399"/>
      <c r="GH17" s="398"/>
    </row>
    <row r="18" spans="2:190" ht="18" customHeight="1">
      <c r="B18" s="485"/>
      <c r="C18" s="502" t="s">
        <v>29</v>
      </c>
      <c r="D18" s="794" t="str">
        <f>'様式第16号-3-2（別紙1）(3炉用）'!R134</f>
        <v>10,367kJ/kg</v>
      </c>
      <c r="E18" s="509">
        <f aca="true" t="shared" si="4" ref="E18:BP18">IF(E15=3,E15,"")</f>
        <v>3</v>
      </c>
      <c r="F18" s="510">
        <f t="shared" si="4"/>
        <v>3</v>
      </c>
      <c r="G18" s="510">
        <f t="shared" si="4"/>
        <v>3</v>
      </c>
      <c r="H18" s="510">
        <f t="shared" si="4"/>
        <v>3</v>
      </c>
      <c r="I18" s="510">
        <f t="shared" si="4"/>
        <v>3</v>
      </c>
      <c r="J18" s="510">
        <f t="shared" si="4"/>
        <v>3</v>
      </c>
      <c r="K18" s="510">
        <f t="shared" si="4"/>
        <v>3</v>
      </c>
      <c r="L18" s="510">
        <f t="shared" si="4"/>
        <v>3</v>
      </c>
      <c r="M18" s="510">
        <f t="shared" si="4"/>
        <v>3</v>
      </c>
      <c r="N18" s="510">
        <f t="shared" si="4"/>
        <v>3</v>
      </c>
      <c r="O18" s="510">
        <f t="shared" si="4"/>
        <v>3</v>
      </c>
      <c r="P18" s="510">
        <f t="shared" si="4"/>
        <v>3</v>
      </c>
      <c r="Q18" s="510">
        <f t="shared" si="4"/>
        <v>3</v>
      </c>
      <c r="R18" s="510">
        <f t="shared" si="4"/>
        <v>3</v>
      </c>
      <c r="S18" s="510">
        <f t="shared" si="4"/>
        <v>3</v>
      </c>
      <c r="T18" s="510">
        <f t="shared" si="4"/>
        <v>3</v>
      </c>
      <c r="U18" s="510">
        <f t="shared" si="4"/>
        <v>3</v>
      </c>
      <c r="V18" s="510">
        <f t="shared" si="4"/>
        <v>3</v>
      </c>
      <c r="W18" s="510">
        <f t="shared" si="4"/>
        <v>3</v>
      </c>
      <c r="X18" s="510">
        <f t="shared" si="4"/>
        <v>3</v>
      </c>
      <c r="Y18" s="510">
        <f t="shared" si="4"/>
        <v>3</v>
      </c>
      <c r="Z18" s="510">
        <f t="shared" si="4"/>
        <v>3</v>
      </c>
      <c r="AA18" s="510">
        <f t="shared" si="4"/>
        <v>3</v>
      </c>
      <c r="AB18" s="510">
        <f t="shared" si="4"/>
        <v>3</v>
      </c>
      <c r="AC18" s="510">
        <f t="shared" si="4"/>
        <v>3</v>
      </c>
      <c r="AD18" s="510">
        <f t="shared" si="4"/>
        <v>3</v>
      </c>
      <c r="AE18" s="510">
        <f t="shared" si="4"/>
        <v>3</v>
      </c>
      <c r="AF18" s="510">
        <f t="shared" si="4"/>
        <v>3</v>
      </c>
      <c r="AG18" s="510">
        <f t="shared" si="4"/>
        <v>3</v>
      </c>
      <c r="AH18" s="511">
        <f t="shared" si="4"/>
        <v>3</v>
      </c>
      <c r="AI18" s="509">
        <f t="shared" si="4"/>
        <v>3</v>
      </c>
      <c r="AJ18" s="510">
        <f t="shared" si="4"/>
        <v>3</v>
      </c>
      <c r="AK18" s="510">
        <f t="shared" si="4"/>
        <v>3</v>
      </c>
      <c r="AL18" s="510">
        <f t="shared" si="4"/>
        <v>3</v>
      </c>
      <c r="AM18" s="510">
        <f t="shared" si="4"/>
      </c>
      <c r="AN18" s="510">
        <f t="shared" si="4"/>
      </c>
      <c r="AO18" s="510">
        <f t="shared" si="4"/>
      </c>
      <c r="AP18" s="510">
        <f t="shared" si="4"/>
      </c>
      <c r="AQ18" s="510">
        <f t="shared" si="4"/>
      </c>
      <c r="AR18" s="510">
        <f t="shared" si="4"/>
      </c>
      <c r="AS18" s="510">
        <f t="shared" si="4"/>
      </c>
      <c r="AT18" s="510">
        <f t="shared" si="4"/>
      </c>
      <c r="AU18" s="510">
        <f t="shared" si="4"/>
      </c>
      <c r="AV18" s="510">
        <f t="shared" si="4"/>
      </c>
      <c r="AW18" s="510">
        <f t="shared" si="4"/>
      </c>
      <c r="AX18" s="510">
        <f t="shared" si="4"/>
      </c>
      <c r="AY18" s="510">
        <f t="shared" si="4"/>
      </c>
      <c r="AZ18" s="510">
        <f t="shared" si="4"/>
      </c>
      <c r="BA18" s="510">
        <f t="shared" si="4"/>
      </c>
      <c r="BB18" s="510">
        <f t="shared" si="4"/>
      </c>
      <c r="BC18" s="510">
        <f t="shared" si="4"/>
      </c>
      <c r="BD18" s="510">
        <f t="shared" si="4"/>
      </c>
      <c r="BE18" s="510">
        <f t="shared" si="4"/>
      </c>
      <c r="BF18" s="510">
        <f t="shared" si="4"/>
      </c>
      <c r="BG18" s="510">
        <f t="shared" si="4"/>
      </c>
      <c r="BH18" s="510">
        <f t="shared" si="4"/>
      </c>
      <c r="BI18" s="510">
        <f t="shared" si="4"/>
      </c>
      <c r="BJ18" s="510">
        <f t="shared" si="4"/>
      </c>
      <c r="BK18" s="510">
        <f t="shared" si="4"/>
      </c>
      <c r="BL18" s="510">
        <f t="shared" si="4"/>
      </c>
      <c r="BM18" s="511">
        <f t="shared" si="4"/>
      </c>
      <c r="BN18" s="509">
        <f t="shared" si="4"/>
      </c>
      <c r="BO18" s="510">
        <f t="shared" si="4"/>
      </c>
      <c r="BP18" s="510">
        <f t="shared" si="4"/>
      </c>
      <c r="BQ18" s="510">
        <f aca="true" t="shared" si="5" ref="BQ18:DV18">IF(BQ15=3,BQ15,"")</f>
      </c>
      <c r="BR18" s="510">
        <f t="shared" si="5"/>
      </c>
      <c r="BS18" s="510">
        <f t="shared" si="5"/>
      </c>
      <c r="BT18" s="510">
        <f t="shared" si="5"/>
      </c>
      <c r="BU18" s="510">
        <f t="shared" si="5"/>
      </c>
      <c r="BV18" s="510">
        <f t="shared" si="5"/>
      </c>
      <c r="BW18" s="510">
        <f t="shared" si="5"/>
      </c>
      <c r="BX18" s="510">
        <f t="shared" si="5"/>
      </c>
      <c r="BY18" s="510">
        <f t="shared" si="5"/>
      </c>
      <c r="BZ18" s="510">
        <f t="shared" si="5"/>
      </c>
      <c r="CA18" s="510">
        <f t="shared" si="5"/>
      </c>
      <c r="CB18" s="510">
        <f t="shared" si="5"/>
      </c>
      <c r="CC18" s="510">
        <f t="shared" si="5"/>
      </c>
      <c r="CD18" s="510">
        <f t="shared" si="5"/>
      </c>
      <c r="CE18" s="510">
        <f t="shared" si="5"/>
      </c>
      <c r="CF18" s="510">
        <f t="shared" si="5"/>
      </c>
      <c r="CG18" s="510">
        <f t="shared" si="5"/>
      </c>
      <c r="CH18" s="510">
        <f t="shared" si="5"/>
      </c>
      <c r="CI18" s="510">
        <f t="shared" si="5"/>
      </c>
      <c r="CJ18" s="510">
        <f t="shared" si="5"/>
      </c>
      <c r="CK18" s="510">
        <f t="shared" si="5"/>
      </c>
      <c r="CL18" s="510">
        <f t="shared" si="5"/>
      </c>
      <c r="CM18" s="510">
        <f t="shared" si="5"/>
      </c>
      <c r="CN18" s="510">
        <f t="shared" si="5"/>
      </c>
      <c r="CO18" s="510">
        <f t="shared" si="5"/>
      </c>
      <c r="CP18" s="510">
        <f t="shared" si="5"/>
      </c>
      <c r="CQ18" s="511">
        <f t="shared" si="5"/>
      </c>
      <c r="CR18" s="509">
        <f t="shared" si="5"/>
      </c>
      <c r="CS18" s="510">
        <f t="shared" si="5"/>
      </c>
      <c r="CT18" s="510">
        <f t="shared" si="5"/>
      </c>
      <c r="CU18" s="510">
        <f t="shared" si="5"/>
      </c>
      <c r="CV18" s="510">
        <f t="shared" si="5"/>
      </c>
      <c r="CW18" s="510">
        <f t="shared" si="5"/>
      </c>
      <c r="CX18" s="510">
        <f t="shared" si="5"/>
      </c>
      <c r="CY18" s="510">
        <f t="shared" si="5"/>
      </c>
      <c r="CZ18" s="510">
        <f t="shared" si="5"/>
      </c>
      <c r="DA18" s="510">
        <f t="shared" si="5"/>
      </c>
      <c r="DB18" s="510">
        <f t="shared" si="5"/>
      </c>
      <c r="DC18" s="510">
        <f t="shared" si="5"/>
      </c>
      <c r="DD18" s="510">
        <f t="shared" si="5"/>
      </c>
      <c r="DE18" s="510">
        <f t="shared" si="5"/>
      </c>
      <c r="DF18" s="510">
        <f t="shared" si="5"/>
      </c>
      <c r="DG18" s="510">
        <f t="shared" si="5"/>
      </c>
      <c r="DH18" s="510">
        <f t="shared" si="5"/>
      </c>
      <c r="DI18" s="510">
        <f t="shared" si="5"/>
      </c>
      <c r="DJ18" s="510">
        <f t="shared" si="5"/>
      </c>
      <c r="DK18" s="510">
        <f t="shared" si="5"/>
      </c>
      <c r="DL18" s="510">
        <f t="shared" si="5"/>
      </c>
      <c r="DM18" s="510">
        <f t="shared" si="5"/>
      </c>
      <c r="DN18" s="510">
        <f t="shared" si="5"/>
      </c>
      <c r="DO18" s="510">
        <f t="shared" si="5"/>
      </c>
      <c r="DP18" s="510">
        <f t="shared" si="5"/>
      </c>
      <c r="DQ18" s="510">
        <f t="shared" si="5"/>
      </c>
      <c r="DR18" s="510">
        <f t="shared" si="5"/>
      </c>
      <c r="DS18" s="510">
        <f t="shared" si="5"/>
      </c>
      <c r="DT18" s="510">
        <f t="shared" si="5"/>
      </c>
      <c r="DU18" s="510">
        <f t="shared" si="5"/>
      </c>
      <c r="DV18" s="514">
        <f t="shared" si="5"/>
      </c>
      <c r="GF18" s="399"/>
      <c r="GH18" s="398"/>
    </row>
    <row r="19" spans="2:190" ht="18" customHeight="1">
      <c r="B19" s="485"/>
      <c r="C19" s="502" t="s">
        <v>30</v>
      </c>
      <c r="D19" s="794" t="str">
        <f>'様式第16号-3-2（別紙1）(3炉用）'!R135</f>
        <v>9,200kJ/kg</v>
      </c>
      <c r="E19" s="509">
        <f aca="true" t="shared" si="6" ref="E19:BP19">IF(E15=4,E15,"")</f>
      </c>
      <c r="F19" s="510">
        <f t="shared" si="6"/>
      </c>
      <c r="G19" s="510">
        <f t="shared" si="6"/>
      </c>
      <c r="H19" s="510">
        <f t="shared" si="6"/>
      </c>
      <c r="I19" s="510">
        <f t="shared" si="6"/>
      </c>
      <c r="J19" s="510">
        <f t="shared" si="6"/>
      </c>
      <c r="K19" s="510">
        <f t="shared" si="6"/>
      </c>
      <c r="L19" s="510">
        <f t="shared" si="6"/>
      </c>
      <c r="M19" s="510">
        <f t="shared" si="6"/>
      </c>
      <c r="N19" s="510">
        <f t="shared" si="6"/>
      </c>
      <c r="O19" s="510">
        <f t="shared" si="6"/>
      </c>
      <c r="P19" s="510">
        <f t="shared" si="6"/>
      </c>
      <c r="Q19" s="510">
        <f t="shared" si="6"/>
      </c>
      <c r="R19" s="510">
        <f t="shared" si="6"/>
      </c>
      <c r="S19" s="510">
        <f t="shared" si="6"/>
      </c>
      <c r="T19" s="510">
        <f t="shared" si="6"/>
      </c>
      <c r="U19" s="510">
        <f t="shared" si="6"/>
      </c>
      <c r="V19" s="510">
        <f t="shared" si="6"/>
      </c>
      <c r="W19" s="510">
        <f t="shared" si="6"/>
      </c>
      <c r="X19" s="510">
        <f t="shared" si="6"/>
      </c>
      <c r="Y19" s="510">
        <f t="shared" si="6"/>
      </c>
      <c r="Z19" s="510">
        <f t="shared" si="6"/>
      </c>
      <c r="AA19" s="510">
        <f t="shared" si="6"/>
      </c>
      <c r="AB19" s="510">
        <f t="shared" si="6"/>
      </c>
      <c r="AC19" s="510">
        <f t="shared" si="6"/>
      </c>
      <c r="AD19" s="510">
        <f t="shared" si="6"/>
      </c>
      <c r="AE19" s="510">
        <f t="shared" si="6"/>
      </c>
      <c r="AF19" s="510">
        <f t="shared" si="6"/>
      </c>
      <c r="AG19" s="510">
        <f t="shared" si="6"/>
      </c>
      <c r="AH19" s="511">
        <f t="shared" si="6"/>
      </c>
      <c r="AI19" s="509">
        <f t="shared" si="6"/>
      </c>
      <c r="AJ19" s="510">
        <f t="shared" si="6"/>
      </c>
      <c r="AK19" s="510">
        <f t="shared" si="6"/>
      </c>
      <c r="AL19" s="510">
        <f t="shared" si="6"/>
      </c>
      <c r="AM19" s="510">
        <f t="shared" si="6"/>
        <v>4</v>
      </c>
      <c r="AN19" s="510">
        <f t="shared" si="6"/>
        <v>4</v>
      </c>
      <c r="AO19" s="510">
        <f t="shared" si="6"/>
        <v>4</v>
      </c>
      <c r="AP19" s="510">
        <f t="shared" si="6"/>
        <v>4</v>
      </c>
      <c r="AQ19" s="510">
        <f t="shared" si="6"/>
        <v>4</v>
      </c>
      <c r="AR19" s="510">
        <f t="shared" si="6"/>
        <v>4</v>
      </c>
      <c r="AS19" s="510">
        <f t="shared" si="6"/>
        <v>4</v>
      </c>
      <c r="AT19" s="510">
        <f t="shared" si="6"/>
        <v>4</v>
      </c>
      <c r="AU19" s="510">
        <f t="shared" si="6"/>
        <v>4</v>
      </c>
      <c r="AV19" s="510">
        <f t="shared" si="6"/>
        <v>4</v>
      </c>
      <c r="AW19" s="510">
        <f t="shared" si="6"/>
        <v>4</v>
      </c>
      <c r="AX19" s="510">
        <f t="shared" si="6"/>
        <v>4</v>
      </c>
      <c r="AY19" s="510">
        <f t="shared" si="6"/>
        <v>4</v>
      </c>
      <c r="AZ19" s="510">
        <f t="shared" si="6"/>
        <v>4</v>
      </c>
      <c r="BA19" s="510">
        <f t="shared" si="6"/>
        <v>4</v>
      </c>
      <c r="BB19" s="510">
        <f t="shared" si="6"/>
        <v>4</v>
      </c>
      <c r="BC19" s="510">
        <f t="shared" si="6"/>
        <v>4</v>
      </c>
      <c r="BD19" s="510">
        <f t="shared" si="6"/>
        <v>4</v>
      </c>
      <c r="BE19" s="510">
        <f t="shared" si="6"/>
        <v>4</v>
      </c>
      <c r="BF19" s="510">
        <f t="shared" si="6"/>
        <v>4</v>
      </c>
      <c r="BG19" s="510">
        <f t="shared" si="6"/>
        <v>4</v>
      </c>
      <c r="BH19" s="510">
        <f t="shared" si="6"/>
        <v>4</v>
      </c>
      <c r="BI19" s="510">
        <f t="shared" si="6"/>
        <v>4</v>
      </c>
      <c r="BJ19" s="510">
        <f t="shared" si="6"/>
        <v>4</v>
      </c>
      <c r="BK19" s="510">
        <f t="shared" si="6"/>
        <v>4</v>
      </c>
      <c r="BL19" s="510">
        <f t="shared" si="6"/>
        <v>4</v>
      </c>
      <c r="BM19" s="511">
        <f t="shared" si="6"/>
        <v>4</v>
      </c>
      <c r="BN19" s="509">
        <f t="shared" si="6"/>
        <v>4</v>
      </c>
      <c r="BO19" s="510">
        <f t="shared" si="6"/>
        <v>4</v>
      </c>
      <c r="BP19" s="510">
        <f t="shared" si="6"/>
        <v>4</v>
      </c>
      <c r="BQ19" s="510">
        <f aca="true" t="shared" si="7" ref="BQ19:DV19">IF(BQ15=4,BQ15,"")</f>
        <v>4</v>
      </c>
      <c r="BR19" s="510">
        <f t="shared" si="7"/>
        <v>4</v>
      </c>
      <c r="BS19" s="510">
        <f t="shared" si="7"/>
        <v>4</v>
      </c>
      <c r="BT19" s="510">
        <f t="shared" si="7"/>
        <v>4</v>
      </c>
      <c r="BU19" s="510">
        <f t="shared" si="7"/>
        <v>4</v>
      </c>
      <c r="BV19" s="510">
        <f t="shared" si="7"/>
        <v>4</v>
      </c>
      <c r="BW19" s="510">
        <f t="shared" si="7"/>
        <v>4</v>
      </c>
      <c r="BX19" s="510">
        <f t="shared" si="7"/>
        <v>4</v>
      </c>
      <c r="BY19" s="510">
        <f t="shared" si="7"/>
        <v>4</v>
      </c>
      <c r="BZ19" s="510">
        <f t="shared" si="7"/>
        <v>4</v>
      </c>
      <c r="CA19" s="510">
        <f t="shared" si="7"/>
      </c>
      <c r="CB19" s="510">
        <f t="shared" si="7"/>
      </c>
      <c r="CC19" s="510">
        <f t="shared" si="7"/>
      </c>
      <c r="CD19" s="510">
        <f t="shared" si="7"/>
      </c>
      <c r="CE19" s="510">
        <f t="shared" si="7"/>
      </c>
      <c r="CF19" s="510">
        <f t="shared" si="7"/>
      </c>
      <c r="CG19" s="510">
        <f t="shared" si="7"/>
      </c>
      <c r="CH19" s="510">
        <f t="shared" si="7"/>
      </c>
      <c r="CI19" s="510">
        <f t="shared" si="7"/>
      </c>
      <c r="CJ19" s="510">
        <f t="shared" si="7"/>
      </c>
      <c r="CK19" s="510">
        <f t="shared" si="7"/>
      </c>
      <c r="CL19" s="510">
        <f t="shared" si="7"/>
      </c>
      <c r="CM19" s="510">
        <f t="shared" si="7"/>
      </c>
      <c r="CN19" s="510">
        <f t="shared" si="7"/>
      </c>
      <c r="CO19" s="510">
        <f t="shared" si="7"/>
      </c>
      <c r="CP19" s="510">
        <f t="shared" si="7"/>
      </c>
      <c r="CQ19" s="511">
        <f t="shared" si="7"/>
      </c>
      <c r="CR19" s="509">
        <f t="shared" si="7"/>
      </c>
      <c r="CS19" s="510">
        <f t="shared" si="7"/>
      </c>
      <c r="CT19" s="510">
        <f t="shared" si="7"/>
      </c>
      <c r="CU19" s="510">
        <f t="shared" si="7"/>
      </c>
      <c r="CV19" s="510">
        <f t="shared" si="7"/>
      </c>
      <c r="CW19" s="510">
        <f t="shared" si="7"/>
      </c>
      <c r="CX19" s="510">
        <f t="shared" si="7"/>
      </c>
      <c r="CY19" s="510">
        <f t="shared" si="7"/>
      </c>
      <c r="CZ19" s="510">
        <f t="shared" si="7"/>
      </c>
      <c r="DA19" s="510">
        <f t="shared" si="7"/>
      </c>
      <c r="DB19" s="510">
        <f t="shared" si="7"/>
      </c>
      <c r="DC19" s="510">
        <f t="shared" si="7"/>
      </c>
      <c r="DD19" s="510">
        <f t="shared" si="7"/>
      </c>
      <c r="DE19" s="510">
        <f t="shared" si="7"/>
      </c>
      <c r="DF19" s="510">
        <f t="shared" si="7"/>
      </c>
      <c r="DG19" s="510">
        <f t="shared" si="7"/>
      </c>
      <c r="DH19" s="510">
        <f t="shared" si="7"/>
      </c>
      <c r="DI19" s="510">
        <f t="shared" si="7"/>
      </c>
      <c r="DJ19" s="510">
        <f t="shared" si="7"/>
      </c>
      <c r="DK19" s="510">
        <f t="shared" si="7"/>
      </c>
      <c r="DL19" s="510">
        <f t="shared" si="7"/>
      </c>
      <c r="DM19" s="510">
        <f t="shared" si="7"/>
      </c>
      <c r="DN19" s="510">
        <f t="shared" si="7"/>
      </c>
      <c r="DO19" s="510">
        <f t="shared" si="7"/>
      </c>
      <c r="DP19" s="510">
        <f t="shared" si="7"/>
      </c>
      <c r="DQ19" s="510">
        <f t="shared" si="7"/>
      </c>
      <c r="DR19" s="510">
        <f t="shared" si="7"/>
      </c>
      <c r="DS19" s="510">
        <f t="shared" si="7"/>
      </c>
      <c r="DT19" s="510">
        <f t="shared" si="7"/>
      </c>
      <c r="DU19" s="510">
        <f t="shared" si="7"/>
      </c>
      <c r="DV19" s="514">
        <f t="shared" si="7"/>
      </c>
      <c r="GF19" s="399"/>
      <c r="GH19" s="398"/>
    </row>
    <row r="20" spans="2:190" ht="18" customHeight="1">
      <c r="B20" s="485"/>
      <c r="C20" s="502" t="s">
        <v>31</v>
      </c>
      <c r="D20" s="794" t="str">
        <f>'様式第16号-3-2（別紙1）(3炉用）'!R136</f>
        <v>8,033kJ/kg</v>
      </c>
      <c r="E20" s="509">
        <f aca="true" t="shared" si="8" ref="E20:BP20">IF(E15=5,E15,"")</f>
      </c>
      <c r="F20" s="510">
        <f t="shared" si="8"/>
      </c>
      <c r="G20" s="510">
        <f t="shared" si="8"/>
      </c>
      <c r="H20" s="510">
        <f t="shared" si="8"/>
      </c>
      <c r="I20" s="510">
        <f t="shared" si="8"/>
      </c>
      <c r="J20" s="510">
        <f t="shared" si="8"/>
      </c>
      <c r="K20" s="510">
        <f t="shared" si="8"/>
      </c>
      <c r="L20" s="510">
        <f t="shared" si="8"/>
      </c>
      <c r="M20" s="510">
        <f t="shared" si="8"/>
      </c>
      <c r="N20" s="510">
        <f t="shared" si="8"/>
      </c>
      <c r="O20" s="510">
        <f t="shared" si="8"/>
      </c>
      <c r="P20" s="510">
        <f t="shared" si="8"/>
      </c>
      <c r="Q20" s="510">
        <f t="shared" si="8"/>
      </c>
      <c r="R20" s="510">
        <f t="shared" si="8"/>
      </c>
      <c r="S20" s="510">
        <f t="shared" si="8"/>
      </c>
      <c r="T20" s="510">
        <f t="shared" si="8"/>
      </c>
      <c r="U20" s="510">
        <f t="shared" si="8"/>
      </c>
      <c r="V20" s="510">
        <f t="shared" si="8"/>
      </c>
      <c r="W20" s="510">
        <f t="shared" si="8"/>
      </c>
      <c r="X20" s="510">
        <f t="shared" si="8"/>
      </c>
      <c r="Y20" s="510">
        <f t="shared" si="8"/>
      </c>
      <c r="Z20" s="510">
        <f t="shared" si="8"/>
      </c>
      <c r="AA20" s="510">
        <f t="shared" si="8"/>
      </c>
      <c r="AB20" s="510">
        <f t="shared" si="8"/>
      </c>
      <c r="AC20" s="510">
        <f t="shared" si="8"/>
      </c>
      <c r="AD20" s="510">
        <f t="shared" si="8"/>
      </c>
      <c r="AE20" s="510">
        <f t="shared" si="8"/>
      </c>
      <c r="AF20" s="510">
        <f t="shared" si="8"/>
      </c>
      <c r="AG20" s="510">
        <f t="shared" si="8"/>
      </c>
      <c r="AH20" s="511">
        <f t="shared" si="8"/>
      </c>
      <c r="AI20" s="509">
        <f t="shared" si="8"/>
      </c>
      <c r="AJ20" s="510">
        <f t="shared" si="8"/>
      </c>
      <c r="AK20" s="510">
        <f t="shared" si="8"/>
      </c>
      <c r="AL20" s="510">
        <f t="shared" si="8"/>
      </c>
      <c r="AM20" s="510">
        <f t="shared" si="8"/>
      </c>
      <c r="AN20" s="510">
        <f t="shared" si="8"/>
      </c>
      <c r="AO20" s="510">
        <f t="shared" si="8"/>
      </c>
      <c r="AP20" s="510">
        <f t="shared" si="8"/>
      </c>
      <c r="AQ20" s="510">
        <f t="shared" si="8"/>
      </c>
      <c r="AR20" s="510">
        <f t="shared" si="8"/>
      </c>
      <c r="AS20" s="510">
        <f t="shared" si="8"/>
      </c>
      <c r="AT20" s="510">
        <f t="shared" si="8"/>
      </c>
      <c r="AU20" s="510">
        <f t="shared" si="8"/>
      </c>
      <c r="AV20" s="510">
        <f t="shared" si="8"/>
      </c>
      <c r="AW20" s="510">
        <f t="shared" si="8"/>
      </c>
      <c r="AX20" s="510">
        <f t="shared" si="8"/>
      </c>
      <c r="AY20" s="510">
        <f t="shared" si="8"/>
      </c>
      <c r="AZ20" s="510">
        <f t="shared" si="8"/>
      </c>
      <c r="BA20" s="510">
        <f t="shared" si="8"/>
      </c>
      <c r="BB20" s="510">
        <f t="shared" si="8"/>
      </c>
      <c r="BC20" s="510">
        <f t="shared" si="8"/>
      </c>
      <c r="BD20" s="510">
        <f t="shared" si="8"/>
      </c>
      <c r="BE20" s="510">
        <f t="shared" si="8"/>
      </c>
      <c r="BF20" s="510">
        <f t="shared" si="8"/>
      </c>
      <c r="BG20" s="510">
        <f t="shared" si="8"/>
      </c>
      <c r="BH20" s="510">
        <f t="shared" si="8"/>
      </c>
      <c r="BI20" s="510">
        <f t="shared" si="8"/>
      </c>
      <c r="BJ20" s="510">
        <f t="shared" si="8"/>
      </c>
      <c r="BK20" s="510">
        <f t="shared" si="8"/>
      </c>
      <c r="BL20" s="510">
        <f t="shared" si="8"/>
      </c>
      <c r="BM20" s="511">
        <f t="shared" si="8"/>
      </c>
      <c r="BN20" s="509">
        <f t="shared" si="8"/>
      </c>
      <c r="BO20" s="510">
        <f t="shared" si="8"/>
      </c>
      <c r="BP20" s="510">
        <f t="shared" si="8"/>
      </c>
      <c r="BQ20" s="510">
        <f aca="true" t="shared" si="9" ref="BQ20:DV20">IF(BQ15=5,BQ15,"")</f>
      </c>
      <c r="BR20" s="510">
        <f t="shared" si="9"/>
      </c>
      <c r="BS20" s="510">
        <f t="shared" si="9"/>
      </c>
      <c r="BT20" s="510">
        <f t="shared" si="9"/>
      </c>
      <c r="BU20" s="510">
        <f t="shared" si="9"/>
      </c>
      <c r="BV20" s="510">
        <f t="shared" si="9"/>
      </c>
      <c r="BW20" s="510">
        <f t="shared" si="9"/>
      </c>
      <c r="BX20" s="510">
        <f t="shared" si="9"/>
      </c>
      <c r="BY20" s="510">
        <f t="shared" si="9"/>
      </c>
      <c r="BZ20" s="510">
        <f t="shared" si="9"/>
      </c>
      <c r="CA20" s="510">
        <f t="shared" si="9"/>
        <v>5</v>
      </c>
      <c r="CB20" s="510">
        <f t="shared" si="9"/>
        <v>5</v>
      </c>
      <c r="CC20" s="510">
        <f t="shared" si="9"/>
        <v>5</v>
      </c>
      <c r="CD20" s="510">
        <f t="shared" si="9"/>
        <v>5</v>
      </c>
      <c r="CE20" s="510">
        <f t="shared" si="9"/>
        <v>5</v>
      </c>
      <c r="CF20" s="510">
        <f t="shared" si="9"/>
        <v>5</v>
      </c>
      <c r="CG20" s="510">
        <f t="shared" si="9"/>
        <v>5</v>
      </c>
      <c r="CH20" s="510">
        <f t="shared" si="9"/>
        <v>5</v>
      </c>
      <c r="CI20" s="510">
        <f t="shared" si="9"/>
        <v>5</v>
      </c>
      <c r="CJ20" s="510">
        <f t="shared" si="9"/>
        <v>5</v>
      </c>
      <c r="CK20" s="510">
        <f t="shared" si="9"/>
        <v>5</v>
      </c>
      <c r="CL20" s="510">
        <f t="shared" si="9"/>
        <v>5</v>
      </c>
      <c r="CM20" s="510">
        <f t="shared" si="9"/>
        <v>5</v>
      </c>
      <c r="CN20" s="510">
        <f t="shared" si="9"/>
        <v>5</v>
      </c>
      <c r="CO20" s="510">
        <f t="shared" si="9"/>
        <v>5</v>
      </c>
      <c r="CP20" s="510">
        <f t="shared" si="9"/>
        <v>5</v>
      </c>
      <c r="CQ20" s="511">
        <f t="shared" si="9"/>
        <v>5</v>
      </c>
      <c r="CR20" s="509">
        <f t="shared" si="9"/>
        <v>5</v>
      </c>
      <c r="CS20" s="510">
        <f t="shared" si="9"/>
        <v>5</v>
      </c>
      <c r="CT20" s="510">
        <f t="shared" si="9"/>
        <v>5</v>
      </c>
      <c r="CU20" s="510">
        <f t="shared" si="9"/>
        <v>5</v>
      </c>
      <c r="CV20" s="510">
        <f t="shared" si="9"/>
        <v>5</v>
      </c>
      <c r="CW20" s="510">
        <f t="shared" si="9"/>
        <v>5</v>
      </c>
      <c r="CX20" s="510">
        <f t="shared" si="9"/>
        <v>5</v>
      </c>
      <c r="CY20" s="510">
        <f t="shared" si="9"/>
        <v>5</v>
      </c>
      <c r="CZ20" s="510">
        <f t="shared" si="9"/>
        <v>5</v>
      </c>
      <c r="DA20" s="510">
        <f t="shared" si="9"/>
        <v>5</v>
      </c>
      <c r="DB20" s="510">
        <f t="shared" si="9"/>
        <v>5</v>
      </c>
      <c r="DC20" s="510">
        <f t="shared" si="9"/>
        <v>5</v>
      </c>
      <c r="DD20" s="510">
        <f t="shared" si="9"/>
        <v>5</v>
      </c>
      <c r="DE20" s="510">
        <f t="shared" si="9"/>
        <v>5</v>
      </c>
      <c r="DF20" s="510">
        <f t="shared" si="9"/>
        <v>5</v>
      </c>
      <c r="DG20" s="510">
        <f t="shared" si="9"/>
        <v>5</v>
      </c>
      <c r="DH20" s="510">
        <f t="shared" si="9"/>
        <v>5</v>
      </c>
      <c r="DI20" s="510">
        <f t="shared" si="9"/>
      </c>
      <c r="DJ20" s="510">
        <f t="shared" si="9"/>
      </c>
      <c r="DK20" s="510">
        <f t="shared" si="9"/>
      </c>
      <c r="DL20" s="510">
        <f t="shared" si="9"/>
      </c>
      <c r="DM20" s="510">
        <f t="shared" si="9"/>
      </c>
      <c r="DN20" s="510">
        <f t="shared" si="9"/>
      </c>
      <c r="DO20" s="510">
        <f t="shared" si="9"/>
      </c>
      <c r="DP20" s="510">
        <f t="shared" si="9"/>
      </c>
      <c r="DQ20" s="510">
        <f t="shared" si="9"/>
      </c>
      <c r="DR20" s="510">
        <f t="shared" si="9"/>
      </c>
      <c r="DS20" s="510">
        <f t="shared" si="9"/>
      </c>
      <c r="DT20" s="510">
        <f t="shared" si="9"/>
      </c>
      <c r="DU20" s="510">
        <f t="shared" si="9"/>
      </c>
      <c r="DV20" s="514">
        <f t="shared" si="9"/>
      </c>
      <c r="GF20" s="399"/>
      <c r="GH20" s="398"/>
    </row>
    <row r="21" spans="2:190" ht="18" customHeight="1">
      <c r="B21" s="485"/>
      <c r="C21" s="502" t="s">
        <v>32</v>
      </c>
      <c r="D21" s="794" t="str">
        <f>'様式第16号-3-2（別紙1）(3炉用）'!R137</f>
        <v>6,867kJ/kg</v>
      </c>
      <c r="E21" s="509">
        <f aca="true" t="shared" si="10" ref="E21:BP21">IF(E15=6,E15,"")</f>
      </c>
      <c r="F21" s="510">
        <f t="shared" si="10"/>
      </c>
      <c r="G21" s="510">
        <f t="shared" si="10"/>
      </c>
      <c r="H21" s="510">
        <f t="shared" si="10"/>
      </c>
      <c r="I21" s="510">
        <f t="shared" si="10"/>
      </c>
      <c r="J21" s="510">
        <f t="shared" si="10"/>
      </c>
      <c r="K21" s="510">
        <f t="shared" si="10"/>
      </c>
      <c r="L21" s="510">
        <f t="shared" si="10"/>
      </c>
      <c r="M21" s="510">
        <f t="shared" si="10"/>
      </c>
      <c r="N21" s="510">
        <f t="shared" si="10"/>
      </c>
      <c r="O21" s="510">
        <f t="shared" si="10"/>
      </c>
      <c r="P21" s="510">
        <f t="shared" si="10"/>
      </c>
      <c r="Q21" s="510">
        <f t="shared" si="10"/>
      </c>
      <c r="R21" s="510">
        <f t="shared" si="10"/>
      </c>
      <c r="S21" s="510">
        <f t="shared" si="10"/>
      </c>
      <c r="T21" s="510">
        <f t="shared" si="10"/>
      </c>
      <c r="U21" s="510">
        <f t="shared" si="10"/>
      </c>
      <c r="V21" s="510">
        <f t="shared" si="10"/>
      </c>
      <c r="W21" s="510">
        <f t="shared" si="10"/>
      </c>
      <c r="X21" s="510">
        <f t="shared" si="10"/>
      </c>
      <c r="Y21" s="510">
        <f t="shared" si="10"/>
      </c>
      <c r="Z21" s="510">
        <f t="shared" si="10"/>
      </c>
      <c r="AA21" s="510">
        <f t="shared" si="10"/>
      </c>
      <c r="AB21" s="510">
        <f t="shared" si="10"/>
      </c>
      <c r="AC21" s="510">
        <f t="shared" si="10"/>
      </c>
      <c r="AD21" s="510">
        <f t="shared" si="10"/>
      </c>
      <c r="AE21" s="510">
        <f t="shared" si="10"/>
      </c>
      <c r="AF21" s="510">
        <f t="shared" si="10"/>
      </c>
      <c r="AG21" s="510">
        <f t="shared" si="10"/>
      </c>
      <c r="AH21" s="511">
        <f t="shared" si="10"/>
      </c>
      <c r="AI21" s="509">
        <f t="shared" si="10"/>
      </c>
      <c r="AJ21" s="510">
        <f t="shared" si="10"/>
      </c>
      <c r="AK21" s="510">
        <f t="shared" si="10"/>
      </c>
      <c r="AL21" s="510">
        <f t="shared" si="10"/>
      </c>
      <c r="AM21" s="510">
        <f t="shared" si="10"/>
      </c>
      <c r="AN21" s="510">
        <f t="shared" si="10"/>
      </c>
      <c r="AO21" s="510">
        <f t="shared" si="10"/>
      </c>
      <c r="AP21" s="510">
        <f t="shared" si="10"/>
      </c>
      <c r="AQ21" s="510">
        <f t="shared" si="10"/>
      </c>
      <c r="AR21" s="510">
        <f t="shared" si="10"/>
      </c>
      <c r="AS21" s="510">
        <f t="shared" si="10"/>
      </c>
      <c r="AT21" s="510">
        <f t="shared" si="10"/>
      </c>
      <c r="AU21" s="510">
        <f t="shared" si="10"/>
      </c>
      <c r="AV21" s="510">
        <f t="shared" si="10"/>
      </c>
      <c r="AW21" s="510">
        <f t="shared" si="10"/>
      </c>
      <c r="AX21" s="510">
        <f t="shared" si="10"/>
      </c>
      <c r="AY21" s="510">
        <f t="shared" si="10"/>
      </c>
      <c r="AZ21" s="510">
        <f t="shared" si="10"/>
      </c>
      <c r="BA21" s="510">
        <f t="shared" si="10"/>
      </c>
      <c r="BB21" s="510">
        <f t="shared" si="10"/>
      </c>
      <c r="BC21" s="510">
        <f t="shared" si="10"/>
      </c>
      <c r="BD21" s="510">
        <f t="shared" si="10"/>
      </c>
      <c r="BE21" s="510">
        <f t="shared" si="10"/>
      </c>
      <c r="BF21" s="510">
        <f t="shared" si="10"/>
      </c>
      <c r="BG21" s="510">
        <f t="shared" si="10"/>
      </c>
      <c r="BH21" s="510">
        <f t="shared" si="10"/>
      </c>
      <c r="BI21" s="510">
        <f t="shared" si="10"/>
      </c>
      <c r="BJ21" s="510">
        <f t="shared" si="10"/>
      </c>
      <c r="BK21" s="510">
        <f t="shared" si="10"/>
      </c>
      <c r="BL21" s="510">
        <f t="shared" si="10"/>
      </c>
      <c r="BM21" s="511">
        <f t="shared" si="10"/>
      </c>
      <c r="BN21" s="509">
        <f t="shared" si="10"/>
      </c>
      <c r="BO21" s="510">
        <f t="shared" si="10"/>
      </c>
      <c r="BP21" s="510">
        <f t="shared" si="10"/>
      </c>
      <c r="BQ21" s="510">
        <f aca="true" t="shared" si="11" ref="BQ21:DV21">IF(BQ15=6,BQ15,"")</f>
      </c>
      <c r="BR21" s="510">
        <f t="shared" si="11"/>
      </c>
      <c r="BS21" s="510">
        <f t="shared" si="11"/>
      </c>
      <c r="BT21" s="510">
        <f t="shared" si="11"/>
      </c>
      <c r="BU21" s="510">
        <f t="shared" si="11"/>
      </c>
      <c r="BV21" s="510">
        <f t="shared" si="11"/>
      </c>
      <c r="BW21" s="510">
        <f t="shared" si="11"/>
      </c>
      <c r="BX21" s="510">
        <f t="shared" si="11"/>
      </c>
      <c r="BY21" s="510">
        <f t="shared" si="11"/>
      </c>
      <c r="BZ21" s="510">
        <f t="shared" si="11"/>
      </c>
      <c r="CA21" s="510">
        <f t="shared" si="11"/>
      </c>
      <c r="CB21" s="510">
        <f t="shared" si="11"/>
      </c>
      <c r="CC21" s="510">
        <f t="shared" si="11"/>
      </c>
      <c r="CD21" s="510">
        <f t="shared" si="11"/>
      </c>
      <c r="CE21" s="510">
        <f t="shared" si="11"/>
      </c>
      <c r="CF21" s="510">
        <f t="shared" si="11"/>
      </c>
      <c r="CG21" s="510">
        <f t="shared" si="11"/>
      </c>
      <c r="CH21" s="510">
        <f t="shared" si="11"/>
      </c>
      <c r="CI21" s="510">
        <f t="shared" si="11"/>
      </c>
      <c r="CJ21" s="510">
        <f t="shared" si="11"/>
      </c>
      <c r="CK21" s="510">
        <f t="shared" si="11"/>
      </c>
      <c r="CL21" s="510">
        <f t="shared" si="11"/>
      </c>
      <c r="CM21" s="510">
        <f t="shared" si="11"/>
      </c>
      <c r="CN21" s="510">
        <f t="shared" si="11"/>
      </c>
      <c r="CO21" s="510">
        <f t="shared" si="11"/>
      </c>
      <c r="CP21" s="510">
        <f t="shared" si="11"/>
      </c>
      <c r="CQ21" s="511">
        <f t="shared" si="11"/>
      </c>
      <c r="CR21" s="509">
        <f t="shared" si="11"/>
      </c>
      <c r="CS21" s="510">
        <f t="shared" si="11"/>
      </c>
      <c r="CT21" s="510">
        <f t="shared" si="11"/>
      </c>
      <c r="CU21" s="510">
        <f t="shared" si="11"/>
      </c>
      <c r="CV21" s="510">
        <f t="shared" si="11"/>
      </c>
      <c r="CW21" s="510">
        <f t="shared" si="11"/>
      </c>
      <c r="CX21" s="510">
        <f t="shared" si="11"/>
      </c>
      <c r="CY21" s="510">
        <f t="shared" si="11"/>
      </c>
      <c r="CZ21" s="510">
        <f t="shared" si="11"/>
      </c>
      <c r="DA21" s="510">
        <f t="shared" si="11"/>
      </c>
      <c r="DB21" s="510">
        <f t="shared" si="11"/>
      </c>
      <c r="DC21" s="510">
        <f t="shared" si="11"/>
      </c>
      <c r="DD21" s="510">
        <f t="shared" si="11"/>
      </c>
      <c r="DE21" s="510">
        <f t="shared" si="11"/>
      </c>
      <c r="DF21" s="510">
        <f t="shared" si="11"/>
      </c>
      <c r="DG21" s="510">
        <f t="shared" si="11"/>
      </c>
      <c r="DH21" s="510">
        <f t="shared" si="11"/>
      </c>
      <c r="DI21" s="510">
        <f t="shared" si="11"/>
        <v>6</v>
      </c>
      <c r="DJ21" s="510">
        <f t="shared" si="11"/>
        <v>6</v>
      </c>
      <c r="DK21" s="510">
        <f t="shared" si="11"/>
        <v>6</v>
      </c>
      <c r="DL21" s="510">
        <f t="shared" si="11"/>
        <v>6</v>
      </c>
      <c r="DM21" s="510">
        <f t="shared" si="11"/>
        <v>6</v>
      </c>
      <c r="DN21" s="510">
        <f t="shared" si="11"/>
        <v>6</v>
      </c>
      <c r="DO21" s="510">
        <f t="shared" si="11"/>
        <v>6</v>
      </c>
      <c r="DP21" s="510">
        <f t="shared" si="11"/>
        <v>6</v>
      </c>
      <c r="DQ21" s="510">
        <f t="shared" si="11"/>
        <v>6</v>
      </c>
      <c r="DR21" s="510">
        <f t="shared" si="11"/>
        <v>6</v>
      </c>
      <c r="DS21" s="510">
        <f t="shared" si="11"/>
        <v>6</v>
      </c>
      <c r="DT21" s="510">
        <f t="shared" si="11"/>
        <v>6</v>
      </c>
      <c r="DU21" s="510">
        <f t="shared" si="11"/>
        <v>6</v>
      </c>
      <c r="DV21" s="514">
        <f t="shared" si="11"/>
        <v>6</v>
      </c>
      <c r="GF21" s="399"/>
      <c r="GH21" s="398"/>
    </row>
    <row r="22" spans="2:190" ht="18" customHeight="1">
      <c r="B22" s="503"/>
      <c r="C22" s="487" t="s">
        <v>33</v>
      </c>
      <c r="D22" s="795" t="str">
        <f>'様式第16号-3-2（別紙1）(3炉用）'!R138</f>
        <v>5,800kJ/kg</v>
      </c>
      <c r="E22" s="515">
        <f aca="true" t="shared" si="12" ref="E22:BP22">IF(E15=7,E15,"")</f>
      </c>
      <c r="F22" s="516">
        <f t="shared" si="12"/>
      </c>
      <c r="G22" s="516">
        <f t="shared" si="12"/>
      </c>
      <c r="H22" s="516">
        <f t="shared" si="12"/>
      </c>
      <c r="I22" s="516">
        <f t="shared" si="12"/>
      </c>
      <c r="J22" s="516">
        <f t="shared" si="12"/>
      </c>
      <c r="K22" s="516">
        <f t="shared" si="12"/>
      </c>
      <c r="L22" s="516">
        <f t="shared" si="12"/>
      </c>
      <c r="M22" s="516">
        <f t="shared" si="12"/>
      </c>
      <c r="N22" s="516">
        <f t="shared" si="12"/>
      </c>
      <c r="O22" s="516">
        <f t="shared" si="12"/>
      </c>
      <c r="P22" s="516">
        <f t="shared" si="12"/>
      </c>
      <c r="Q22" s="516">
        <f t="shared" si="12"/>
      </c>
      <c r="R22" s="516">
        <f t="shared" si="12"/>
      </c>
      <c r="S22" s="516">
        <f t="shared" si="12"/>
      </c>
      <c r="T22" s="516">
        <f t="shared" si="12"/>
      </c>
      <c r="U22" s="516">
        <f t="shared" si="12"/>
      </c>
      <c r="V22" s="516">
        <f t="shared" si="12"/>
      </c>
      <c r="W22" s="516">
        <f t="shared" si="12"/>
      </c>
      <c r="X22" s="516">
        <f t="shared" si="12"/>
      </c>
      <c r="Y22" s="516">
        <f t="shared" si="12"/>
      </c>
      <c r="Z22" s="516">
        <f t="shared" si="12"/>
      </c>
      <c r="AA22" s="516">
        <f t="shared" si="12"/>
      </c>
      <c r="AB22" s="516">
        <f t="shared" si="12"/>
      </c>
      <c r="AC22" s="516">
        <f t="shared" si="12"/>
      </c>
      <c r="AD22" s="516">
        <f t="shared" si="12"/>
      </c>
      <c r="AE22" s="516">
        <f t="shared" si="12"/>
      </c>
      <c r="AF22" s="516">
        <f t="shared" si="12"/>
      </c>
      <c r="AG22" s="516">
        <f t="shared" si="12"/>
      </c>
      <c r="AH22" s="517">
        <f t="shared" si="12"/>
      </c>
      <c r="AI22" s="515">
        <f t="shared" si="12"/>
      </c>
      <c r="AJ22" s="516">
        <f t="shared" si="12"/>
      </c>
      <c r="AK22" s="516">
        <f t="shared" si="12"/>
      </c>
      <c r="AL22" s="516">
        <f t="shared" si="12"/>
      </c>
      <c r="AM22" s="516">
        <f t="shared" si="12"/>
      </c>
      <c r="AN22" s="516">
        <f t="shared" si="12"/>
      </c>
      <c r="AO22" s="516">
        <f t="shared" si="12"/>
      </c>
      <c r="AP22" s="516">
        <f t="shared" si="12"/>
      </c>
      <c r="AQ22" s="516">
        <f t="shared" si="12"/>
      </c>
      <c r="AR22" s="516">
        <f t="shared" si="12"/>
      </c>
      <c r="AS22" s="516">
        <f t="shared" si="12"/>
      </c>
      <c r="AT22" s="516">
        <f t="shared" si="12"/>
      </c>
      <c r="AU22" s="516">
        <f t="shared" si="12"/>
      </c>
      <c r="AV22" s="516">
        <f t="shared" si="12"/>
      </c>
      <c r="AW22" s="516">
        <f t="shared" si="12"/>
      </c>
      <c r="AX22" s="516">
        <f t="shared" si="12"/>
      </c>
      <c r="AY22" s="516">
        <f t="shared" si="12"/>
      </c>
      <c r="AZ22" s="516">
        <f t="shared" si="12"/>
      </c>
      <c r="BA22" s="516">
        <f t="shared" si="12"/>
      </c>
      <c r="BB22" s="516">
        <f t="shared" si="12"/>
      </c>
      <c r="BC22" s="516">
        <f t="shared" si="12"/>
      </c>
      <c r="BD22" s="516">
        <f t="shared" si="12"/>
      </c>
      <c r="BE22" s="516">
        <f t="shared" si="12"/>
      </c>
      <c r="BF22" s="516">
        <f t="shared" si="12"/>
      </c>
      <c r="BG22" s="516">
        <f t="shared" si="12"/>
      </c>
      <c r="BH22" s="516">
        <f t="shared" si="12"/>
      </c>
      <c r="BI22" s="516">
        <f t="shared" si="12"/>
      </c>
      <c r="BJ22" s="516">
        <f t="shared" si="12"/>
      </c>
      <c r="BK22" s="516">
        <f t="shared" si="12"/>
      </c>
      <c r="BL22" s="516">
        <f t="shared" si="12"/>
      </c>
      <c r="BM22" s="517">
        <f t="shared" si="12"/>
      </c>
      <c r="BN22" s="515">
        <f t="shared" si="12"/>
      </c>
      <c r="BO22" s="516">
        <f t="shared" si="12"/>
      </c>
      <c r="BP22" s="516">
        <f t="shared" si="12"/>
      </c>
      <c r="BQ22" s="516">
        <f aca="true" t="shared" si="13" ref="BQ22:DV22">IF(BQ15=7,BQ15,"")</f>
      </c>
      <c r="BR22" s="516">
        <f t="shared" si="13"/>
      </c>
      <c r="BS22" s="516">
        <f t="shared" si="13"/>
      </c>
      <c r="BT22" s="516">
        <f t="shared" si="13"/>
      </c>
      <c r="BU22" s="516">
        <f t="shared" si="13"/>
      </c>
      <c r="BV22" s="516">
        <f t="shared" si="13"/>
      </c>
      <c r="BW22" s="516">
        <f t="shared" si="13"/>
      </c>
      <c r="BX22" s="516">
        <f t="shared" si="13"/>
      </c>
      <c r="BY22" s="516">
        <f t="shared" si="13"/>
      </c>
      <c r="BZ22" s="516">
        <f t="shared" si="13"/>
      </c>
      <c r="CA22" s="516">
        <f t="shared" si="13"/>
      </c>
      <c r="CB22" s="516">
        <f t="shared" si="13"/>
      </c>
      <c r="CC22" s="516">
        <f t="shared" si="13"/>
      </c>
      <c r="CD22" s="516">
        <f t="shared" si="13"/>
      </c>
      <c r="CE22" s="516">
        <f t="shared" si="13"/>
      </c>
      <c r="CF22" s="516">
        <f t="shared" si="13"/>
      </c>
      <c r="CG22" s="516">
        <f t="shared" si="13"/>
      </c>
      <c r="CH22" s="516">
        <f t="shared" si="13"/>
      </c>
      <c r="CI22" s="516">
        <f t="shared" si="13"/>
      </c>
      <c r="CJ22" s="516">
        <f t="shared" si="13"/>
      </c>
      <c r="CK22" s="516">
        <f t="shared" si="13"/>
      </c>
      <c r="CL22" s="516">
        <f t="shared" si="13"/>
      </c>
      <c r="CM22" s="516">
        <f t="shared" si="13"/>
      </c>
      <c r="CN22" s="516">
        <f t="shared" si="13"/>
      </c>
      <c r="CO22" s="516">
        <f t="shared" si="13"/>
      </c>
      <c r="CP22" s="516">
        <f t="shared" si="13"/>
      </c>
      <c r="CQ22" s="517">
        <f t="shared" si="13"/>
      </c>
      <c r="CR22" s="515">
        <f t="shared" si="13"/>
      </c>
      <c r="CS22" s="516">
        <f t="shared" si="13"/>
      </c>
      <c r="CT22" s="516">
        <f t="shared" si="13"/>
      </c>
      <c r="CU22" s="516">
        <f t="shared" si="13"/>
      </c>
      <c r="CV22" s="516">
        <f t="shared" si="13"/>
      </c>
      <c r="CW22" s="516">
        <f t="shared" si="13"/>
      </c>
      <c r="CX22" s="516">
        <f t="shared" si="13"/>
      </c>
      <c r="CY22" s="516">
        <f t="shared" si="13"/>
      </c>
      <c r="CZ22" s="516">
        <f t="shared" si="13"/>
      </c>
      <c r="DA22" s="516">
        <f t="shared" si="13"/>
      </c>
      <c r="DB22" s="516">
        <f t="shared" si="13"/>
      </c>
      <c r="DC22" s="516">
        <f t="shared" si="13"/>
      </c>
      <c r="DD22" s="516">
        <f t="shared" si="13"/>
      </c>
      <c r="DE22" s="516">
        <f t="shared" si="13"/>
      </c>
      <c r="DF22" s="516">
        <f t="shared" si="13"/>
      </c>
      <c r="DG22" s="516">
        <f t="shared" si="13"/>
      </c>
      <c r="DH22" s="516">
        <f t="shared" si="13"/>
      </c>
      <c r="DI22" s="516">
        <f t="shared" si="13"/>
      </c>
      <c r="DJ22" s="516">
        <f t="shared" si="13"/>
      </c>
      <c r="DK22" s="516">
        <f t="shared" si="13"/>
      </c>
      <c r="DL22" s="516">
        <f t="shared" si="13"/>
      </c>
      <c r="DM22" s="516">
        <f t="shared" si="13"/>
      </c>
      <c r="DN22" s="516">
        <f t="shared" si="13"/>
      </c>
      <c r="DO22" s="516">
        <f t="shared" si="13"/>
      </c>
      <c r="DP22" s="516">
        <f t="shared" si="13"/>
      </c>
      <c r="DQ22" s="516">
        <f t="shared" si="13"/>
      </c>
      <c r="DR22" s="516">
        <f t="shared" si="13"/>
      </c>
      <c r="DS22" s="516">
        <f t="shared" si="13"/>
      </c>
      <c r="DT22" s="516">
        <f t="shared" si="13"/>
      </c>
      <c r="DU22" s="516">
        <f t="shared" si="13"/>
      </c>
      <c r="DV22" s="518">
        <f t="shared" si="13"/>
      </c>
      <c r="GF22" s="399"/>
      <c r="GH22" s="398"/>
    </row>
    <row r="23" ht="18" customHeight="1">
      <c r="GH23" s="398"/>
    </row>
    <row r="24" ht="18" customHeight="1">
      <c r="GH24" s="398"/>
    </row>
    <row r="25" spans="2:190" ht="18" customHeight="1">
      <c r="B25" s="1365" t="s">
        <v>171</v>
      </c>
      <c r="C25" s="1365"/>
      <c r="D25" s="1365"/>
      <c r="E25" s="1358" t="s">
        <v>176</v>
      </c>
      <c r="F25" s="1359"/>
      <c r="G25" s="1359"/>
      <c r="H25" s="1359"/>
      <c r="I25" s="1359"/>
      <c r="J25" s="1359"/>
      <c r="K25" s="1359"/>
      <c r="L25" s="1359"/>
      <c r="M25" s="1359"/>
      <c r="N25" s="1359"/>
      <c r="O25" s="1359"/>
      <c r="P25" s="1359"/>
      <c r="Q25" s="1359"/>
      <c r="R25" s="1359"/>
      <c r="S25" s="1359"/>
      <c r="T25" s="1359"/>
      <c r="U25" s="1359"/>
      <c r="V25" s="1359"/>
      <c r="W25" s="1359"/>
      <c r="X25" s="1359"/>
      <c r="Y25" s="1359"/>
      <c r="Z25" s="1359"/>
      <c r="AA25" s="1359"/>
      <c r="AB25" s="1359"/>
      <c r="AC25" s="1359"/>
      <c r="AD25" s="1359"/>
      <c r="AE25" s="1359"/>
      <c r="AF25" s="1359"/>
      <c r="AG25" s="1359"/>
      <c r="AH25" s="1359"/>
      <c r="AI25" s="1360"/>
      <c r="AJ25" s="1358" t="s">
        <v>177</v>
      </c>
      <c r="AK25" s="1359"/>
      <c r="AL25" s="1359"/>
      <c r="AM25" s="1359"/>
      <c r="AN25" s="1359"/>
      <c r="AO25" s="1359"/>
      <c r="AP25" s="1359"/>
      <c r="AQ25" s="1359"/>
      <c r="AR25" s="1359"/>
      <c r="AS25" s="1359"/>
      <c r="AT25" s="1359"/>
      <c r="AU25" s="1359"/>
      <c r="AV25" s="1359"/>
      <c r="AW25" s="1359"/>
      <c r="AX25" s="1359"/>
      <c r="AY25" s="1359"/>
      <c r="AZ25" s="1359"/>
      <c r="BA25" s="1359"/>
      <c r="BB25" s="1359"/>
      <c r="BC25" s="1359"/>
      <c r="BD25" s="1359"/>
      <c r="BE25" s="1359"/>
      <c r="BF25" s="1359"/>
      <c r="BG25" s="1359"/>
      <c r="BH25" s="1359"/>
      <c r="BI25" s="1359"/>
      <c r="BJ25" s="1359"/>
      <c r="BK25" s="1359"/>
      <c r="BL25" s="1359"/>
      <c r="BM25" s="1361"/>
      <c r="BN25" s="1366" t="s">
        <v>179</v>
      </c>
      <c r="BO25" s="1367"/>
      <c r="BP25" s="1367"/>
      <c r="BQ25" s="1367"/>
      <c r="BR25" s="1367"/>
      <c r="BS25" s="1367"/>
      <c r="BT25" s="1367"/>
      <c r="BU25" s="1367"/>
      <c r="BV25" s="1367"/>
      <c r="BW25" s="1367"/>
      <c r="BX25" s="1367"/>
      <c r="BY25" s="1367"/>
      <c r="BZ25" s="1367"/>
      <c r="CA25" s="1367"/>
      <c r="CB25" s="1367"/>
      <c r="CC25" s="1367"/>
      <c r="CD25" s="1367"/>
      <c r="CE25" s="1367"/>
      <c r="CF25" s="1367"/>
      <c r="CG25" s="1367"/>
      <c r="CH25" s="1367"/>
      <c r="CI25" s="1367"/>
      <c r="CJ25" s="1367"/>
      <c r="CK25" s="1367"/>
      <c r="CL25" s="1367"/>
      <c r="CM25" s="1367"/>
      <c r="CN25" s="1367"/>
      <c r="CO25" s="1367"/>
      <c r="CP25" s="1367"/>
      <c r="CQ25" s="1367"/>
      <c r="CR25" s="1368"/>
      <c r="CS25" s="1366" t="s">
        <v>180</v>
      </c>
      <c r="CT25" s="1367"/>
      <c r="CU25" s="1367"/>
      <c r="CV25" s="1367"/>
      <c r="CW25" s="1367"/>
      <c r="CX25" s="1367"/>
      <c r="CY25" s="1367"/>
      <c r="CZ25" s="1367"/>
      <c r="DA25" s="1367"/>
      <c r="DB25" s="1367"/>
      <c r="DC25" s="1367"/>
      <c r="DD25" s="1367"/>
      <c r="DE25" s="1367"/>
      <c r="DF25" s="1367"/>
      <c r="DG25" s="1367"/>
      <c r="DH25" s="1367"/>
      <c r="DI25" s="1367"/>
      <c r="DJ25" s="1367"/>
      <c r="DK25" s="1367"/>
      <c r="DL25" s="1367"/>
      <c r="DM25" s="1367"/>
      <c r="DN25" s="1367"/>
      <c r="DO25" s="1367"/>
      <c r="DP25" s="1367"/>
      <c r="DQ25" s="1367"/>
      <c r="DR25" s="1367"/>
      <c r="DS25" s="1367"/>
      <c r="DT25" s="1367"/>
      <c r="DU25" s="1367"/>
      <c r="DV25" s="1368"/>
      <c r="GH25" s="398"/>
    </row>
    <row r="26" spans="2:190" ht="18" customHeight="1">
      <c r="B26" s="489" t="s">
        <v>888</v>
      </c>
      <c r="C26" s="479"/>
      <c r="D26" s="480"/>
      <c r="E26" s="499">
        <v>1</v>
      </c>
      <c r="F26" s="499">
        <v>2</v>
      </c>
      <c r="G26" s="499">
        <v>3</v>
      </c>
      <c r="H26" s="834">
        <v>4</v>
      </c>
      <c r="I26" s="499">
        <v>5</v>
      </c>
      <c r="J26" s="499">
        <v>6</v>
      </c>
      <c r="K26" s="499">
        <v>7</v>
      </c>
      <c r="L26" s="499">
        <v>8</v>
      </c>
      <c r="M26" s="499">
        <v>9</v>
      </c>
      <c r="N26" s="499">
        <v>10</v>
      </c>
      <c r="O26" s="834">
        <v>11</v>
      </c>
      <c r="P26" s="834">
        <v>12</v>
      </c>
      <c r="Q26" s="499">
        <v>13</v>
      </c>
      <c r="R26" s="499">
        <v>14</v>
      </c>
      <c r="S26" s="499">
        <v>15</v>
      </c>
      <c r="T26" s="499">
        <v>16</v>
      </c>
      <c r="U26" s="499">
        <v>17</v>
      </c>
      <c r="V26" s="834">
        <v>18</v>
      </c>
      <c r="W26" s="499">
        <v>19</v>
      </c>
      <c r="X26" s="499">
        <v>20</v>
      </c>
      <c r="Y26" s="499">
        <v>21</v>
      </c>
      <c r="Z26" s="499">
        <v>22</v>
      </c>
      <c r="AA26" s="499">
        <v>23</v>
      </c>
      <c r="AB26" s="499">
        <v>24</v>
      </c>
      <c r="AC26" s="834">
        <v>25</v>
      </c>
      <c r="AD26" s="499">
        <v>26</v>
      </c>
      <c r="AE26" s="499">
        <v>27</v>
      </c>
      <c r="AF26" s="499">
        <v>28</v>
      </c>
      <c r="AG26" s="499">
        <v>29</v>
      </c>
      <c r="AH26" s="499">
        <v>30</v>
      </c>
      <c r="AI26" s="499">
        <v>31</v>
      </c>
      <c r="AJ26" s="1157">
        <v>1</v>
      </c>
      <c r="AK26" s="499">
        <v>2</v>
      </c>
      <c r="AL26" s="499">
        <v>3</v>
      </c>
      <c r="AM26" s="499">
        <v>4</v>
      </c>
      <c r="AN26" s="499">
        <v>5</v>
      </c>
      <c r="AO26" s="499">
        <v>6</v>
      </c>
      <c r="AP26" s="499">
        <v>7</v>
      </c>
      <c r="AQ26" s="834">
        <v>8</v>
      </c>
      <c r="AR26" s="499">
        <v>9</v>
      </c>
      <c r="AS26" s="499">
        <v>10</v>
      </c>
      <c r="AT26" s="499">
        <v>11</v>
      </c>
      <c r="AU26" s="499">
        <v>12</v>
      </c>
      <c r="AV26" s="499">
        <v>13</v>
      </c>
      <c r="AW26" s="499">
        <v>14</v>
      </c>
      <c r="AX26" s="834">
        <v>15</v>
      </c>
      <c r="AY26" s="834">
        <v>16</v>
      </c>
      <c r="AZ26" s="499">
        <v>17</v>
      </c>
      <c r="BA26" s="499">
        <v>18</v>
      </c>
      <c r="BB26" s="499">
        <v>19</v>
      </c>
      <c r="BC26" s="499">
        <v>20</v>
      </c>
      <c r="BD26" s="499">
        <v>21</v>
      </c>
      <c r="BE26" s="834">
        <v>22</v>
      </c>
      <c r="BF26" s="834">
        <v>23</v>
      </c>
      <c r="BG26" s="499">
        <v>24</v>
      </c>
      <c r="BH26" s="499">
        <v>25</v>
      </c>
      <c r="BI26" s="499">
        <v>26</v>
      </c>
      <c r="BJ26" s="499">
        <v>27</v>
      </c>
      <c r="BK26" s="499">
        <v>28</v>
      </c>
      <c r="BL26" s="834">
        <v>29</v>
      </c>
      <c r="BM26" s="491">
        <v>30</v>
      </c>
      <c r="BN26" s="483">
        <v>1</v>
      </c>
      <c r="BO26" s="482">
        <v>2</v>
      </c>
      <c r="BP26" s="482">
        <v>3</v>
      </c>
      <c r="BQ26" s="482">
        <v>4</v>
      </c>
      <c r="BR26" s="482">
        <v>5</v>
      </c>
      <c r="BS26" s="835">
        <v>6</v>
      </c>
      <c r="BT26" s="482">
        <v>7</v>
      </c>
      <c r="BU26" s="482">
        <v>8</v>
      </c>
      <c r="BV26" s="482">
        <v>9</v>
      </c>
      <c r="BW26" s="482">
        <v>10</v>
      </c>
      <c r="BX26" s="482">
        <v>11</v>
      </c>
      <c r="BY26" s="482">
        <v>12</v>
      </c>
      <c r="BZ26" s="835">
        <v>13</v>
      </c>
      <c r="CA26" s="835">
        <v>14</v>
      </c>
      <c r="CB26" s="482">
        <v>15</v>
      </c>
      <c r="CC26" s="482">
        <v>16</v>
      </c>
      <c r="CD26" s="482">
        <v>17</v>
      </c>
      <c r="CE26" s="482">
        <v>18</v>
      </c>
      <c r="CF26" s="482">
        <v>19</v>
      </c>
      <c r="CG26" s="835">
        <v>20</v>
      </c>
      <c r="CH26" s="482">
        <v>21</v>
      </c>
      <c r="CI26" s="482">
        <v>22</v>
      </c>
      <c r="CJ26" s="482">
        <v>23</v>
      </c>
      <c r="CK26" s="482">
        <v>24</v>
      </c>
      <c r="CL26" s="482">
        <v>25</v>
      </c>
      <c r="CM26" s="482">
        <v>26</v>
      </c>
      <c r="CN26" s="835">
        <v>27</v>
      </c>
      <c r="CO26" s="482">
        <v>28</v>
      </c>
      <c r="CP26" s="482">
        <v>29</v>
      </c>
      <c r="CQ26" s="482">
        <v>30</v>
      </c>
      <c r="CR26" s="484">
        <v>31</v>
      </c>
      <c r="CS26" s="483">
        <v>1</v>
      </c>
      <c r="CT26" s="482">
        <v>2</v>
      </c>
      <c r="CU26" s="835">
        <v>3</v>
      </c>
      <c r="CV26" s="835">
        <v>4</v>
      </c>
      <c r="CW26" s="482">
        <v>5</v>
      </c>
      <c r="CX26" s="482">
        <v>6</v>
      </c>
      <c r="CY26" s="482">
        <v>7</v>
      </c>
      <c r="CZ26" s="482">
        <v>8</v>
      </c>
      <c r="DA26" s="482">
        <v>9</v>
      </c>
      <c r="DB26" s="835">
        <v>10</v>
      </c>
      <c r="DC26" s="482">
        <v>11</v>
      </c>
      <c r="DD26" s="482">
        <v>12</v>
      </c>
      <c r="DE26" s="482">
        <v>13</v>
      </c>
      <c r="DF26" s="482">
        <v>14</v>
      </c>
      <c r="DG26" s="482">
        <v>15</v>
      </c>
      <c r="DH26" s="482">
        <v>16</v>
      </c>
      <c r="DI26" s="835">
        <v>17</v>
      </c>
      <c r="DJ26" s="482">
        <v>18</v>
      </c>
      <c r="DK26" s="482">
        <v>19</v>
      </c>
      <c r="DL26" s="482">
        <v>20</v>
      </c>
      <c r="DM26" s="482">
        <v>21</v>
      </c>
      <c r="DN26" s="482">
        <v>22</v>
      </c>
      <c r="DO26" s="835">
        <v>23</v>
      </c>
      <c r="DP26" s="835">
        <v>24</v>
      </c>
      <c r="DQ26" s="482">
        <v>25</v>
      </c>
      <c r="DR26" s="482">
        <v>26</v>
      </c>
      <c r="DS26" s="482">
        <v>27</v>
      </c>
      <c r="DT26" s="482">
        <v>28</v>
      </c>
      <c r="DU26" s="482">
        <v>29</v>
      </c>
      <c r="DV26" s="484">
        <v>30</v>
      </c>
      <c r="GH26" s="398"/>
    </row>
    <row r="27" spans="2:190" ht="18" customHeight="1">
      <c r="B27" s="789" t="s">
        <v>892</v>
      </c>
      <c r="C27" s="487"/>
      <c r="D27" s="790"/>
      <c r="E27" s="1161">
        <v>368</v>
      </c>
      <c r="F27" s="1161">
        <v>421</v>
      </c>
      <c r="G27" s="1161">
        <v>93</v>
      </c>
      <c r="H27" s="1161">
        <v>33</v>
      </c>
      <c r="I27" s="1161">
        <v>522</v>
      </c>
      <c r="J27" s="1161">
        <v>471</v>
      </c>
      <c r="K27" s="1161">
        <v>110</v>
      </c>
      <c r="L27" s="1161">
        <v>349</v>
      </c>
      <c r="M27" s="1161">
        <v>402</v>
      </c>
      <c r="N27" s="1161">
        <v>74</v>
      </c>
      <c r="O27" s="1161">
        <v>36</v>
      </c>
      <c r="P27" s="1161">
        <v>561</v>
      </c>
      <c r="Q27" s="1161">
        <v>505</v>
      </c>
      <c r="R27" s="1161">
        <v>119</v>
      </c>
      <c r="S27" s="1161">
        <v>378</v>
      </c>
      <c r="T27" s="1161">
        <v>443</v>
      </c>
      <c r="U27" s="1161">
        <v>86</v>
      </c>
      <c r="V27" s="1161">
        <v>34</v>
      </c>
      <c r="W27" s="1161">
        <v>517</v>
      </c>
      <c r="X27" s="1161">
        <v>479</v>
      </c>
      <c r="Y27" s="1161">
        <v>113</v>
      </c>
      <c r="Z27" s="1161">
        <v>367</v>
      </c>
      <c r="AA27" s="1161">
        <v>430</v>
      </c>
      <c r="AB27" s="1161">
        <v>87</v>
      </c>
      <c r="AC27" s="1161">
        <v>34</v>
      </c>
      <c r="AD27" s="1161">
        <v>514</v>
      </c>
      <c r="AE27" s="1161">
        <v>459</v>
      </c>
      <c r="AF27" s="1161">
        <v>116</v>
      </c>
      <c r="AG27" s="1161">
        <v>371</v>
      </c>
      <c r="AH27" s="1161">
        <v>444</v>
      </c>
      <c r="AI27" s="1161">
        <v>87</v>
      </c>
      <c r="AJ27" s="1159">
        <v>34</v>
      </c>
      <c r="AK27" s="1161">
        <v>534</v>
      </c>
      <c r="AL27" s="1161">
        <v>477</v>
      </c>
      <c r="AM27" s="1161">
        <v>108</v>
      </c>
      <c r="AN27" s="1161">
        <v>370</v>
      </c>
      <c r="AO27" s="1161">
        <v>479</v>
      </c>
      <c r="AP27" s="1161">
        <v>88</v>
      </c>
      <c r="AQ27" s="1161">
        <v>33</v>
      </c>
      <c r="AR27" s="1161">
        <v>526</v>
      </c>
      <c r="AS27" s="1161">
        <v>493</v>
      </c>
      <c r="AT27" s="1161">
        <v>119</v>
      </c>
      <c r="AU27" s="1161">
        <v>350</v>
      </c>
      <c r="AV27" s="1161">
        <v>394</v>
      </c>
      <c r="AW27" s="1161">
        <v>86</v>
      </c>
      <c r="AX27" s="1161">
        <v>34</v>
      </c>
      <c r="AY27" s="1161">
        <v>505</v>
      </c>
      <c r="AZ27" s="1161">
        <v>493</v>
      </c>
      <c r="BA27" s="1161">
        <v>106</v>
      </c>
      <c r="BB27" s="1161">
        <v>419</v>
      </c>
      <c r="BC27" s="1161">
        <v>438</v>
      </c>
      <c r="BD27" s="1161">
        <v>87</v>
      </c>
      <c r="BE27" s="1161">
        <v>32</v>
      </c>
      <c r="BF27" s="1161">
        <v>501</v>
      </c>
      <c r="BG27" s="1161">
        <v>476</v>
      </c>
      <c r="BH27" s="1161">
        <v>123</v>
      </c>
      <c r="BI27" s="1161">
        <v>376</v>
      </c>
      <c r="BJ27" s="1161">
        <v>411</v>
      </c>
      <c r="BK27" s="1161">
        <v>86</v>
      </c>
      <c r="BL27" s="1161">
        <v>32</v>
      </c>
      <c r="BM27" s="1162">
        <v>514</v>
      </c>
      <c r="BN27" s="1159">
        <v>495</v>
      </c>
      <c r="BO27" s="1161">
        <v>116</v>
      </c>
      <c r="BP27" s="1161">
        <v>365</v>
      </c>
      <c r="BQ27" s="1161">
        <v>421</v>
      </c>
      <c r="BR27" s="1161">
        <v>84</v>
      </c>
      <c r="BS27" s="1161">
        <v>31</v>
      </c>
      <c r="BT27" s="1161">
        <v>483</v>
      </c>
      <c r="BU27" s="1161">
        <v>484</v>
      </c>
      <c r="BV27" s="1161">
        <v>114</v>
      </c>
      <c r="BW27" s="1161">
        <v>380</v>
      </c>
      <c r="BX27" s="1161">
        <v>422</v>
      </c>
      <c r="BY27" s="1161">
        <v>82</v>
      </c>
      <c r="BZ27" s="1161">
        <v>31</v>
      </c>
      <c r="CA27" s="1161">
        <v>521</v>
      </c>
      <c r="CB27" s="1161">
        <v>499</v>
      </c>
      <c r="CC27" s="1161">
        <v>135</v>
      </c>
      <c r="CD27" s="1161">
        <v>376</v>
      </c>
      <c r="CE27" s="1161">
        <v>421</v>
      </c>
      <c r="CF27" s="1161">
        <v>84</v>
      </c>
      <c r="CG27" s="1161">
        <v>31</v>
      </c>
      <c r="CH27" s="1161">
        <v>523</v>
      </c>
      <c r="CI27" s="1161">
        <v>475</v>
      </c>
      <c r="CJ27" s="1161">
        <v>137</v>
      </c>
      <c r="CK27" s="1161">
        <v>373</v>
      </c>
      <c r="CL27" s="1161">
        <v>434</v>
      </c>
      <c r="CM27" s="1161">
        <v>82</v>
      </c>
      <c r="CN27" s="1161">
        <v>32</v>
      </c>
      <c r="CO27" s="1161">
        <v>518</v>
      </c>
      <c r="CP27" s="1161">
        <v>428</v>
      </c>
      <c r="CQ27" s="1161">
        <v>130</v>
      </c>
      <c r="CR27" s="1162">
        <v>399</v>
      </c>
      <c r="CS27" s="1159">
        <v>460</v>
      </c>
      <c r="CT27" s="1161">
        <v>82</v>
      </c>
      <c r="CU27" s="1161">
        <v>30</v>
      </c>
      <c r="CV27" s="1161">
        <v>503</v>
      </c>
      <c r="CW27" s="1161">
        <v>473</v>
      </c>
      <c r="CX27" s="1161">
        <v>134</v>
      </c>
      <c r="CY27" s="1161">
        <v>376</v>
      </c>
      <c r="CZ27" s="1161">
        <v>431</v>
      </c>
      <c r="DA27" s="1161">
        <v>82</v>
      </c>
      <c r="DB27" s="1161">
        <v>32</v>
      </c>
      <c r="DC27" s="1161">
        <v>519</v>
      </c>
      <c r="DD27" s="1161">
        <v>487</v>
      </c>
      <c r="DE27" s="1161">
        <v>137</v>
      </c>
      <c r="DF27" s="1161">
        <v>364</v>
      </c>
      <c r="DG27" s="1161">
        <v>414</v>
      </c>
      <c r="DH27" s="1161">
        <v>88</v>
      </c>
      <c r="DI27" s="1161">
        <v>36</v>
      </c>
      <c r="DJ27" s="1161">
        <v>495</v>
      </c>
      <c r="DK27" s="1161">
        <v>515</v>
      </c>
      <c r="DL27" s="1161">
        <v>157</v>
      </c>
      <c r="DM27" s="1161">
        <v>400</v>
      </c>
      <c r="DN27" s="1161">
        <v>449</v>
      </c>
      <c r="DO27" s="1161">
        <v>87</v>
      </c>
      <c r="DP27" s="1161">
        <v>34</v>
      </c>
      <c r="DQ27" s="1161">
        <v>543</v>
      </c>
      <c r="DR27" s="1161">
        <v>507</v>
      </c>
      <c r="DS27" s="1161">
        <v>139</v>
      </c>
      <c r="DT27" s="1161">
        <v>383</v>
      </c>
      <c r="DU27" s="1161">
        <v>413</v>
      </c>
      <c r="DV27" s="1162">
        <v>84</v>
      </c>
      <c r="GH27" s="398"/>
    </row>
    <row r="28" spans="2:190" ht="18" customHeight="1">
      <c r="B28" s="398"/>
      <c r="C28" s="398"/>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6"/>
      <c r="AM28" s="396"/>
      <c r="AN28" s="396"/>
      <c r="AO28" s="396"/>
      <c r="AP28" s="396"/>
      <c r="AQ28" s="396"/>
      <c r="AR28" s="396"/>
      <c r="AS28" s="396"/>
      <c r="AT28" s="396"/>
      <c r="AU28" s="396"/>
      <c r="AV28" s="396"/>
      <c r="AW28" s="396"/>
      <c r="AX28" s="396"/>
      <c r="AY28" s="396"/>
      <c r="AZ28" s="396"/>
      <c r="BA28" s="39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6"/>
      <c r="BX28" s="396"/>
      <c r="BY28" s="396"/>
      <c r="BZ28" s="396"/>
      <c r="CA28" s="396"/>
      <c r="CB28" s="396"/>
      <c r="CC28" s="396"/>
      <c r="CD28" s="396"/>
      <c r="CE28" s="396"/>
      <c r="CF28" s="396"/>
      <c r="CG28" s="396"/>
      <c r="CH28" s="396"/>
      <c r="CI28" s="396"/>
      <c r="CJ28" s="396"/>
      <c r="CK28" s="396"/>
      <c r="CL28" s="396"/>
      <c r="CM28" s="396"/>
      <c r="CN28" s="396"/>
      <c r="CO28" s="396"/>
      <c r="CP28" s="396"/>
      <c r="CQ28" s="396"/>
      <c r="CR28" s="396"/>
      <c r="CS28" s="396"/>
      <c r="CT28" s="396"/>
      <c r="CU28" s="396"/>
      <c r="CV28" s="396"/>
      <c r="CW28" s="396"/>
      <c r="CX28" s="396"/>
      <c r="CY28" s="396"/>
      <c r="CZ28" s="396"/>
      <c r="DA28" s="396"/>
      <c r="DB28" s="396"/>
      <c r="DC28" s="396"/>
      <c r="DD28" s="396"/>
      <c r="DE28" s="396"/>
      <c r="DF28" s="396"/>
      <c r="DG28" s="396"/>
      <c r="DH28" s="396"/>
      <c r="DI28" s="396"/>
      <c r="DJ28" s="396"/>
      <c r="DK28" s="396"/>
      <c r="DL28" s="396"/>
      <c r="DM28" s="396"/>
      <c r="DN28" s="396"/>
      <c r="DO28" s="396"/>
      <c r="DP28" s="396"/>
      <c r="DQ28" s="396"/>
      <c r="DR28" s="396"/>
      <c r="DS28" s="396"/>
      <c r="DT28" s="396"/>
      <c r="DU28" s="396"/>
      <c r="DV28" s="396"/>
      <c r="GH28" s="398"/>
    </row>
    <row r="29" spans="2:190" ht="18" customHeight="1">
      <c r="B29" s="478" t="s">
        <v>893</v>
      </c>
      <c r="C29" s="490"/>
      <c r="D29" s="491"/>
      <c r="E29" s="498"/>
      <c r="F29" s="499"/>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99"/>
      <c r="AJ29" s="498"/>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499"/>
      <c r="BI29" s="499"/>
      <c r="BJ29" s="499"/>
      <c r="BK29" s="499"/>
      <c r="BL29" s="499"/>
      <c r="BM29" s="491"/>
      <c r="BN29" s="824"/>
      <c r="BO29" s="814"/>
      <c r="BP29" s="814"/>
      <c r="BQ29" s="814"/>
      <c r="BR29" s="814"/>
      <c r="BS29" s="814"/>
      <c r="BT29" s="814"/>
      <c r="BU29" s="814"/>
      <c r="BV29" s="814"/>
      <c r="BW29" s="814"/>
      <c r="BX29" s="814"/>
      <c r="BY29" s="814"/>
      <c r="BZ29" s="814"/>
      <c r="CA29" s="814"/>
      <c r="CB29" s="814"/>
      <c r="CC29" s="814"/>
      <c r="CD29" s="814"/>
      <c r="CE29" s="814"/>
      <c r="CF29" s="814"/>
      <c r="CG29" s="814"/>
      <c r="CH29" s="814"/>
      <c r="CI29" s="814"/>
      <c r="CJ29" s="814"/>
      <c r="CK29" s="814"/>
      <c r="CL29" s="814"/>
      <c r="CM29" s="814"/>
      <c r="CN29" s="814"/>
      <c r="CO29" s="814"/>
      <c r="CP29" s="814"/>
      <c r="CQ29" s="814"/>
      <c r="CR29" s="814"/>
      <c r="CS29" s="824"/>
      <c r="CT29" s="814"/>
      <c r="CU29" s="814"/>
      <c r="CV29" s="814"/>
      <c r="CW29" s="814"/>
      <c r="CX29" s="814"/>
      <c r="CY29" s="814"/>
      <c r="CZ29" s="814"/>
      <c r="DA29" s="814"/>
      <c r="DB29" s="814"/>
      <c r="DC29" s="814"/>
      <c r="DD29" s="814"/>
      <c r="DE29" s="814"/>
      <c r="DF29" s="814"/>
      <c r="DG29" s="814"/>
      <c r="DH29" s="814"/>
      <c r="DI29" s="814"/>
      <c r="DJ29" s="814"/>
      <c r="DK29" s="814"/>
      <c r="DL29" s="814"/>
      <c r="DM29" s="814"/>
      <c r="DN29" s="814"/>
      <c r="DO29" s="814"/>
      <c r="DP29" s="814"/>
      <c r="DQ29" s="814"/>
      <c r="DR29" s="814"/>
      <c r="DS29" s="814"/>
      <c r="DT29" s="814"/>
      <c r="DU29" s="814"/>
      <c r="DV29" s="825"/>
      <c r="GH29" s="398"/>
    </row>
    <row r="30" spans="2:190" ht="18" customHeight="1">
      <c r="B30" s="492"/>
      <c r="C30" s="486" t="s">
        <v>316</v>
      </c>
      <c r="D30" s="493"/>
      <c r="E30" s="504"/>
      <c r="F30" s="495"/>
      <c r="G30" s="495"/>
      <c r="H30" s="495"/>
      <c r="I30" s="495"/>
      <c r="J30" s="495"/>
      <c r="K30" s="495"/>
      <c r="L30" s="495"/>
      <c r="M30" s="495"/>
      <c r="N30" s="495"/>
      <c r="O30" s="495"/>
      <c r="P30" s="495"/>
      <c r="Q30" s="495"/>
      <c r="R30" s="495"/>
      <c r="S30" s="495"/>
      <c r="T30" s="495"/>
      <c r="U30" s="495"/>
      <c r="V30" s="495"/>
      <c r="W30" s="495"/>
      <c r="X30" s="495" t="s">
        <v>318</v>
      </c>
      <c r="Y30" s="495" t="s">
        <v>318</v>
      </c>
      <c r="Z30" s="495" t="s">
        <v>318</v>
      </c>
      <c r="AA30" s="495" t="s">
        <v>318</v>
      </c>
      <c r="AB30" s="495" t="s">
        <v>318</v>
      </c>
      <c r="AC30" s="495" t="s">
        <v>318</v>
      </c>
      <c r="AD30" s="495" t="s">
        <v>318</v>
      </c>
      <c r="AE30" s="495" t="s">
        <v>318</v>
      </c>
      <c r="AF30" s="495" t="s">
        <v>318</v>
      </c>
      <c r="AG30" s="495" t="s">
        <v>318</v>
      </c>
      <c r="AH30" s="495" t="s">
        <v>318</v>
      </c>
      <c r="AI30" s="495" t="s">
        <v>318</v>
      </c>
      <c r="AJ30" s="504" t="s">
        <v>318</v>
      </c>
      <c r="AK30" s="495" t="s">
        <v>318</v>
      </c>
      <c r="AL30" s="495" t="s">
        <v>318</v>
      </c>
      <c r="AM30" s="495" t="s">
        <v>318</v>
      </c>
      <c r="AN30" s="495" t="s">
        <v>318</v>
      </c>
      <c r="AO30" s="495" t="s">
        <v>318</v>
      </c>
      <c r="AP30" s="495" t="s">
        <v>318</v>
      </c>
      <c r="AQ30" s="495" t="s">
        <v>318</v>
      </c>
      <c r="AR30" s="495" t="s">
        <v>318</v>
      </c>
      <c r="AS30" s="495" t="s">
        <v>318</v>
      </c>
      <c r="AT30" s="495" t="s">
        <v>318</v>
      </c>
      <c r="AU30" s="495" t="s">
        <v>318</v>
      </c>
      <c r="AV30" s="495" t="s">
        <v>318</v>
      </c>
      <c r="AW30" s="495" t="s">
        <v>318</v>
      </c>
      <c r="AX30" s="495" t="s">
        <v>318</v>
      </c>
      <c r="AY30" s="495" t="s">
        <v>318</v>
      </c>
      <c r="AZ30" s="495" t="s">
        <v>318</v>
      </c>
      <c r="BA30" s="495" t="s">
        <v>318</v>
      </c>
      <c r="BB30" s="495" t="s">
        <v>318</v>
      </c>
      <c r="BC30" s="495" t="s">
        <v>318</v>
      </c>
      <c r="BD30" s="495" t="s">
        <v>318</v>
      </c>
      <c r="BE30" s="495" t="s">
        <v>318</v>
      </c>
      <c r="BF30" s="495" t="s">
        <v>318</v>
      </c>
      <c r="BG30" s="495" t="s">
        <v>318</v>
      </c>
      <c r="BH30" s="495" t="s">
        <v>318</v>
      </c>
      <c r="BI30" s="495" t="s">
        <v>318</v>
      </c>
      <c r="BJ30" s="495" t="s">
        <v>318</v>
      </c>
      <c r="BK30" s="495" t="s">
        <v>318</v>
      </c>
      <c r="BL30" s="495" t="s">
        <v>318</v>
      </c>
      <c r="BM30" s="816" t="s">
        <v>318</v>
      </c>
      <c r="BN30" s="504" t="s">
        <v>318</v>
      </c>
      <c r="BO30" s="495" t="s">
        <v>318</v>
      </c>
      <c r="BP30" s="495" t="s">
        <v>318</v>
      </c>
      <c r="BQ30" s="495" t="s">
        <v>318</v>
      </c>
      <c r="BR30" s="495" t="s">
        <v>318</v>
      </c>
      <c r="BS30" s="495" t="s">
        <v>318</v>
      </c>
      <c r="BT30" s="495" t="s">
        <v>318</v>
      </c>
      <c r="BU30" s="495" t="s">
        <v>318</v>
      </c>
      <c r="BV30" s="495" t="s">
        <v>318</v>
      </c>
      <c r="BW30" s="495" t="s">
        <v>318</v>
      </c>
      <c r="BX30" s="495" t="s">
        <v>318</v>
      </c>
      <c r="BY30" s="495" t="s">
        <v>318</v>
      </c>
      <c r="BZ30" s="495" t="s">
        <v>318</v>
      </c>
      <c r="CA30" s="495" t="s">
        <v>318</v>
      </c>
      <c r="CB30" s="495" t="s">
        <v>318</v>
      </c>
      <c r="CC30" s="495" t="s">
        <v>318</v>
      </c>
      <c r="CD30" s="495" t="s">
        <v>318</v>
      </c>
      <c r="CE30" s="495" t="s">
        <v>318</v>
      </c>
      <c r="CF30" s="495" t="s">
        <v>318</v>
      </c>
      <c r="CG30" s="495" t="s">
        <v>318</v>
      </c>
      <c r="CH30" s="495" t="s">
        <v>318</v>
      </c>
      <c r="CI30" s="495" t="s">
        <v>318</v>
      </c>
      <c r="CJ30" s="495" t="s">
        <v>318</v>
      </c>
      <c r="CK30" s="495" t="s">
        <v>318</v>
      </c>
      <c r="CL30" s="495" t="s">
        <v>318</v>
      </c>
      <c r="CM30" s="495" t="s">
        <v>318</v>
      </c>
      <c r="CN30" s="495" t="s">
        <v>318</v>
      </c>
      <c r="CO30" s="495" t="s">
        <v>318</v>
      </c>
      <c r="CP30" s="495" t="s">
        <v>318</v>
      </c>
      <c r="CQ30" s="495" t="s">
        <v>318</v>
      </c>
      <c r="CR30" s="495" t="s">
        <v>318</v>
      </c>
      <c r="CS30" s="504" t="s">
        <v>318</v>
      </c>
      <c r="CT30" s="495" t="s">
        <v>318</v>
      </c>
      <c r="CU30" s="495" t="s">
        <v>318</v>
      </c>
      <c r="CV30" s="495" t="s">
        <v>318</v>
      </c>
      <c r="CW30" s="495" t="s">
        <v>318</v>
      </c>
      <c r="CX30" s="495" t="s">
        <v>318</v>
      </c>
      <c r="CY30" s="495" t="s">
        <v>318</v>
      </c>
      <c r="CZ30" s="495" t="s">
        <v>318</v>
      </c>
      <c r="DA30" s="495" t="s">
        <v>318</v>
      </c>
      <c r="DB30" s="495" t="s">
        <v>318</v>
      </c>
      <c r="DC30" s="495" t="s">
        <v>318</v>
      </c>
      <c r="DD30" s="495" t="s">
        <v>318</v>
      </c>
      <c r="DE30" s="495" t="s">
        <v>318</v>
      </c>
      <c r="DF30" s="495" t="s">
        <v>318</v>
      </c>
      <c r="DG30" s="495" t="s">
        <v>318</v>
      </c>
      <c r="DH30" s="495" t="s">
        <v>318</v>
      </c>
      <c r="DI30" s="495" t="s">
        <v>318</v>
      </c>
      <c r="DJ30" s="495" t="s">
        <v>318</v>
      </c>
      <c r="DK30" s="495" t="s">
        <v>318</v>
      </c>
      <c r="DL30" s="495" t="s">
        <v>318</v>
      </c>
      <c r="DM30" s="495" t="s">
        <v>318</v>
      </c>
      <c r="DN30" s="495" t="s">
        <v>318</v>
      </c>
      <c r="DO30" s="495" t="s">
        <v>318</v>
      </c>
      <c r="DP30" s="495"/>
      <c r="DQ30" s="495"/>
      <c r="DR30" s="495"/>
      <c r="DS30" s="495"/>
      <c r="DT30" s="495"/>
      <c r="DU30" s="495"/>
      <c r="DV30" s="816"/>
      <c r="GH30" s="398"/>
    </row>
    <row r="31" spans="2:190" ht="18" customHeight="1">
      <c r="B31" s="492"/>
      <c r="C31" s="486" t="s">
        <v>319</v>
      </c>
      <c r="D31" s="494"/>
      <c r="E31" s="504"/>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504"/>
      <c r="AK31" s="495"/>
      <c r="AL31" s="495"/>
      <c r="AM31" s="495"/>
      <c r="AN31" s="495"/>
      <c r="AO31" s="495"/>
      <c r="AP31" s="495"/>
      <c r="AQ31" s="495"/>
      <c r="AR31" s="495"/>
      <c r="AS31" s="495"/>
      <c r="AT31" s="495"/>
      <c r="AU31" s="495"/>
      <c r="AV31" s="495"/>
      <c r="AW31" s="495"/>
      <c r="AX31" s="495"/>
      <c r="AY31" s="495"/>
      <c r="AZ31" s="495"/>
      <c r="BA31" s="495"/>
      <c r="BB31" s="495"/>
      <c r="BC31" s="495"/>
      <c r="BD31" s="495"/>
      <c r="BE31" s="495"/>
      <c r="BF31" s="495"/>
      <c r="BG31" s="495"/>
      <c r="BH31" s="495"/>
      <c r="BI31" s="495"/>
      <c r="BJ31" s="495"/>
      <c r="BK31" s="495"/>
      <c r="BL31" s="495"/>
      <c r="BM31" s="816"/>
      <c r="BN31" s="504"/>
      <c r="BO31" s="495"/>
      <c r="BP31" s="495"/>
      <c r="BQ31" s="495"/>
      <c r="BR31" s="495"/>
      <c r="BS31" s="495"/>
      <c r="BT31" s="495"/>
      <c r="BU31" s="495"/>
      <c r="BV31" s="495"/>
      <c r="BW31" s="495"/>
      <c r="BX31" s="495"/>
      <c r="BY31" s="495"/>
      <c r="BZ31" s="495"/>
      <c r="CA31" s="495"/>
      <c r="CB31" s="495"/>
      <c r="CC31" s="495"/>
      <c r="CD31" s="495"/>
      <c r="CE31" s="495"/>
      <c r="CF31" s="495"/>
      <c r="CG31" s="495"/>
      <c r="CH31" s="495"/>
      <c r="CI31" s="495"/>
      <c r="CJ31" s="495"/>
      <c r="CK31" s="495"/>
      <c r="CL31" s="495"/>
      <c r="CM31" s="495"/>
      <c r="CN31" s="495"/>
      <c r="CO31" s="495"/>
      <c r="CP31" s="495"/>
      <c r="CQ31" s="495"/>
      <c r="CR31" s="495"/>
      <c r="CS31" s="504"/>
      <c r="CT31" s="495"/>
      <c r="CU31" s="495"/>
      <c r="CV31" s="495"/>
      <c r="CW31" s="495"/>
      <c r="CX31" s="495"/>
      <c r="CY31" s="495"/>
      <c r="CZ31" s="495"/>
      <c r="DA31" s="495"/>
      <c r="DB31" s="495"/>
      <c r="DC31" s="495"/>
      <c r="DD31" s="495"/>
      <c r="DE31" s="495"/>
      <c r="DF31" s="495"/>
      <c r="DG31" s="495"/>
      <c r="DH31" s="495"/>
      <c r="DI31" s="495"/>
      <c r="DJ31" s="495"/>
      <c r="DK31" s="495"/>
      <c r="DL31" s="495"/>
      <c r="DM31" s="495"/>
      <c r="DN31" s="495"/>
      <c r="DO31" s="495"/>
      <c r="DP31" s="495"/>
      <c r="DQ31" s="495"/>
      <c r="DR31" s="495"/>
      <c r="DS31" s="495"/>
      <c r="DT31" s="495"/>
      <c r="DU31" s="495"/>
      <c r="DV31" s="816"/>
      <c r="GH31" s="398"/>
    </row>
    <row r="32" spans="2:190" ht="18" customHeight="1">
      <c r="B32" s="492"/>
      <c r="C32" s="486" t="s">
        <v>320</v>
      </c>
      <c r="D32" s="494"/>
      <c r="E32" s="504"/>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504"/>
      <c r="AK32" s="495"/>
      <c r="AL32" s="495"/>
      <c r="AM32" s="495"/>
      <c r="AN32" s="495"/>
      <c r="AO32" s="495"/>
      <c r="AP32" s="495"/>
      <c r="AQ32" s="495"/>
      <c r="AR32" s="495"/>
      <c r="AS32" s="495"/>
      <c r="AT32" s="495"/>
      <c r="AU32" s="495"/>
      <c r="AV32" s="495"/>
      <c r="AW32" s="495"/>
      <c r="AX32" s="495"/>
      <c r="AY32" s="495"/>
      <c r="AZ32" s="495"/>
      <c r="BA32" s="495"/>
      <c r="BB32" s="495"/>
      <c r="BC32" s="495"/>
      <c r="BD32" s="495"/>
      <c r="BE32" s="495"/>
      <c r="BF32" s="495"/>
      <c r="BG32" s="495"/>
      <c r="BH32" s="495"/>
      <c r="BI32" s="495"/>
      <c r="BJ32" s="495"/>
      <c r="BK32" s="495"/>
      <c r="BL32" s="495"/>
      <c r="BM32" s="816"/>
      <c r="BN32" s="504"/>
      <c r="BO32" s="495"/>
      <c r="BP32" s="495"/>
      <c r="BQ32" s="495"/>
      <c r="BR32" s="495"/>
      <c r="BS32" s="495"/>
      <c r="BT32" s="495"/>
      <c r="BU32" s="495"/>
      <c r="BV32" s="495"/>
      <c r="BW32" s="495"/>
      <c r="BX32" s="495"/>
      <c r="BY32" s="495"/>
      <c r="BZ32" s="495"/>
      <c r="CA32" s="495"/>
      <c r="CB32" s="495"/>
      <c r="CC32" s="495"/>
      <c r="CD32" s="495"/>
      <c r="CE32" s="495"/>
      <c r="CF32" s="495"/>
      <c r="CG32" s="495"/>
      <c r="CH32" s="495"/>
      <c r="CI32" s="495"/>
      <c r="CJ32" s="495"/>
      <c r="CK32" s="495"/>
      <c r="CL32" s="495"/>
      <c r="CM32" s="495"/>
      <c r="CN32" s="495"/>
      <c r="CO32" s="495"/>
      <c r="CP32" s="495"/>
      <c r="CQ32" s="495"/>
      <c r="CR32" s="495"/>
      <c r="CS32" s="504"/>
      <c r="CT32" s="495"/>
      <c r="CU32" s="495"/>
      <c r="CV32" s="495"/>
      <c r="CW32" s="495"/>
      <c r="CX32" s="495"/>
      <c r="CY32" s="495"/>
      <c r="CZ32" s="495"/>
      <c r="DA32" s="495"/>
      <c r="DB32" s="495"/>
      <c r="DC32" s="495"/>
      <c r="DD32" s="495"/>
      <c r="DE32" s="495"/>
      <c r="DF32" s="495"/>
      <c r="DG32" s="495"/>
      <c r="DH32" s="495"/>
      <c r="DI32" s="495"/>
      <c r="DJ32" s="495"/>
      <c r="DK32" s="495"/>
      <c r="DL32" s="495"/>
      <c r="DM32" s="495"/>
      <c r="DN32" s="495"/>
      <c r="DO32" s="495"/>
      <c r="DP32" s="495"/>
      <c r="DQ32" s="495"/>
      <c r="DR32" s="495"/>
      <c r="DS32" s="495"/>
      <c r="DT32" s="495"/>
      <c r="DU32" s="495"/>
      <c r="DV32" s="816"/>
      <c r="GH32" s="398"/>
    </row>
    <row r="33" spans="2:190" ht="18" customHeight="1">
      <c r="B33" s="789" t="s">
        <v>895</v>
      </c>
      <c r="C33" s="487"/>
      <c r="D33" s="791"/>
      <c r="E33" s="817"/>
      <c r="F33" s="818"/>
      <c r="G33" s="818" t="s">
        <v>318</v>
      </c>
      <c r="H33" s="818" t="s">
        <v>318</v>
      </c>
      <c r="I33" s="818" t="s">
        <v>318</v>
      </c>
      <c r="J33" s="818" t="s">
        <v>318</v>
      </c>
      <c r="K33" s="818" t="s">
        <v>318</v>
      </c>
      <c r="L33" s="818"/>
      <c r="M33" s="818"/>
      <c r="N33" s="818" t="s">
        <v>318</v>
      </c>
      <c r="O33" s="818" t="s">
        <v>318</v>
      </c>
      <c r="P33" s="818" t="s">
        <v>318</v>
      </c>
      <c r="Q33" s="818" t="s">
        <v>318</v>
      </c>
      <c r="R33" s="818" t="s">
        <v>318</v>
      </c>
      <c r="S33" s="818"/>
      <c r="T33" s="818"/>
      <c r="U33" s="818" t="s">
        <v>318</v>
      </c>
      <c r="V33" s="818" t="s">
        <v>318</v>
      </c>
      <c r="W33" s="818" t="s">
        <v>318</v>
      </c>
      <c r="X33" s="818" t="s">
        <v>318</v>
      </c>
      <c r="Y33" s="818" t="s">
        <v>318</v>
      </c>
      <c r="Z33" s="818"/>
      <c r="AA33" s="818"/>
      <c r="AB33" s="818" t="s">
        <v>318</v>
      </c>
      <c r="AC33" s="818" t="s">
        <v>318</v>
      </c>
      <c r="AD33" s="818" t="s">
        <v>318</v>
      </c>
      <c r="AE33" s="818" t="s">
        <v>318</v>
      </c>
      <c r="AF33" s="818" t="s">
        <v>318</v>
      </c>
      <c r="AG33" s="818"/>
      <c r="AH33" s="818"/>
      <c r="AI33" s="818" t="s">
        <v>318</v>
      </c>
      <c r="AJ33" s="817" t="s">
        <v>318</v>
      </c>
      <c r="AK33" s="818" t="s">
        <v>318</v>
      </c>
      <c r="AL33" s="818" t="s">
        <v>318</v>
      </c>
      <c r="AM33" s="818" t="s">
        <v>318</v>
      </c>
      <c r="AN33" s="818"/>
      <c r="AO33" s="818"/>
      <c r="AP33" s="818" t="s">
        <v>318</v>
      </c>
      <c r="AQ33" s="818" t="s">
        <v>318</v>
      </c>
      <c r="AR33" s="818" t="s">
        <v>318</v>
      </c>
      <c r="AS33" s="818" t="s">
        <v>318</v>
      </c>
      <c r="AT33" s="818" t="s">
        <v>318</v>
      </c>
      <c r="AU33" s="818"/>
      <c r="AV33" s="818"/>
      <c r="AW33" s="818" t="s">
        <v>318</v>
      </c>
      <c r="AX33" s="818" t="s">
        <v>318</v>
      </c>
      <c r="AY33" s="818" t="s">
        <v>318</v>
      </c>
      <c r="AZ33" s="818" t="s">
        <v>318</v>
      </c>
      <c r="BA33" s="818" t="s">
        <v>318</v>
      </c>
      <c r="BB33" s="818"/>
      <c r="BC33" s="818"/>
      <c r="BD33" s="818"/>
      <c r="BE33" s="818"/>
      <c r="BF33" s="818" t="s">
        <v>318</v>
      </c>
      <c r="BG33" s="818" t="s">
        <v>318</v>
      </c>
      <c r="BH33" s="818" t="s">
        <v>318</v>
      </c>
      <c r="BI33" s="818"/>
      <c r="BJ33" s="818"/>
      <c r="BK33" s="818" t="s">
        <v>318</v>
      </c>
      <c r="BL33" s="818" t="s">
        <v>318</v>
      </c>
      <c r="BM33" s="819" t="s">
        <v>318</v>
      </c>
      <c r="BN33" s="817" t="s">
        <v>318</v>
      </c>
      <c r="BO33" s="818" t="s">
        <v>318</v>
      </c>
      <c r="BP33" s="818"/>
      <c r="BQ33" s="818"/>
      <c r="BR33" s="818" t="s">
        <v>318</v>
      </c>
      <c r="BS33" s="818" t="s">
        <v>318</v>
      </c>
      <c r="BT33" s="818" t="s">
        <v>318</v>
      </c>
      <c r="BU33" s="818" t="s">
        <v>318</v>
      </c>
      <c r="BV33" s="818" t="s">
        <v>318</v>
      </c>
      <c r="BW33" s="818"/>
      <c r="BX33" s="818"/>
      <c r="BY33" s="818"/>
      <c r="BZ33" s="818" t="s">
        <v>318</v>
      </c>
      <c r="CA33" s="818" t="s">
        <v>318</v>
      </c>
      <c r="CB33" s="818" t="s">
        <v>318</v>
      </c>
      <c r="CC33" s="818" t="s">
        <v>318</v>
      </c>
      <c r="CD33" s="818"/>
      <c r="CE33" s="818"/>
      <c r="CF33" s="818" t="s">
        <v>318</v>
      </c>
      <c r="CG33" s="818" t="s">
        <v>318</v>
      </c>
      <c r="CH33" s="818" t="s">
        <v>318</v>
      </c>
      <c r="CI33" s="818" t="s">
        <v>318</v>
      </c>
      <c r="CJ33" s="818" t="s">
        <v>318</v>
      </c>
      <c r="CK33" s="818"/>
      <c r="CL33" s="818"/>
      <c r="CM33" s="818" t="s">
        <v>318</v>
      </c>
      <c r="CN33" s="818" t="s">
        <v>318</v>
      </c>
      <c r="CO33" s="818" t="s">
        <v>318</v>
      </c>
      <c r="CP33" s="818" t="s">
        <v>318</v>
      </c>
      <c r="CQ33" s="818" t="s">
        <v>318</v>
      </c>
      <c r="CR33" s="818"/>
      <c r="CS33" s="817"/>
      <c r="CT33" s="818" t="s">
        <v>318</v>
      </c>
      <c r="CU33" s="818"/>
      <c r="CV33" s="818" t="s">
        <v>318</v>
      </c>
      <c r="CW33" s="818" t="s">
        <v>318</v>
      </c>
      <c r="CX33" s="818" t="s">
        <v>318</v>
      </c>
      <c r="CY33" s="818"/>
      <c r="CZ33" s="818"/>
      <c r="DA33" s="818" t="s">
        <v>318</v>
      </c>
      <c r="DB33" s="818" t="s">
        <v>318</v>
      </c>
      <c r="DC33" s="818" t="s">
        <v>318</v>
      </c>
      <c r="DD33" s="818" t="s">
        <v>318</v>
      </c>
      <c r="DE33" s="818" t="s">
        <v>318</v>
      </c>
      <c r="DF33" s="818"/>
      <c r="DG33" s="818"/>
      <c r="DH33" s="818" t="s">
        <v>318</v>
      </c>
      <c r="DI33" s="818" t="s">
        <v>318</v>
      </c>
      <c r="DJ33" s="818" t="s">
        <v>318</v>
      </c>
      <c r="DK33" s="818" t="s">
        <v>318</v>
      </c>
      <c r="DL33" s="818" t="s">
        <v>318</v>
      </c>
      <c r="DM33" s="818"/>
      <c r="DN33" s="818"/>
      <c r="DO33" s="818"/>
      <c r="DP33" s="818" t="s">
        <v>318</v>
      </c>
      <c r="DQ33" s="818" t="s">
        <v>318</v>
      </c>
      <c r="DR33" s="818" t="s">
        <v>318</v>
      </c>
      <c r="DS33" s="818" t="s">
        <v>318</v>
      </c>
      <c r="DT33" s="818"/>
      <c r="DU33" s="818"/>
      <c r="DV33" s="819" t="s">
        <v>318</v>
      </c>
      <c r="GH33" s="398"/>
    </row>
    <row r="34" spans="2:190" ht="18" customHeight="1">
      <c r="B34" s="792"/>
      <c r="C34" s="792"/>
      <c r="D34" s="792"/>
      <c r="E34" s="792"/>
      <c r="F34" s="792"/>
      <c r="G34" s="792"/>
      <c r="H34" s="792"/>
      <c r="I34" s="792"/>
      <c r="J34" s="792"/>
      <c r="K34" s="792"/>
      <c r="L34" s="792"/>
      <c r="M34" s="792"/>
      <c r="N34" s="792"/>
      <c r="O34" s="792"/>
      <c r="P34" s="792"/>
      <c r="Q34" s="792"/>
      <c r="R34" s="792"/>
      <c r="S34" s="792"/>
      <c r="T34" s="792"/>
      <c r="U34" s="792"/>
      <c r="V34" s="792"/>
      <c r="W34" s="792"/>
      <c r="X34" s="792"/>
      <c r="Y34" s="792"/>
      <c r="Z34" s="792"/>
      <c r="AA34" s="792"/>
      <c r="AB34" s="792"/>
      <c r="AC34" s="792"/>
      <c r="AD34" s="792"/>
      <c r="AE34" s="792"/>
      <c r="AF34" s="792"/>
      <c r="AG34" s="792"/>
      <c r="AH34" s="792"/>
      <c r="AI34" s="792"/>
      <c r="AJ34" s="792"/>
      <c r="AK34" s="792"/>
      <c r="AL34" s="792"/>
      <c r="AM34" s="792"/>
      <c r="AN34" s="792"/>
      <c r="AO34" s="792"/>
      <c r="AP34" s="792"/>
      <c r="AQ34" s="792"/>
      <c r="AR34" s="792"/>
      <c r="AS34" s="792"/>
      <c r="AT34" s="792"/>
      <c r="AU34" s="792"/>
      <c r="AV34" s="792"/>
      <c r="AW34" s="792"/>
      <c r="AX34" s="792"/>
      <c r="AY34" s="792"/>
      <c r="AZ34" s="792"/>
      <c r="BA34" s="792"/>
      <c r="BB34" s="792"/>
      <c r="BC34" s="792"/>
      <c r="BD34" s="792"/>
      <c r="BE34" s="792"/>
      <c r="BF34" s="792"/>
      <c r="BG34" s="792"/>
      <c r="BH34" s="792"/>
      <c r="BI34" s="792"/>
      <c r="BJ34" s="792"/>
      <c r="BK34" s="792"/>
      <c r="BL34" s="792"/>
      <c r="BM34" s="792"/>
      <c r="BN34" s="496"/>
      <c r="BO34" s="496"/>
      <c r="BP34" s="496"/>
      <c r="BQ34" s="496"/>
      <c r="BR34" s="496"/>
      <c r="BS34" s="496"/>
      <c r="BT34" s="496"/>
      <c r="BU34" s="496"/>
      <c r="BV34" s="496"/>
      <c r="BW34" s="496"/>
      <c r="BX34" s="496"/>
      <c r="BY34" s="496"/>
      <c r="BZ34" s="496"/>
      <c r="CA34" s="496"/>
      <c r="CB34" s="496"/>
      <c r="CC34" s="496"/>
      <c r="CD34" s="496"/>
      <c r="CE34" s="496"/>
      <c r="CF34" s="496"/>
      <c r="CG34" s="496"/>
      <c r="CH34" s="496"/>
      <c r="CI34" s="496"/>
      <c r="CJ34" s="496"/>
      <c r="CK34" s="496"/>
      <c r="CL34" s="496"/>
      <c r="CM34" s="496"/>
      <c r="CN34" s="496"/>
      <c r="CO34" s="496"/>
      <c r="CP34" s="496"/>
      <c r="CQ34" s="496"/>
      <c r="CR34" s="496"/>
      <c r="CS34" s="496"/>
      <c r="CT34" s="496"/>
      <c r="CU34" s="496"/>
      <c r="CV34" s="496"/>
      <c r="CW34" s="496"/>
      <c r="CX34" s="496"/>
      <c r="CY34" s="496"/>
      <c r="CZ34" s="496"/>
      <c r="DA34" s="496"/>
      <c r="DB34" s="496"/>
      <c r="DC34" s="496"/>
      <c r="DD34" s="496"/>
      <c r="DE34" s="496"/>
      <c r="DF34" s="496"/>
      <c r="DG34" s="826"/>
      <c r="DH34" s="826"/>
      <c r="DI34" s="826"/>
      <c r="DJ34" s="826"/>
      <c r="DK34" s="826"/>
      <c r="DL34" s="826"/>
      <c r="DM34" s="826"/>
      <c r="DN34" s="826"/>
      <c r="DO34" s="826"/>
      <c r="DP34" s="826"/>
      <c r="DQ34" s="826"/>
      <c r="DR34" s="826"/>
      <c r="DS34" s="826"/>
      <c r="DT34" s="826"/>
      <c r="DU34" s="826"/>
      <c r="DV34" s="826"/>
      <c r="GH34" s="398"/>
    </row>
    <row r="35" spans="2:190" ht="18" customHeight="1">
      <c r="B35" s="478" t="s">
        <v>321</v>
      </c>
      <c r="C35" s="497"/>
      <c r="D35" s="491"/>
      <c r="E35" s="498">
        <v>6</v>
      </c>
      <c r="F35" s="499">
        <v>6</v>
      </c>
      <c r="G35" s="499">
        <v>6</v>
      </c>
      <c r="H35" s="499">
        <v>6</v>
      </c>
      <c r="I35" s="499">
        <v>6</v>
      </c>
      <c r="J35" s="499">
        <v>6</v>
      </c>
      <c r="K35" s="499">
        <v>6</v>
      </c>
      <c r="L35" s="499">
        <v>6</v>
      </c>
      <c r="M35" s="499">
        <v>7</v>
      </c>
      <c r="N35" s="499">
        <v>7</v>
      </c>
      <c r="O35" s="499">
        <v>7</v>
      </c>
      <c r="P35" s="499">
        <v>7</v>
      </c>
      <c r="Q35" s="499">
        <v>7</v>
      </c>
      <c r="R35" s="499">
        <v>7</v>
      </c>
      <c r="S35" s="499">
        <v>7</v>
      </c>
      <c r="T35" s="499">
        <v>7</v>
      </c>
      <c r="U35" s="499">
        <v>7</v>
      </c>
      <c r="V35" s="499">
        <v>7</v>
      </c>
      <c r="W35" s="499">
        <v>7</v>
      </c>
      <c r="X35" s="499">
        <v>7</v>
      </c>
      <c r="Y35" s="499">
        <v>7</v>
      </c>
      <c r="Z35" s="499">
        <v>7</v>
      </c>
      <c r="AA35" s="499">
        <v>7</v>
      </c>
      <c r="AB35" s="499">
        <v>7</v>
      </c>
      <c r="AC35" s="499">
        <v>7</v>
      </c>
      <c r="AD35" s="499">
        <v>7</v>
      </c>
      <c r="AE35" s="499">
        <v>7</v>
      </c>
      <c r="AF35" s="499">
        <v>7</v>
      </c>
      <c r="AG35" s="499">
        <v>7</v>
      </c>
      <c r="AH35" s="499">
        <v>7</v>
      </c>
      <c r="AI35" s="499">
        <v>7</v>
      </c>
      <c r="AJ35" s="499">
        <v>7</v>
      </c>
      <c r="AK35" s="499">
        <v>7</v>
      </c>
      <c r="AL35" s="499">
        <v>7</v>
      </c>
      <c r="AM35" s="499">
        <v>7</v>
      </c>
      <c r="AN35" s="499">
        <v>7</v>
      </c>
      <c r="AO35" s="499">
        <v>7</v>
      </c>
      <c r="AP35" s="499">
        <v>7</v>
      </c>
      <c r="AQ35" s="499">
        <v>7</v>
      </c>
      <c r="AR35" s="499">
        <v>6</v>
      </c>
      <c r="AS35" s="499">
        <v>6</v>
      </c>
      <c r="AT35" s="499">
        <v>6</v>
      </c>
      <c r="AU35" s="499">
        <v>6</v>
      </c>
      <c r="AV35" s="499">
        <v>6</v>
      </c>
      <c r="AW35" s="499">
        <v>6</v>
      </c>
      <c r="AX35" s="499">
        <v>6</v>
      </c>
      <c r="AY35" s="499">
        <v>6</v>
      </c>
      <c r="AZ35" s="499">
        <v>6</v>
      </c>
      <c r="BA35" s="499">
        <v>6</v>
      </c>
      <c r="BB35" s="499">
        <v>6</v>
      </c>
      <c r="BC35" s="499">
        <v>6</v>
      </c>
      <c r="BD35" s="499">
        <v>6</v>
      </c>
      <c r="BE35" s="499">
        <v>6</v>
      </c>
      <c r="BF35" s="499">
        <v>6</v>
      </c>
      <c r="BG35" s="499">
        <v>6</v>
      </c>
      <c r="BH35" s="499">
        <v>6</v>
      </c>
      <c r="BI35" s="499">
        <v>6</v>
      </c>
      <c r="BJ35" s="499">
        <v>6</v>
      </c>
      <c r="BK35" s="499">
        <v>6</v>
      </c>
      <c r="BL35" s="499">
        <v>6</v>
      </c>
      <c r="BM35" s="491">
        <v>6</v>
      </c>
      <c r="BN35" s="505">
        <v>5</v>
      </c>
      <c r="BO35" s="506">
        <v>5</v>
      </c>
      <c r="BP35" s="506">
        <v>5</v>
      </c>
      <c r="BQ35" s="506">
        <v>5</v>
      </c>
      <c r="BR35" s="506">
        <v>5</v>
      </c>
      <c r="BS35" s="506">
        <v>5</v>
      </c>
      <c r="BT35" s="506">
        <v>5</v>
      </c>
      <c r="BU35" s="506">
        <v>5</v>
      </c>
      <c r="BV35" s="506">
        <v>5</v>
      </c>
      <c r="BW35" s="506">
        <v>5</v>
      </c>
      <c r="BX35" s="506">
        <v>5</v>
      </c>
      <c r="BY35" s="506">
        <v>5</v>
      </c>
      <c r="BZ35" s="506">
        <v>5</v>
      </c>
      <c r="CA35" s="506">
        <v>5</v>
      </c>
      <c r="CB35" s="506">
        <v>5</v>
      </c>
      <c r="CC35" s="506">
        <v>5</v>
      </c>
      <c r="CD35" s="506">
        <v>5</v>
      </c>
      <c r="CE35" s="506">
        <v>5</v>
      </c>
      <c r="CF35" s="506">
        <v>5</v>
      </c>
      <c r="CG35" s="506">
        <v>5</v>
      </c>
      <c r="CH35" s="506">
        <v>5</v>
      </c>
      <c r="CI35" s="506">
        <v>5</v>
      </c>
      <c r="CJ35" s="506">
        <v>5</v>
      </c>
      <c r="CK35" s="506">
        <v>5</v>
      </c>
      <c r="CL35" s="506">
        <v>5</v>
      </c>
      <c r="CM35" s="506">
        <v>5</v>
      </c>
      <c r="CN35" s="506">
        <v>5</v>
      </c>
      <c r="CO35" s="506">
        <v>5</v>
      </c>
      <c r="CP35" s="506">
        <v>5</v>
      </c>
      <c r="CQ35" s="506">
        <v>5</v>
      </c>
      <c r="CR35" s="507">
        <v>5</v>
      </c>
      <c r="CS35" s="508">
        <v>5</v>
      </c>
      <c r="CT35" s="481">
        <v>5</v>
      </c>
      <c r="CU35" s="481">
        <v>5</v>
      </c>
      <c r="CV35" s="481">
        <v>4</v>
      </c>
      <c r="CW35" s="481">
        <v>4</v>
      </c>
      <c r="CX35" s="481">
        <v>4</v>
      </c>
      <c r="CY35" s="481">
        <v>4</v>
      </c>
      <c r="CZ35" s="481">
        <v>4</v>
      </c>
      <c r="DA35" s="481">
        <v>4</v>
      </c>
      <c r="DB35" s="481">
        <v>4</v>
      </c>
      <c r="DC35" s="481">
        <v>4</v>
      </c>
      <c r="DD35" s="481">
        <v>4</v>
      </c>
      <c r="DE35" s="481">
        <v>4</v>
      </c>
      <c r="DF35" s="481">
        <v>4</v>
      </c>
      <c r="DG35" s="482">
        <v>4</v>
      </c>
      <c r="DH35" s="482">
        <v>4</v>
      </c>
      <c r="DI35" s="482">
        <v>4</v>
      </c>
      <c r="DJ35" s="482">
        <v>4</v>
      </c>
      <c r="DK35" s="482">
        <v>4</v>
      </c>
      <c r="DL35" s="482">
        <v>4</v>
      </c>
      <c r="DM35" s="482">
        <v>4</v>
      </c>
      <c r="DN35" s="482">
        <v>4</v>
      </c>
      <c r="DO35" s="482">
        <v>4</v>
      </c>
      <c r="DP35" s="482">
        <v>4</v>
      </c>
      <c r="DQ35" s="482">
        <v>4</v>
      </c>
      <c r="DR35" s="482">
        <v>4</v>
      </c>
      <c r="DS35" s="482">
        <v>4</v>
      </c>
      <c r="DT35" s="482">
        <v>4</v>
      </c>
      <c r="DU35" s="482">
        <v>4</v>
      </c>
      <c r="DV35" s="484">
        <v>4</v>
      </c>
      <c r="GH35" s="398"/>
    </row>
    <row r="36" spans="2:190" ht="18" customHeight="1">
      <c r="B36" s="485"/>
      <c r="C36" s="501" t="s">
        <v>27</v>
      </c>
      <c r="D36" s="793" t="str">
        <f aca="true" t="shared" si="14" ref="D36:D42">D16</f>
        <v>12,700kJ/kg</v>
      </c>
      <c r="E36" s="820">
        <f aca="true" t="shared" si="15" ref="E36:BP36">IF(E35=1,E35,"")</f>
      </c>
      <c r="F36" s="821">
        <f t="shared" si="15"/>
      </c>
      <c r="G36" s="821">
        <f t="shared" si="15"/>
      </c>
      <c r="H36" s="821">
        <f t="shared" si="15"/>
      </c>
      <c r="I36" s="821">
        <f t="shared" si="15"/>
      </c>
      <c r="J36" s="821">
        <f t="shared" si="15"/>
      </c>
      <c r="K36" s="821">
        <f t="shared" si="15"/>
      </c>
      <c r="L36" s="821">
        <f t="shared" si="15"/>
      </c>
      <c r="M36" s="821">
        <f t="shared" si="15"/>
      </c>
      <c r="N36" s="821">
        <f t="shared" si="15"/>
      </c>
      <c r="O36" s="821">
        <f t="shared" si="15"/>
      </c>
      <c r="P36" s="821">
        <f t="shared" si="15"/>
      </c>
      <c r="Q36" s="821">
        <f t="shared" si="15"/>
      </c>
      <c r="R36" s="821">
        <f t="shared" si="15"/>
      </c>
      <c r="S36" s="821">
        <f t="shared" si="15"/>
      </c>
      <c r="T36" s="821">
        <f t="shared" si="15"/>
      </c>
      <c r="U36" s="821">
        <f t="shared" si="15"/>
      </c>
      <c r="V36" s="821">
        <f t="shared" si="15"/>
      </c>
      <c r="W36" s="821">
        <f t="shared" si="15"/>
      </c>
      <c r="X36" s="821">
        <f t="shared" si="15"/>
      </c>
      <c r="Y36" s="821">
        <f t="shared" si="15"/>
      </c>
      <c r="Z36" s="821">
        <f t="shared" si="15"/>
      </c>
      <c r="AA36" s="821">
        <f t="shared" si="15"/>
      </c>
      <c r="AB36" s="821">
        <f t="shared" si="15"/>
      </c>
      <c r="AC36" s="821">
        <f t="shared" si="15"/>
      </c>
      <c r="AD36" s="821">
        <f t="shared" si="15"/>
      </c>
      <c r="AE36" s="821">
        <f t="shared" si="15"/>
      </c>
      <c r="AF36" s="821">
        <f t="shared" si="15"/>
      </c>
      <c r="AG36" s="821">
        <f t="shared" si="15"/>
      </c>
      <c r="AH36" s="821">
        <f t="shared" si="15"/>
      </c>
      <c r="AI36" s="822">
        <f t="shared" si="15"/>
      </c>
      <c r="AJ36" s="820">
        <f t="shared" si="15"/>
      </c>
      <c r="AK36" s="821">
        <f t="shared" si="15"/>
      </c>
      <c r="AL36" s="821">
        <f t="shared" si="15"/>
      </c>
      <c r="AM36" s="821">
        <f t="shared" si="15"/>
      </c>
      <c r="AN36" s="821">
        <f t="shared" si="15"/>
      </c>
      <c r="AO36" s="821">
        <f t="shared" si="15"/>
      </c>
      <c r="AP36" s="821">
        <f t="shared" si="15"/>
      </c>
      <c r="AQ36" s="821">
        <f t="shared" si="15"/>
      </c>
      <c r="AR36" s="821">
        <f t="shared" si="15"/>
      </c>
      <c r="AS36" s="821">
        <f t="shared" si="15"/>
      </c>
      <c r="AT36" s="821">
        <f t="shared" si="15"/>
      </c>
      <c r="AU36" s="821">
        <f t="shared" si="15"/>
      </c>
      <c r="AV36" s="821">
        <f t="shared" si="15"/>
      </c>
      <c r="AW36" s="821">
        <f t="shared" si="15"/>
      </c>
      <c r="AX36" s="821">
        <f t="shared" si="15"/>
      </c>
      <c r="AY36" s="821">
        <f t="shared" si="15"/>
      </c>
      <c r="AZ36" s="821">
        <f t="shared" si="15"/>
      </c>
      <c r="BA36" s="821">
        <f t="shared" si="15"/>
      </c>
      <c r="BB36" s="821">
        <f t="shared" si="15"/>
      </c>
      <c r="BC36" s="821">
        <f t="shared" si="15"/>
      </c>
      <c r="BD36" s="821">
        <f t="shared" si="15"/>
      </c>
      <c r="BE36" s="821">
        <f t="shared" si="15"/>
      </c>
      <c r="BF36" s="821">
        <f t="shared" si="15"/>
      </c>
      <c r="BG36" s="821">
        <f t="shared" si="15"/>
      </c>
      <c r="BH36" s="821">
        <f t="shared" si="15"/>
      </c>
      <c r="BI36" s="821">
        <f t="shared" si="15"/>
      </c>
      <c r="BJ36" s="821">
        <f t="shared" si="15"/>
      </c>
      <c r="BK36" s="821">
        <f t="shared" si="15"/>
      </c>
      <c r="BL36" s="821">
        <f t="shared" si="15"/>
      </c>
      <c r="BM36" s="823">
        <f t="shared" si="15"/>
      </c>
      <c r="BN36" s="509">
        <f t="shared" si="15"/>
      </c>
      <c r="BO36" s="510">
        <f t="shared" si="15"/>
      </c>
      <c r="BP36" s="510">
        <f t="shared" si="15"/>
      </c>
      <c r="BQ36" s="510">
        <f aca="true" t="shared" si="16" ref="BQ36:DV36">IF(BQ35=1,BQ35,"")</f>
      </c>
      <c r="BR36" s="510">
        <f t="shared" si="16"/>
      </c>
      <c r="BS36" s="510">
        <f t="shared" si="16"/>
      </c>
      <c r="BT36" s="510">
        <f t="shared" si="16"/>
      </c>
      <c r="BU36" s="510">
        <f t="shared" si="16"/>
      </c>
      <c r="BV36" s="510">
        <f t="shared" si="16"/>
      </c>
      <c r="BW36" s="510">
        <f t="shared" si="16"/>
      </c>
      <c r="BX36" s="510">
        <f t="shared" si="16"/>
      </c>
      <c r="BY36" s="510">
        <f t="shared" si="16"/>
      </c>
      <c r="BZ36" s="510">
        <f t="shared" si="16"/>
      </c>
      <c r="CA36" s="510">
        <f t="shared" si="16"/>
      </c>
      <c r="CB36" s="510">
        <f t="shared" si="16"/>
      </c>
      <c r="CC36" s="510">
        <f t="shared" si="16"/>
      </c>
      <c r="CD36" s="510">
        <f t="shared" si="16"/>
      </c>
      <c r="CE36" s="510">
        <f t="shared" si="16"/>
      </c>
      <c r="CF36" s="510">
        <f t="shared" si="16"/>
      </c>
      <c r="CG36" s="510">
        <f t="shared" si="16"/>
      </c>
      <c r="CH36" s="510">
        <f t="shared" si="16"/>
      </c>
      <c r="CI36" s="510">
        <f t="shared" si="16"/>
      </c>
      <c r="CJ36" s="510">
        <f t="shared" si="16"/>
      </c>
      <c r="CK36" s="510">
        <f t="shared" si="16"/>
      </c>
      <c r="CL36" s="510">
        <f t="shared" si="16"/>
      </c>
      <c r="CM36" s="510">
        <f t="shared" si="16"/>
      </c>
      <c r="CN36" s="510">
        <f t="shared" si="16"/>
      </c>
      <c r="CO36" s="510">
        <f t="shared" si="16"/>
      </c>
      <c r="CP36" s="510">
        <f t="shared" si="16"/>
      </c>
      <c r="CQ36" s="510">
        <f t="shared" si="16"/>
      </c>
      <c r="CR36" s="511">
        <f t="shared" si="16"/>
      </c>
      <c r="CS36" s="509">
        <f t="shared" si="16"/>
      </c>
      <c r="CT36" s="510">
        <f t="shared" si="16"/>
      </c>
      <c r="CU36" s="510">
        <f t="shared" si="16"/>
      </c>
      <c r="CV36" s="510">
        <f t="shared" si="16"/>
      </c>
      <c r="CW36" s="510">
        <f t="shared" si="16"/>
      </c>
      <c r="CX36" s="510">
        <f t="shared" si="16"/>
      </c>
      <c r="CY36" s="510">
        <f t="shared" si="16"/>
      </c>
      <c r="CZ36" s="510">
        <f t="shared" si="16"/>
      </c>
      <c r="DA36" s="510">
        <f t="shared" si="16"/>
      </c>
      <c r="DB36" s="510">
        <f t="shared" si="16"/>
      </c>
      <c r="DC36" s="510">
        <f t="shared" si="16"/>
      </c>
      <c r="DD36" s="510">
        <f t="shared" si="16"/>
      </c>
      <c r="DE36" s="510">
        <f t="shared" si="16"/>
      </c>
      <c r="DF36" s="510">
        <f t="shared" si="16"/>
      </c>
      <c r="DG36" s="512">
        <f t="shared" si="16"/>
      </c>
      <c r="DH36" s="512">
        <f t="shared" si="16"/>
      </c>
      <c r="DI36" s="512">
        <f t="shared" si="16"/>
      </c>
      <c r="DJ36" s="512">
        <f t="shared" si="16"/>
      </c>
      <c r="DK36" s="512">
        <f t="shared" si="16"/>
      </c>
      <c r="DL36" s="512">
        <f t="shared" si="16"/>
      </c>
      <c r="DM36" s="512">
        <f t="shared" si="16"/>
      </c>
      <c r="DN36" s="512">
        <f t="shared" si="16"/>
      </c>
      <c r="DO36" s="512">
        <f t="shared" si="16"/>
      </c>
      <c r="DP36" s="512">
        <f t="shared" si="16"/>
      </c>
      <c r="DQ36" s="512">
        <f t="shared" si="16"/>
      </c>
      <c r="DR36" s="512">
        <f t="shared" si="16"/>
      </c>
      <c r="DS36" s="512">
        <f t="shared" si="16"/>
      </c>
      <c r="DT36" s="512">
        <f t="shared" si="16"/>
      </c>
      <c r="DU36" s="512">
        <f t="shared" si="16"/>
      </c>
      <c r="DV36" s="513">
        <f t="shared" si="16"/>
      </c>
      <c r="GH36" s="398"/>
    </row>
    <row r="37" spans="2:190" ht="18" customHeight="1">
      <c r="B37" s="485"/>
      <c r="C37" s="502" t="s">
        <v>28</v>
      </c>
      <c r="D37" s="794" t="str">
        <f t="shared" si="14"/>
        <v>11,533kJ/kg</v>
      </c>
      <c r="E37" s="509">
        <f aca="true" t="shared" si="17" ref="E37:BP37">IF(E35=2,E35,"")</f>
      </c>
      <c r="F37" s="510">
        <f t="shared" si="17"/>
      </c>
      <c r="G37" s="510">
        <f t="shared" si="17"/>
      </c>
      <c r="H37" s="510">
        <f t="shared" si="17"/>
      </c>
      <c r="I37" s="510">
        <f t="shared" si="17"/>
      </c>
      <c r="J37" s="510">
        <f t="shared" si="17"/>
      </c>
      <c r="K37" s="510">
        <f t="shared" si="17"/>
      </c>
      <c r="L37" s="510">
        <f t="shared" si="17"/>
      </c>
      <c r="M37" s="510">
        <f t="shared" si="17"/>
      </c>
      <c r="N37" s="510">
        <f t="shared" si="17"/>
      </c>
      <c r="O37" s="510">
        <f t="shared" si="17"/>
      </c>
      <c r="P37" s="510">
        <f t="shared" si="17"/>
      </c>
      <c r="Q37" s="510">
        <f t="shared" si="17"/>
      </c>
      <c r="R37" s="510">
        <f t="shared" si="17"/>
      </c>
      <c r="S37" s="510">
        <f t="shared" si="17"/>
      </c>
      <c r="T37" s="510">
        <f t="shared" si="17"/>
      </c>
      <c r="U37" s="510">
        <f t="shared" si="17"/>
      </c>
      <c r="V37" s="510">
        <f t="shared" si="17"/>
      </c>
      <c r="W37" s="510">
        <f t="shared" si="17"/>
      </c>
      <c r="X37" s="510">
        <f t="shared" si="17"/>
      </c>
      <c r="Y37" s="510">
        <f t="shared" si="17"/>
      </c>
      <c r="Z37" s="510">
        <f t="shared" si="17"/>
      </c>
      <c r="AA37" s="510">
        <f t="shared" si="17"/>
      </c>
      <c r="AB37" s="510">
        <f t="shared" si="17"/>
      </c>
      <c r="AC37" s="510">
        <f t="shared" si="17"/>
      </c>
      <c r="AD37" s="510">
        <f t="shared" si="17"/>
      </c>
      <c r="AE37" s="510">
        <f t="shared" si="17"/>
      </c>
      <c r="AF37" s="510">
        <f t="shared" si="17"/>
      </c>
      <c r="AG37" s="510">
        <f t="shared" si="17"/>
      </c>
      <c r="AH37" s="510">
        <f t="shared" si="17"/>
      </c>
      <c r="AI37" s="511">
        <f t="shared" si="17"/>
      </c>
      <c r="AJ37" s="509">
        <f t="shared" si="17"/>
      </c>
      <c r="AK37" s="510">
        <f t="shared" si="17"/>
      </c>
      <c r="AL37" s="510">
        <f t="shared" si="17"/>
      </c>
      <c r="AM37" s="510">
        <f t="shared" si="17"/>
      </c>
      <c r="AN37" s="510">
        <f t="shared" si="17"/>
      </c>
      <c r="AO37" s="510">
        <f t="shared" si="17"/>
      </c>
      <c r="AP37" s="510">
        <f t="shared" si="17"/>
      </c>
      <c r="AQ37" s="510">
        <f t="shared" si="17"/>
      </c>
      <c r="AR37" s="510">
        <f t="shared" si="17"/>
      </c>
      <c r="AS37" s="510">
        <f t="shared" si="17"/>
      </c>
      <c r="AT37" s="510">
        <f t="shared" si="17"/>
      </c>
      <c r="AU37" s="510">
        <f t="shared" si="17"/>
      </c>
      <c r="AV37" s="510">
        <f t="shared" si="17"/>
      </c>
      <c r="AW37" s="510">
        <f t="shared" si="17"/>
      </c>
      <c r="AX37" s="510">
        <f t="shared" si="17"/>
      </c>
      <c r="AY37" s="510">
        <f t="shared" si="17"/>
      </c>
      <c r="AZ37" s="510">
        <f t="shared" si="17"/>
      </c>
      <c r="BA37" s="510">
        <f t="shared" si="17"/>
      </c>
      <c r="BB37" s="510">
        <f t="shared" si="17"/>
      </c>
      <c r="BC37" s="510">
        <f t="shared" si="17"/>
      </c>
      <c r="BD37" s="510">
        <f t="shared" si="17"/>
      </c>
      <c r="BE37" s="510">
        <f t="shared" si="17"/>
      </c>
      <c r="BF37" s="510">
        <f t="shared" si="17"/>
      </c>
      <c r="BG37" s="510">
        <f t="shared" si="17"/>
      </c>
      <c r="BH37" s="510">
        <f t="shared" si="17"/>
      </c>
      <c r="BI37" s="510">
        <f t="shared" si="17"/>
      </c>
      <c r="BJ37" s="510">
        <f t="shared" si="17"/>
      </c>
      <c r="BK37" s="510">
        <f t="shared" si="17"/>
      </c>
      <c r="BL37" s="510">
        <f t="shared" si="17"/>
      </c>
      <c r="BM37" s="514">
        <f t="shared" si="17"/>
      </c>
      <c r="BN37" s="509">
        <f t="shared" si="17"/>
      </c>
      <c r="BO37" s="510">
        <f t="shared" si="17"/>
      </c>
      <c r="BP37" s="510">
        <f t="shared" si="17"/>
      </c>
      <c r="BQ37" s="510">
        <f aca="true" t="shared" si="18" ref="BQ37:DV37">IF(BQ35=2,BQ35,"")</f>
      </c>
      <c r="BR37" s="510">
        <f t="shared" si="18"/>
      </c>
      <c r="BS37" s="510">
        <f t="shared" si="18"/>
      </c>
      <c r="BT37" s="510">
        <f t="shared" si="18"/>
      </c>
      <c r="BU37" s="510">
        <f t="shared" si="18"/>
      </c>
      <c r="BV37" s="510">
        <f t="shared" si="18"/>
      </c>
      <c r="BW37" s="510">
        <f t="shared" si="18"/>
      </c>
      <c r="BX37" s="510">
        <f t="shared" si="18"/>
      </c>
      <c r="BY37" s="510">
        <f t="shared" si="18"/>
      </c>
      <c r="BZ37" s="510">
        <f t="shared" si="18"/>
      </c>
      <c r="CA37" s="510">
        <f t="shared" si="18"/>
      </c>
      <c r="CB37" s="510">
        <f t="shared" si="18"/>
      </c>
      <c r="CC37" s="510">
        <f t="shared" si="18"/>
      </c>
      <c r="CD37" s="510">
        <f t="shared" si="18"/>
      </c>
      <c r="CE37" s="510">
        <f t="shared" si="18"/>
      </c>
      <c r="CF37" s="510">
        <f t="shared" si="18"/>
      </c>
      <c r="CG37" s="510">
        <f t="shared" si="18"/>
      </c>
      <c r="CH37" s="510">
        <f t="shared" si="18"/>
      </c>
      <c r="CI37" s="510">
        <f t="shared" si="18"/>
      </c>
      <c r="CJ37" s="510">
        <f t="shared" si="18"/>
      </c>
      <c r="CK37" s="510">
        <f t="shared" si="18"/>
      </c>
      <c r="CL37" s="510">
        <f t="shared" si="18"/>
      </c>
      <c r="CM37" s="510">
        <f t="shared" si="18"/>
      </c>
      <c r="CN37" s="510">
        <f t="shared" si="18"/>
      </c>
      <c r="CO37" s="510">
        <f t="shared" si="18"/>
      </c>
      <c r="CP37" s="510">
        <f t="shared" si="18"/>
      </c>
      <c r="CQ37" s="510">
        <f t="shared" si="18"/>
      </c>
      <c r="CR37" s="511">
        <f t="shared" si="18"/>
      </c>
      <c r="CS37" s="509">
        <f t="shared" si="18"/>
      </c>
      <c r="CT37" s="510">
        <f t="shared" si="18"/>
      </c>
      <c r="CU37" s="510">
        <f t="shared" si="18"/>
      </c>
      <c r="CV37" s="510">
        <f t="shared" si="18"/>
      </c>
      <c r="CW37" s="510">
        <f t="shared" si="18"/>
      </c>
      <c r="CX37" s="510">
        <f t="shared" si="18"/>
      </c>
      <c r="CY37" s="510">
        <f t="shared" si="18"/>
      </c>
      <c r="CZ37" s="510">
        <f t="shared" si="18"/>
      </c>
      <c r="DA37" s="510">
        <f t="shared" si="18"/>
      </c>
      <c r="DB37" s="510">
        <f t="shared" si="18"/>
      </c>
      <c r="DC37" s="510">
        <f t="shared" si="18"/>
      </c>
      <c r="DD37" s="510">
        <f t="shared" si="18"/>
      </c>
      <c r="DE37" s="510">
        <f t="shared" si="18"/>
      </c>
      <c r="DF37" s="510">
        <f t="shared" si="18"/>
      </c>
      <c r="DG37" s="510">
        <f t="shared" si="18"/>
      </c>
      <c r="DH37" s="510">
        <f t="shared" si="18"/>
      </c>
      <c r="DI37" s="510">
        <f t="shared" si="18"/>
      </c>
      <c r="DJ37" s="510">
        <f t="shared" si="18"/>
      </c>
      <c r="DK37" s="510">
        <f t="shared" si="18"/>
      </c>
      <c r="DL37" s="510">
        <f t="shared" si="18"/>
      </c>
      <c r="DM37" s="510">
        <f t="shared" si="18"/>
      </c>
      <c r="DN37" s="510">
        <f t="shared" si="18"/>
      </c>
      <c r="DO37" s="510">
        <f t="shared" si="18"/>
      </c>
      <c r="DP37" s="510">
        <f t="shared" si="18"/>
      </c>
      <c r="DQ37" s="510">
        <f t="shared" si="18"/>
      </c>
      <c r="DR37" s="510">
        <f t="shared" si="18"/>
      </c>
      <c r="DS37" s="510">
        <f t="shared" si="18"/>
      </c>
      <c r="DT37" s="510">
        <f t="shared" si="18"/>
      </c>
      <c r="DU37" s="510">
        <f t="shared" si="18"/>
      </c>
      <c r="DV37" s="514">
        <f t="shared" si="18"/>
      </c>
      <c r="GH37" s="398"/>
    </row>
    <row r="38" spans="2:190" ht="18" customHeight="1">
      <c r="B38" s="485"/>
      <c r="C38" s="502" t="s">
        <v>29</v>
      </c>
      <c r="D38" s="794" t="str">
        <f t="shared" si="14"/>
        <v>10,367kJ/kg</v>
      </c>
      <c r="E38" s="509">
        <f aca="true" t="shared" si="19" ref="E38:BP38">IF(E35=3,E35,"")</f>
      </c>
      <c r="F38" s="510">
        <f t="shared" si="19"/>
      </c>
      <c r="G38" s="510">
        <f t="shared" si="19"/>
      </c>
      <c r="H38" s="510">
        <f t="shared" si="19"/>
      </c>
      <c r="I38" s="510">
        <f t="shared" si="19"/>
      </c>
      <c r="J38" s="510">
        <f t="shared" si="19"/>
      </c>
      <c r="K38" s="510">
        <f t="shared" si="19"/>
      </c>
      <c r="L38" s="510">
        <f t="shared" si="19"/>
      </c>
      <c r="M38" s="510">
        <f t="shared" si="19"/>
      </c>
      <c r="N38" s="510">
        <f t="shared" si="19"/>
      </c>
      <c r="O38" s="510">
        <f t="shared" si="19"/>
      </c>
      <c r="P38" s="510">
        <f t="shared" si="19"/>
      </c>
      <c r="Q38" s="510">
        <f t="shared" si="19"/>
      </c>
      <c r="R38" s="510">
        <f t="shared" si="19"/>
      </c>
      <c r="S38" s="510">
        <f t="shared" si="19"/>
      </c>
      <c r="T38" s="510">
        <f t="shared" si="19"/>
      </c>
      <c r="U38" s="510">
        <f t="shared" si="19"/>
      </c>
      <c r="V38" s="510">
        <f t="shared" si="19"/>
      </c>
      <c r="W38" s="510">
        <f t="shared" si="19"/>
      </c>
      <c r="X38" s="510">
        <f t="shared" si="19"/>
      </c>
      <c r="Y38" s="510">
        <f t="shared" si="19"/>
      </c>
      <c r="Z38" s="510">
        <f t="shared" si="19"/>
      </c>
      <c r="AA38" s="510">
        <f t="shared" si="19"/>
      </c>
      <c r="AB38" s="510">
        <f t="shared" si="19"/>
      </c>
      <c r="AC38" s="510">
        <f t="shared" si="19"/>
      </c>
      <c r="AD38" s="510">
        <f t="shared" si="19"/>
      </c>
      <c r="AE38" s="510">
        <f t="shared" si="19"/>
      </c>
      <c r="AF38" s="510">
        <f t="shared" si="19"/>
      </c>
      <c r="AG38" s="510">
        <f t="shared" si="19"/>
      </c>
      <c r="AH38" s="510">
        <f t="shared" si="19"/>
      </c>
      <c r="AI38" s="511">
        <f t="shared" si="19"/>
      </c>
      <c r="AJ38" s="509">
        <f t="shared" si="19"/>
      </c>
      <c r="AK38" s="510">
        <f t="shared" si="19"/>
      </c>
      <c r="AL38" s="510">
        <f t="shared" si="19"/>
      </c>
      <c r="AM38" s="510">
        <f t="shared" si="19"/>
      </c>
      <c r="AN38" s="510">
        <f t="shared" si="19"/>
      </c>
      <c r="AO38" s="510">
        <f t="shared" si="19"/>
      </c>
      <c r="AP38" s="510">
        <f t="shared" si="19"/>
      </c>
      <c r="AQ38" s="510">
        <f t="shared" si="19"/>
      </c>
      <c r="AR38" s="510">
        <f t="shared" si="19"/>
      </c>
      <c r="AS38" s="510">
        <f t="shared" si="19"/>
      </c>
      <c r="AT38" s="510">
        <f t="shared" si="19"/>
      </c>
      <c r="AU38" s="510">
        <f t="shared" si="19"/>
      </c>
      <c r="AV38" s="510">
        <f t="shared" si="19"/>
      </c>
      <c r="AW38" s="510">
        <f t="shared" si="19"/>
      </c>
      <c r="AX38" s="510">
        <f t="shared" si="19"/>
      </c>
      <c r="AY38" s="510">
        <f t="shared" si="19"/>
      </c>
      <c r="AZ38" s="510">
        <f t="shared" si="19"/>
      </c>
      <c r="BA38" s="510">
        <f t="shared" si="19"/>
      </c>
      <c r="BB38" s="510">
        <f t="shared" si="19"/>
      </c>
      <c r="BC38" s="510">
        <f t="shared" si="19"/>
      </c>
      <c r="BD38" s="510">
        <f t="shared" si="19"/>
      </c>
      <c r="BE38" s="510">
        <f t="shared" si="19"/>
      </c>
      <c r="BF38" s="510">
        <f t="shared" si="19"/>
      </c>
      <c r="BG38" s="510">
        <f t="shared" si="19"/>
      </c>
      <c r="BH38" s="510">
        <f t="shared" si="19"/>
      </c>
      <c r="BI38" s="510">
        <f t="shared" si="19"/>
      </c>
      <c r="BJ38" s="510">
        <f t="shared" si="19"/>
      </c>
      <c r="BK38" s="510">
        <f t="shared" si="19"/>
      </c>
      <c r="BL38" s="510">
        <f t="shared" si="19"/>
      </c>
      <c r="BM38" s="514">
        <f t="shared" si="19"/>
      </c>
      <c r="BN38" s="509">
        <f t="shared" si="19"/>
      </c>
      <c r="BO38" s="510">
        <f t="shared" si="19"/>
      </c>
      <c r="BP38" s="510">
        <f t="shared" si="19"/>
      </c>
      <c r="BQ38" s="510">
        <f aca="true" t="shared" si="20" ref="BQ38:DV38">IF(BQ35=3,BQ35,"")</f>
      </c>
      <c r="BR38" s="510">
        <f t="shared" si="20"/>
      </c>
      <c r="BS38" s="510">
        <f t="shared" si="20"/>
      </c>
      <c r="BT38" s="510">
        <f t="shared" si="20"/>
      </c>
      <c r="BU38" s="510">
        <f t="shared" si="20"/>
      </c>
      <c r="BV38" s="510">
        <f t="shared" si="20"/>
      </c>
      <c r="BW38" s="510">
        <f t="shared" si="20"/>
      </c>
      <c r="BX38" s="510">
        <f t="shared" si="20"/>
      </c>
      <c r="BY38" s="510">
        <f t="shared" si="20"/>
      </c>
      <c r="BZ38" s="510">
        <f t="shared" si="20"/>
      </c>
      <c r="CA38" s="510">
        <f t="shared" si="20"/>
      </c>
      <c r="CB38" s="510">
        <f t="shared" si="20"/>
      </c>
      <c r="CC38" s="510">
        <f t="shared" si="20"/>
      </c>
      <c r="CD38" s="510">
        <f t="shared" si="20"/>
      </c>
      <c r="CE38" s="510">
        <f t="shared" si="20"/>
      </c>
      <c r="CF38" s="510">
        <f t="shared" si="20"/>
      </c>
      <c r="CG38" s="510">
        <f t="shared" si="20"/>
      </c>
      <c r="CH38" s="510">
        <f t="shared" si="20"/>
      </c>
      <c r="CI38" s="510">
        <f t="shared" si="20"/>
      </c>
      <c r="CJ38" s="510">
        <f t="shared" si="20"/>
      </c>
      <c r="CK38" s="510">
        <f t="shared" si="20"/>
      </c>
      <c r="CL38" s="510">
        <f t="shared" si="20"/>
      </c>
      <c r="CM38" s="510">
        <f t="shared" si="20"/>
      </c>
      <c r="CN38" s="510">
        <f t="shared" si="20"/>
      </c>
      <c r="CO38" s="510">
        <f t="shared" si="20"/>
      </c>
      <c r="CP38" s="510">
        <f t="shared" si="20"/>
      </c>
      <c r="CQ38" s="510">
        <f t="shared" si="20"/>
      </c>
      <c r="CR38" s="511">
        <f t="shared" si="20"/>
      </c>
      <c r="CS38" s="509">
        <f t="shared" si="20"/>
      </c>
      <c r="CT38" s="510">
        <f t="shared" si="20"/>
      </c>
      <c r="CU38" s="510">
        <f t="shared" si="20"/>
      </c>
      <c r="CV38" s="510">
        <f t="shared" si="20"/>
      </c>
      <c r="CW38" s="510">
        <f t="shared" si="20"/>
      </c>
      <c r="CX38" s="510">
        <f t="shared" si="20"/>
      </c>
      <c r="CY38" s="510">
        <f t="shared" si="20"/>
      </c>
      <c r="CZ38" s="510">
        <f t="shared" si="20"/>
      </c>
      <c r="DA38" s="510">
        <f t="shared" si="20"/>
      </c>
      <c r="DB38" s="510">
        <f t="shared" si="20"/>
      </c>
      <c r="DC38" s="510">
        <f t="shared" si="20"/>
      </c>
      <c r="DD38" s="510">
        <f t="shared" si="20"/>
      </c>
      <c r="DE38" s="510">
        <f t="shared" si="20"/>
      </c>
      <c r="DF38" s="510">
        <f t="shared" si="20"/>
      </c>
      <c r="DG38" s="510">
        <f t="shared" si="20"/>
      </c>
      <c r="DH38" s="510">
        <f t="shared" si="20"/>
      </c>
      <c r="DI38" s="510">
        <f t="shared" si="20"/>
      </c>
      <c r="DJ38" s="510">
        <f t="shared" si="20"/>
      </c>
      <c r="DK38" s="510">
        <f t="shared" si="20"/>
      </c>
      <c r="DL38" s="510">
        <f t="shared" si="20"/>
      </c>
      <c r="DM38" s="510">
        <f t="shared" si="20"/>
      </c>
      <c r="DN38" s="510">
        <f t="shared" si="20"/>
      </c>
      <c r="DO38" s="510">
        <f t="shared" si="20"/>
      </c>
      <c r="DP38" s="510">
        <f t="shared" si="20"/>
      </c>
      <c r="DQ38" s="510">
        <f t="shared" si="20"/>
      </c>
      <c r="DR38" s="510">
        <f t="shared" si="20"/>
      </c>
      <c r="DS38" s="510">
        <f t="shared" si="20"/>
      </c>
      <c r="DT38" s="510">
        <f t="shared" si="20"/>
      </c>
      <c r="DU38" s="510">
        <f t="shared" si="20"/>
      </c>
      <c r="DV38" s="514">
        <f t="shared" si="20"/>
      </c>
      <c r="GH38" s="398"/>
    </row>
    <row r="39" spans="2:190" ht="18" customHeight="1">
      <c r="B39" s="485"/>
      <c r="C39" s="502" t="s">
        <v>30</v>
      </c>
      <c r="D39" s="794" t="str">
        <f t="shared" si="14"/>
        <v>9,200kJ/kg</v>
      </c>
      <c r="E39" s="509">
        <f aca="true" t="shared" si="21" ref="E39:BP39">IF(E35=4,E35,"")</f>
      </c>
      <c r="F39" s="510">
        <f t="shared" si="21"/>
      </c>
      <c r="G39" s="510">
        <f t="shared" si="21"/>
      </c>
      <c r="H39" s="510">
        <f t="shared" si="21"/>
      </c>
      <c r="I39" s="510">
        <f t="shared" si="21"/>
      </c>
      <c r="J39" s="510">
        <f t="shared" si="21"/>
      </c>
      <c r="K39" s="510">
        <f t="shared" si="21"/>
      </c>
      <c r="L39" s="510">
        <f t="shared" si="21"/>
      </c>
      <c r="M39" s="510">
        <f t="shared" si="21"/>
      </c>
      <c r="N39" s="510">
        <f t="shared" si="21"/>
      </c>
      <c r="O39" s="510">
        <f t="shared" si="21"/>
      </c>
      <c r="P39" s="510">
        <f t="shared" si="21"/>
      </c>
      <c r="Q39" s="510">
        <f t="shared" si="21"/>
      </c>
      <c r="R39" s="510">
        <f t="shared" si="21"/>
      </c>
      <c r="S39" s="510">
        <f t="shared" si="21"/>
      </c>
      <c r="T39" s="510">
        <f t="shared" si="21"/>
      </c>
      <c r="U39" s="510">
        <f t="shared" si="21"/>
      </c>
      <c r="V39" s="510">
        <f t="shared" si="21"/>
      </c>
      <c r="W39" s="510">
        <f t="shared" si="21"/>
      </c>
      <c r="X39" s="510">
        <f t="shared" si="21"/>
      </c>
      <c r="Y39" s="510">
        <f t="shared" si="21"/>
      </c>
      <c r="Z39" s="510">
        <f t="shared" si="21"/>
      </c>
      <c r="AA39" s="510">
        <f t="shared" si="21"/>
      </c>
      <c r="AB39" s="510">
        <f t="shared" si="21"/>
      </c>
      <c r="AC39" s="510">
        <f t="shared" si="21"/>
      </c>
      <c r="AD39" s="510">
        <f t="shared" si="21"/>
      </c>
      <c r="AE39" s="510">
        <f t="shared" si="21"/>
      </c>
      <c r="AF39" s="510">
        <f t="shared" si="21"/>
      </c>
      <c r="AG39" s="510">
        <f t="shared" si="21"/>
      </c>
      <c r="AH39" s="510">
        <f t="shared" si="21"/>
      </c>
      <c r="AI39" s="511">
        <f t="shared" si="21"/>
      </c>
      <c r="AJ39" s="509">
        <f t="shared" si="21"/>
      </c>
      <c r="AK39" s="510">
        <f t="shared" si="21"/>
      </c>
      <c r="AL39" s="510">
        <f t="shared" si="21"/>
      </c>
      <c r="AM39" s="510">
        <f t="shared" si="21"/>
      </c>
      <c r="AN39" s="510">
        <f t="shared" si="21"/>
      </c>
      <c r="AO39" s="510">
        <f t="shared" si="21"/>
      </c>
      <c r="AP39" s="510">
        <f t="shared" si="21"/>
      </c>
      <c r="AQ39" s="510">
        <f t="shared" si="21"/>
      </c>
      <c r="AR39" s="510">
        <f t="shared" si="21"/>
      </c>
      <c r="AS39" s="510">
        <f t="shared" si="21"/>
      </c>
      <c r="AT39" s="510">
        <f t="shared" si="21"/>
      </c>
      <c r="AU39" s="510">
        <f t="shared" si="21"/>
      </c>
      <c r="AV39" s="510">
        <f t="shared" si="21"/>
      </c>
      <c r="AW39" s="510">
        <f t="shared" si="21"/>
      </c>
      <c r="AX39" s="510">
        <f t="shared" si="21"/>
      </c>
      <c r="AY39" s="510">
        <f t="shared" si="21"/>
      </c>
      <c r="AZ39" s="510">
        <f t="shared" si="21"/>
      </c>
      <c r="BA39" s="510">
        <f t="shared" si="21"/>
      </c>
      <c r="BB39" s="510">
        <f t="shared" si="21"/>
      </c>
      <c r="BC39" s="510">
        <f t="shared" si="21"/>
      </c>
      <c r="BD39" s="510">
        <f t="shared" si="21"/>
      </c>
      <c r="BE39" s="510">
        <f t="shared" si="21"/>
      </c>
      <c r="BF39" s="510">
        <f t="shared" si="21"/>
      </c>
      <c r="BG39" s="510">
        <f t="shared" si="21"/>
      </c>
      <c r="BH39" s="510">
        <f t="shared" si="21"/>
      </c>
      <c r="BI39" s="510">
        <f t="shared" si="21"/>
      </c>
      <c r="BJ39" s="510">
        <f t="shared" si="21"/>
      </c>
      <c r="BK39" s="510">
        <f t="shared" si="21"/>
      </c>
      <c r="BL39" s="510">
        <f t="shared" si="21"/>
      </c>
      <c r="BM39" s="514">
        <f t="shared" si="21"/>
      </c>
      <c r="BN39" s="509">
        <f t="shared" si="21"/>
      </c>
      <c r="BO39" s="510">
        <f t="shared" si="21"/>
      </c>
      <c r="BP39" s="510">
        <f t="shared" si="21"/>
      </c>
      <c r="BQ39" s="510">
        <f aca="true" t="shared" si="22" ref="BQ39:DV39">IF(BQ35=4,BQ35,"")</f>
      </c>
      <c r="BR39" s="510">
        <f t="shared" si="22"/>
      </c>
      <c r="BS39" s="510">
        <f t="shared" si="22"/>
      </c>
      <c r="BT39" s="510">
        <f t="shared" si="22"/>
      </c>
      <c r="BU39" s="510">
        <f t="shared" si="22"/>
      </c>
      <c r="BV39" s="510">
        <f t="shared" si="22"/>
      </c>
      <c r="BW39" s="510">
        <f t="shared" si="22"/>
      </c>
      <c r="BX39" s="510">
        <f t="shared" si="22"/>
      </c>
      <c r="BY39" s="510">
        <f t="shared" si="22"/>
      </c>
      <c r="BZ39" s="510">
        <f t="shared" si="22"/>
      </c>
      <c r="CA39" s="510">
        <f t="shared" si="22"/>
      </c>
      <c r="CB39" s="510">
        <f t="shared" si="22"/>
      </c>
      <c r="CC39" s="510">
        <f t="shared" si="22"/>
      </c>
      <c r="CD39" s="510">
        <f t="shared" si="22"/>
      </c>
      <c r="CE39" s="510">
        <f t="shared" si="22"/>
      </c>
      <c r="CF39" s="510">
        <f t="shared" si="22"/>
      </c>
      <c r="CG39" s="510">
        <f t="shared" si="22"/>
      </c>
      <c r="CH39" s="510">
        <f t="shared" si="22"/>
      </c>
      <c r="CI39" s="510">
        <f t="shared" si="22"/>
      </c>
      <c r="CJ39" s="510">
        <f t="shared" si="22"/>
      </c>
      <c r="CK39" s="510">
        <f t="shared" si="22"/>
      </c>
      <c r="CL39" s="510">
        <f t="shared" si="22"/>
      </c>
      <c r="CM39" s="510">
        <f t="shared" si="22"/>
      </c>
      <c r="CN39" s="510">
        <f t="shared" si="22"/>
      </c>
      <c r="CO39" s="510">
        <f t="shared" si="22"/>
      </c>
      <c r="CP39" s="510">
        <f t="shared" si="22"/>
      </c>
      <c r="CQ39" s="510">
        <f t="shared" si="22"/>
      </c>
      <c r="CR39" s="511">
        <f t="shared" si="22"/>
      </c>
      <c r="CS39" s="509">
        <f t="shared" si="22"/>
      </c>
      <c r="CT39" s="510">
        <f t="shared" si="22"/>
      </c>
      <c r="CU39" s="510">
        <f t="shared" si="22"/>
      </c>
      <c r="CV39" s="510">
        <f t="shared" si="22"/>
        <v>4</v>
      </c>
      <c r="CW39" s="510">
        <f t="shared" si="22"/>
        <v>4</v>
      </c>
      <c r="CX39" s="510">
        <f t="shared" si="22"/>
        <v>4</v>
      </c>
      <c r="CY39" s="510">
        <f t="shared" si="22"/>
        <v>4</v>
      </c>
      <c r="CZ39" s="510">
        <f t="shared" si="22"/>
        <v>4</v>
      </c>
      <c r="DA39" s="510">
        <f t="shared" si="22"/>
        <v>4</v>
      </c>
      <c r="DB39" s="510">
        <f t="shared" si="22"/>
        <v>4</v>
      </c>
      <c r="DC39" s="510">
        <f t="shared" si="22"/>
        <v>4</v>
      </c>
      <c r="DD39" s="510">
        <f t="shared" si="22"/>
        <v>4</v>
      </c>
      <c r="DE39" s="510">
        <f t="shared" si="22"/>
        <v>4</v>
      </c>
      <c r="DF39" s="510">
        <f t="shared" si="22"/>
        <v>4</v>
      </c>
      <c r="DG39" s="510">
        <f t="shared" si="22"/>
        <v>4</v>
      </c>
      <c r="DH39" s="510">
        <f t="shared" si="22"/>
        <v>4</v>
      </c>
      <c r="DI39" s="510">
        <f t="shared" si="22"/>
        <v>4</v>
      </c>
      <c r="DJ39" s="510">
        <f t="shared" si="22"/>
        <v>4</v>
      </c>
      <c r="DK39" s="510">
        <f t="shared" si="22"/>
        <v>4</v>
      </c>
      <c r="DL39" s="510">
        <f t="shared" si="22"/>
        <v>4</v>
      </c>
      <c r="DM39" s="510">
        <f t="shared" si="22"/>
        <v>4</v>
      </c>
      <c r="DN39" s="510">
        <f t="shared" si="22"/>
        <v>4</v>
      </c>
      <c r="DO39" s="510">
        <f t="shared" si="22"/>
        <v>4</v>
      </c>
      <c r="DP39" s="510">
        <f t="shared" si="22"/>
        <v>4</v>
      </c>
      <c r="DQ39" s="510">
        <f t="shared" si="22"/>
        <v>4</v>
      </c>
      <c r="DR39" s="510">
        <f t="shared" si="22"/>
        <v>4</v>
      </c>
      <c r="DS39" s="510">
        <f t="shared" si="22"/>
        <v>4</v>
      </c>
      <c r="DT39" s="510">
        <f t="shared" si="22"/>
        <v>4</v>
      </c>
      <c r="DU39" s="510">
        <f t="shared" si="22"/>
        <v>4</v>
      </c>
      <c r="DV39" s="514">
        <f t="shared" si="22"/>
        <v>4</v>
      </c>
      <c r="GH39" s="398"/>
    </row>
    <row r="40" spans="2:190" ht="18" customHeight="1">
      <c r="B40" s="485"/>
      <c r="C40" s="502" t="s">
        <v>31</v>
      </c>
      <c r="D40" s="794" t="str">
        <f t="shared" si="14"/>
        <v>8,033kJ/kg</v>
      </c>
      <c r="E40" s="509">
        <f aca="true" t="shared" si="23" ref="E40:BP40">IF(E35=5,E35,"")</f>
      </c>
      <c r="F40" s="510">
        <f t="shared" si="23"/>
      </c>
      <c r="G40" s="510">
        <f t="shared" si="23"/>
      </c>
      <c r="H40" s="510">
        <f t="shared" si="23"/>
      </c>
      <c r="I40" s="510">
        <f t="shared" si="23"/>
      </c>
      <c r="J40" s="510">
        <f t="shared" si="23"/>
      </c>
      <c r="K40" s="510">
        <f t="shared" si="23"/>
      </c>
      <c r="L40" s="510">
        <f t="shared" si="23"/>
      </c>
      <c r="M40" s="510">
        <f t="shared" si="23"/>
      </c>
      <c r="N40" s="510">
        <f t="shared" si="23"/>
      </c>
      <c r="O40" s="510">
        <f t="shared" si="23"/>
      </c>
      <c r="P40" s="510">
        <f t="shared" si="23"/>
      </c>
      <c r="Q40" s="510">
        <f t="shared" si="23"/>
      </c>
      <c r="R40" s="510">
        <f t="shared" si="23"/>
      </c>
      <c r="S40" s="510">
        <f t="shared" si="23"/>
      </c>
      <c r="T40" s="510">
        <f t="shared" si="23"/>
      </c>
      <c r="U40" s="510">
        <f t="shared" si="23"/>
      </c>
      <c r="V40" s="510">
        <f t="shared" si="23"/>
      </c>
      <c r="W40" s="510">
        <f t="shared" si="23"/>
      </c>
      <c r="X40" s="510">
        <f t="shared" si="23"/>
      </c>
      <c r="Y40" s="510">
        <f t="shared" si="23"/>
      </c>
      <c r="Z40" s="510">
        <f t="shared" si="23"/>
      </c>
      <c r="AA40" s="510">
        <f t="shared" si="23"/>
      </c>
      <c r="AB40" s="510">
        <f t="shared" si="23"/>
      </c>
      <c r="AC40" s="510">
        <f t="shared" si="23"/>
      </c>
      <c r="AD40" s="510">
        <f t="shared" si="23"/>
      </c>
      <c r="AE40" s="510">
        <f t="shared" si="23"/>
      </c>
      <c r="AF40" s="510">
        <f t="shared" si="23"/>
      </c>
      <c r="AG40" s="510">
        <f t="shared" si="23"/>
      </c>
      <c r="AH40" s="510">
        <f t="shared" si="23"/>
      </c>
      <c r="AI40" s="511">
        <f t="shared" si="23"/>
      </c>
      <c r="AJ40" s="509">
        <f t="shared" si="23"/>
      </c>
      <c r="AK40" s="510">
        <f t="shared" si="23"/>
      </c>
      <c r="AL40" s="510">
        <f t="shared" si="23"/>
      </c>
      <c r="AM40" s="510">
        <f t="shared" si="23"/>
      </c>
      <c r="AN40" s="510">
        <f t="shared" si="23"/>
      </c>
      <c r="AO40" s="510">
        <f t="shared" si="23"/>
      </c>
      <c r="AP40" s="510">
        <f t="shared" si="23"/>
      </c>
      <c r="AQ40" s="510">
        <f t="shared" si="23"/>
      </c>
      <c r="AR40" s="510">
        <f t="shared" si="23"/>
      </c>
      <c r="AS40" s="510">
        <f t="shared" si="23"/>
      </c>
      <c r="AT40" s="510">
        <f t="shared" si="23"/>
      </c>
      <c r="AU40" s="510">
        <f t="shared" si="23"/>
      </c>
      <c r="AV40" s="510">
        <f t="shared" si="23"/>
      </c>
      <c r="AW40" s="510">
        <f t="shared" si="23"/>
      </c>
      <c r="AX40" s="510">
        <f t="shared" si="23"/>
      </c>
      <c r="AY40" s="510">
        <f t="shared" si="23"/>
      </c>
      <c r="AZ40" s="510">
        <f t="shared" si="23"/>
      </c>
      <c r="BA40" s="510">
        <f t="shared" si="23"/>
      </c>
      <c r="BB40" s="510">
        <f t="shared" si="23"/>
      </c>
      <c r="BC40" s="510">
        <f t="shared" si="23"/>
      </c>
      <c r="BD40" s="510">
        <f t="shared" si="23"/>
      </c>
      <c r="BE40" s="510">
        <f t="shared" si="23"/>
      </c>
      <c r="BF40" s="510">
        <f t="shared" si="23"/>
      </c>
      <c r="BG40" s="510">
        <f t="shared" si="23"/>
      </c>
      <c r="BH40" s="510">
        <f t="shared" si="23"/>
      </c>
      <c r="BI40" s="510">
        <f t="shared" si="23"/>
      </c>
      <c r="BJ40" s="510">
        <f t="shared" si="23"/>
      </c>
      <c r="BK40" s="510">
        <f t="shared" si="23"/>
      </c>
      <c r="BL40" s="510">
        <f t="shared" si="23"/>
      </c>
      <c r="BM40" s="514">
        <f t="shared" si="23"/>
      </c>
      <c r="BN40" s="509">
        <f t="shared" si="23"/>
        <v>5</v>
      </c>
      <c r="BO40" s="510">
        <f t="shared" si="23"/>
        <v>5</v>
      </c>
      <c r="BP40" s="510">
        <f t="shared" si="23"/>
        <v>5</v>
      </c>
      <c r="BQ40" s="510">
        <f aca="true" t="shared" si="24" ref="BQ40:DV40">IF(BQ35=5,BQ35,"")</f>
        <v>5</v>
      </c>
      <c r="BR40" s="510">
        <f t="shared" si="24"/>
        <v>5</v>
      </c>
      <c r="BS40" s="510">
        <f t="shared" si="24"/>
        <v>5</v>
      </c>
      <c r="BT40" s="510">
        <f t="shared" si="24"/>
        <v>5</v>
      </c>
      <c r="BU40" s="510">
        <f t="shared" si="24"/>
        <v>5</v>
      </c>
      <c r="BV40" s="510">
        <f t="shared" si="24"/>
        <v>5</v>
      </c>
      <c r="BW40" s="510">
        <f t="shared" si="24"/>
        <v>5</v>
      </c>
      <c r="BX40" s="510">
        <f t="shared" si="24"/>
        <v>5</v>
      </c>
      <c r="BY40" s="510">
        <f t="shared" si="24"/>
        <v>5</v>
      </c>
      <c r="BZ40" s="510">
        <f t="shared" si="24"/>
        <v>5</v>
      </c>
      <c r="CA40" s="510">
        <f t="shared" si="24"/>
        <v>5</v>
      </c>
      <c r="CB40" s="510">
        <f t="shared" si="24"/>
        <v>5</v>
      </c>
      <c r="CC40" s="510">
        <f t="shared" si="24"/>
        <v>5</v>
      </c>
      <c r="CD40" s="510">
        <f t="shared" si="24"/>
        <v>5</v>
      </c>
      <c r="CE40" s="510">
        <f t="shared" si="24"/>
        <v>5</v>
      </c>
      <c r="CF40" s="510">
        <f t="shared" si="24"/>
        <v>5</v>
      </c>
      <c r="CG40" s="510">
        <f t="shared" si="24"/>
        <v>5</v>
      </c>
      <c r="CH40" s="510">
        <f t="shared" si="24"/>
        <v>5</v>
      </c>
      <c r="CI40" s="510">
        <f t="shared" si="24"/>
        <v>5</v>
      </c>
      <c r="CJ40" s="510">
        <f t="shared" si="24"/>
        <v>5</v>
      </c>
      <c r="CK40" s="510">
        <f t="shared" si="24"/>
        <v>5</v>
      </c>
      <c r="CL40" s="510">
        <f t="shared" si="24"/>
        <v>5</v>
      </c>
      <c r="CM40" s="510">
        <f t="shared" si="24"/>
        <v>5</v>
      </c>
      <c r="CN40" s="510">
        <f t="shared" si="24"/>
        <v>5</v>
      </c>
      <c r="CO40" s="510">
        <f t="shared" si="24"/>
        <v>5</v>
      </c>
      <c r="CP40" s="510">
        <f t="shared" si="24"/>
        <v>5</v>
      </c>
      <c r="CQ40" s="510">
        <f t="shared" si="24"/>
        <v>5</v>
      </c>
      <c r="CR40" s="511">
        <f t="shared" si="24"/>
        <v>5</v>
      </c>
      <c r="CS40" s="509">
        <f t="shared" si="24"/>
        <v>5</v>
      </c>
      <c r="CT40" s="510">
        <f t="shared" si="24"/>
        <v>5</v>
      </c>
      <c r="CU40" s="510">
        <f t="shared" si="24"/>
        <v>5</v>
      </c>
      <c r="CV40" s="510">
        <f t="shared" si="24"/>
      </c>
      <c r="CW40" s="510">
        <f t="shared" si="24"/>
      </c>
      <c r="CX40" s="510">
        <f t="shared" si="24"/>
      </c>
      <c r="CY40" s="510">
        <f t="shared" si="24"/>
      </c>
      <c r="CZ40" s="510">
        <f t="shared" si="24"/>
      </c>
      <c r="DA40" s="510">
        <f t="shared" si="24"/>
      </c>
      <c r="DB40" s="510">
        <f t="shared" si="24"/>
      </c>
      <c r="DC40" s="510">
        <f t="shared" si="24"/>
      </c>
      <c r="DD40" s="510">
        <f t="shared" si="24"/>
      </c>
      <c r="DE40" s="510">
        <f t="shared" si="24"/>
      </c>
      <c r="DF40" s="510">
        <f t="shared" si="24"/>
      </c>
      <c r="DG40" s="510">
        <f t="shared" si="24"/>
      </c>
      <c r="DH40" s="510">
        <f t="shared" si="24"/>
      </c>
      <c r="DI40" s="510">
        <f t="shared" si="24"/>
      </c>
      <c r="DJ40" s="510">
        <f t="shared" si="24"/>
      </c>
      <c r="DK40" s="510">
        <f t="shared" si="24"/>
      </c>
      <c r="DL40" s="510">
        <f t="shared" si="24"/>
      </c>
      <c r="DM40" s="510">
        <f t="shared" si="24"/>
      </c>
      <c r="DN40" s="510">
        <f t="shared" si="24"/>
      </c>
      <c r="DO40" s="510">
        <f t="shared" si="24"/>
      </c>
      <c r="DP40" s="510">
        <f t="shared" si="24"/>
      </c>
      <c r="DQ40" s="510">
        <f t="shared" si="24"/>
      </c>
      <c r="DR40" s="510">
        <f t="shared" si="24"/>
      </c>
      <c r="DS40" s="510">
        <f t="shared" si="24"/>
      </c>
      <c r="DT40" s="510">
        <f t="shared" si="24"/>
      </c>
      <c r="DU40" s="510">
        <f t="shared" si="24"/>
      </c>
      <c r="DV40" s="514">
        <f t="shared" si="24"/>
      </c>
      <c r="GH40" s="398"/>
    </row>
    <row r="41" spans="2:190" ht="18" customHeight="1">
      <c r="B41" s="485"/>
      <c r="C41" s="502" t="s">
        <v>32</v>
      </c>
      <c r="D41" s="794" t="str">
        <f t="shared" si="14"/>
        <v>6,867kJ/kg</v>
      </c>
      <c r="E41" s="509">
        <f aca="true" t="shared" si="25" ref="E41:BP41">IF(E35=6,E35,"")</f>
        <v>6</v>
      </c>
      <c r="F41" s="510">
        <f t="shared" si="25"/>
        <v>6</v>
      </c>
      <c r="G41" s="510">
        <f t="shared" si="25"/>
        <v>6</v>
      </c>
      <c r="H41" s="510">
        <f t="shared" si="25"/>
        <v>6</v>
      </c>
      <c r="I41" s="510">
        <f t="shared" si="25"/>
        <v>6</v>
      </c>
      <c r="J41" s="510">
        <f t="shared" si="25"/>
        <v>6</v>
      </c>
      <c r="K41" s="510">
        <f t="shared" si="25"/>
        <v>6</v>
      </c>
      <c r="L41" s="510">
        <f t="shared" si="25"/>
        <v>6</v>
      </c>
      <c r="M41" s="510">
        <f t="shared" si="25"/>
      </c>
      <c r="N41" s="510">
        <f t="shared" si="25"/>
      </c>
      <c r="O41" s="510">
        <f t="shared" si="25"/>
      </c>
      <c r="P41" s="510">
        <f t="shared" si="25"/>
      </c>
      <c r="Q41" s="510">
        <f t="shared" si="25"/>
      </c>
      <c r="R41" s="510">
        <f t="shared" si="25"/>
      </c>
      <c r="S41" s="510">
        <f t="shared" si="25"/>
      </c>
      <c r="T41" s="510">
        <f t="shared" si="25"/>
      </c>
      <c r="U41" s="510">
        <f t="shared" si="25"/>
      </c>
      <c r="V41" s="510">
        <f t="shared" si="25"/>
      </c>
      <c r="W41" s="510">
        <f t="shared" si="25"/>
      </c>
      <c r="X41" s="510">
        <f t="shared" si="25"/>
      </c>
      <c r="Y41" s="510">
        <f t="shared" si="25"/>
      </c>
      <c r="Z41" s="510">
        <f t="shared" si="25"/>
      </c>
      <c r="AA41" s="510">
        <f t="shared" si="25"/>
      </c>
      <c r="AB41" s="510">
        <f t="shared" si="25"/>
      </c>
      <c r="AC41" s="510">
        <f t="shared" si="25"/>
      </c>
      <c r="AD41" s="510">
        <f t="shared" si="25"/>
      </c>
      <c r="AE41" s="510">
        <f t="shared" si="25"/>
      </c>
      <c r="AF41" s="510">
        <f t="shared" si="25"/>
      </c>
      <c r="AG41" s="510">
        <f t="shared" si="25"/>
      </c>
      <c r="AH41" s="510">
        <f t="shared" si="25"/>
      </c>
      <c r="AI41" s="511">
        <f t="shared" si="25"/>
      </c>
      <c r="AJ41" s="509">
        <f t="shared" si="25"/>
      </c>
      <c r="AK41" s="510">
        <f t="shared" si="25"/>
      </c>
      <c r="AL41" s="510">
        <f t="shared" si="25"/>
      </c>
      <c r="AM41" s="510">
        <f t="shared" si="25"/>
      </c>
      <c r="AN41" s="510">
        <f t="shared" si="25"/>
      </c>
      <c r="AO41" s="510">
        <f t="shared" si="25"/>
      </c>
      <c r="AP41" s="510">
        <f t="shared" si="25"/>
      </c>
      <c r="AQ41" s="510">
        <f t="shared" si="25"/>
      </c>
      <c r="AR41" s="510">
        <f t="shared" si="25"/>
        <v>6</v>
      </c>
      <c r="AS41" s="510">
        <f t="shared" si="25"/>
        <v>6</v>
      </c>
      <c r="AT41" s="510">
        <f t="shared" si="25"/>
        <v>6</v>
      </c>
      <c r="AU41" s="510">
        <f t="shared" si="25"/>
        <v>6</v>
      </c>
      <c r="AV41" s="510">
        <f t="shared" si="25"/>
        <v>6</v>
      </c>
      <c r="AW41" s="510">
        <f t="shared" si="25"/>
        <v>6</v>
      </c>
      <c r="AX41" s="510">
        <f t="shared" si="25"/>
        <v>6</v>
      </c>
      <c r="AY41" s="510">
        <f t="shared" si="25"/>
        <v>6</v>
      </c>
      <c r="AZ41" s="510">
        <f t="shared" si="25"/>
        <v>6</v>
      </c>
      <c r="BA41" s="510">
        <f t="shared" si="25"/>
        <v>6</v>
      </c>
      <c r="BB41" s="510">
        <f t="shared" si="25"/>
        <v>6</v>
      </c>
      <c r="BC41" s="510">
        <f t="shared" si="25"/>
        <v>6</v>
      </c>
      <c r="BD41" s="510">
        <f t="shared" si="25"/>
        <v>6</v>
      </c>
      <c r="BE41" s="510">
        <f t="shared" si="25"/>
        <v>6</v>
      </c>
      <c r="BF41" s="510">
        <f t="shared" si="25"/>
        <v>6</v>
      </c>
      <c r="BG41" s="510">
        <f t="shared" si="25"/>
        <v>6</v>
      </c>
      <c r="BH41" s="510">
        <f t="shared" si="25"/>
        <v>6</v>
      </c>
      <c r="BI41" s="510">
        <f t="shared" si="25"/>
        <v>6</v>
      </c>
      <c r="BJ41" s="510">
        <f t="shared" si="25"/>
        <v>6</v>
      </c>
      <c r="BK41" s="510">
        <f t="shared" si="25"/>
        <v>6</v>
      </c>
      <c r="BL41" s="510">
        <f t="shared" si="25"/>
        <v>6</v>
      </c>
      <c r="BM41" s="510">
        <f t="shared" si="25"/>
        <v>6</v>
      </c>
      <c r="BN41" s="509">
        <f t="shared" si="25"/>
      </c>
      <c r="BO41" s="510">
        <f t="shared" si="25"/>
      </c>
      <c r="BP41" s="510">
        <f t="shared" si="25"/>
      </c>
      <c r="BQ41" s="510">
        <f aca="true" t="shared" si="26" ref="BQ41:DV41">IF(BQ35=6,BQ35,"")</f>
      </c>
      <c r="BR41" s="510">
        <f t="shared" si="26"/>
      </c>
      <c r="BS41" s="510">
        <f t="shared" si="26"/>
      </c>
      <c r="BT41" s="510">
        <f t="shared" si="26"/>
      </c>
      <c r="BU41" s="510">
        <f t="shared" si="26"/>
      </c>
      <c r="BV41" s="510">
        <f t="shared" si="26"/>
      </c>
      <c r="BW41" s="510">
        <f t="shared" si="26"/>
      </c>
      <c r="BX41" s="510">
        <f t="shared" si="26"/>
      </c>
      <c r="BY41" s="510">
        <f t="shared" si="26"/>
      </c>
      <c r="BZ41" s="510">
        <f t="shared" si="26"/>
      </c>
      <c r="CA41" s="510">
        <f t="shared" si="26"/>
      </c>
      <c r="CB41" s="510">
        <f t="shared" si="26"/>
      </c>
      <c r="CC41" s="510">
        <f t="shared" si="26"/>
      </c>
      <c r="CD41" s="510">
        <f t="shared" si="26"/>
      </c>
      <c r="CE41" s="510">
        <f t="shared" si="26"/>
      </c>
      <c r="CF41" s="510">
        <f t="shared" si="26"/>
      </c>
      <c r="CG41" s="510">
        <f t="shared" si="26"/>
      </c>
      <c r="CH41" s="510">
        <f t="shared" si="26"/>
      </c>
      <c r="CI41" s="510">
        <f t="shared" si="26"/>
      </c>
      <c r="CJ41" s="510">
        <f t="shared" si="26"/>
      </c>
      <c r="CK41" s="510">
        <f t="shared" si="26"/>
      </c>
      <c r="CL41" s="510">
        <f t="shared" si="26"/>
      </c>
      <c r="CM41" s="510">
        <f t="shared" si="26"/>
      </c>
      <c r="CN41" s="510">
        <f t="shared" si="26"/>
      </c>
      <c r="CO41" s="510">
        <f t="shared" si="26"/>
      </c>
      <c r="CP41" s="510">
        <f t="shared" si="26"/>
      </c>
      <c r="CQ41" s="510">
        <f t="shared" si="26"/>
      </c>
      <c r="CR41" s="511">
        <f t="shared" si="26"/>
      </c>
      <c r="CS41" s="509">
        <f t="shared" si="26"/>
      </c>
      <c r="CT41" s="510">
        <f t="shared" si="26"/>
      </c>
      <c r="CU41" s="510">
        <f t="shared" si="26"/>
      </c>
      <c r="CV41" s="510">
        <f t="shared" si="26"/>
      </c>
      <c r="CW41" s="510">
        <f t="shared" si="26"/>
      </c>
      <c r="CX41" s="510">
        <f t="shared" si="26"/>
      </c>
      <c r="CY41" s="510">
        <f t="shared" si="26"/>
      </c>
      <c r="CZ41" s="510">
        <f t="shared" si="26"/>
      </c>
      <c r="DA41" s="510">
        <f t="shared" si="26"/>
      </c>
      <c r="DB41" s="510">
        <f t="shared" si="26"/>
      </c>
      <c r="DC41" s="510">
        <f t="shared" si="26"/>
      </c>
      <c r="DD41" s="510">
        <f t="shared" si="26"/>
      </c>
      <c r="DE41" s="510">
        <f t="shared" si="26"/>
      </c>
      <c r="DF41" s="510">
        <f t="shared" si="26"/>
      </c>
      <c r="DG41" s="510">
        <f t="shared" si="26"/>
      </c>
      <c r="DH41" s="510">
        <f t="shared" si="26"/>
      </c>
      <c r="DI41" s="510">
        <f t="shared" si="26"/>
      </c>
      <c r="DJ41" s="510">
        <f t="shared" si="26"/>
      </c>
      <c r="DK41" s="510">
        <f t="shared" si="26"/>
      </c>
      <c r="DL41" s="510">
        <f t="shared" si="26"/>
      </c>
      <c r="DM41" s="510">
        <f t="shared" si="26"/>
      </c>
      <c r="DN41" s="510">
        <f t="shared" si="26"/>
      </c>
      <c r="DO41" s="510">
        <f t="shared" si="26"/>
      </c>
      <c r="DP41" s="510">
        <f t="shared" si="26"/>
      </c>
      <c r="DQ41" s="510">
        <f t="shared" si="26"/>
      </c>
      <c r="DR41" s="510">
        <f t="shared" si="26"/>
      </c>
      <c r="DS41" s="510">
        <f t="shared" si="26"/>
      </c>
      <c r="DT41" s="510">
        <f t="shared" si="26"/>
      </c>
      <c r="DU41" s="510">
        <f t="shared" si="26"/>
      </c>
      <c r="DV41" s="514">
        <f t="shared" si="26"/>
      </c>
      <c r="GH41" s="398"/>
    </row>
    <row r="42" spans="2:190" ht="18" customHeight="1">
      <c r="B42" s="503"/>
      <c r="C42" s="487" t="s">
        <v>33</v>
      </c>
      <c r="D42" s="795" t="str">
        <f t="shared" si="14"/>
        <v>5,800kJ/kg</v>
      </c>
      <c r="E42" s="515">
        <f aca="true" t="shared" si="27" ref="E42:BP42">IF(E35=7,E35,"")</f>
      </c>
      <c r="F42" s="516">
        <f t="shared" si="27"/>
      </c>
      <c r="G42" s="516">
        <f t="shared" si="27"/>
      </c>
      <c r="H42" s="516">
        <f t="shared" si="27"/>
      </c>
      <c r="I42" s="516">
        <f t="shared" si="27"/>
      </c>
      <c r="J42" s="516">
        <f t="shared" si="27"/>
      </c>
      <c r="K42" s="516">
        <f t="shared" si="27"/>
      </c>
      <c r="L42" s="516">
        <f t="shared" si="27"/>
      </c>
      <c r="M42" s="516">
        <f t="shared" si="27"/>
        <v>7</v>
      </c>
      <c r="N42" s="516">
        <f t="shared" si="27"/>
        <v>7</v>
      </c>
      <c r="O42" s="516">
        <f t="shared" si="27"/>
        <v>7</v>
      </c>
      <c r="P42" s="516">
        <f t="shared" si="27"/>
        <v>7</v>
      </c>
      <c r="Q42" s="516">
        <f t="shared" si="27"/>
        <v>7</v>
      </c>
      <c r="R42" s="516">
        <f t="shared" si="27"/>
        <v>7</v>
      </c>
      <c r="S42" s="516">
        <f t="shared" si="27"/>
        <v>7</v>
      </c>
      <c r="T42" s="516">
        <f t="shared" si="27"/>
        <v>7</v>
      </c>
      <c r="U42" s="516">
        <f t="shared" si="27"/>
        <v>7</v>
      </c>
      <c r="V42" s="516">
        <f t="shared" si="27"/>
        <v>7</v>
      </c>
      <c r="W42" s="516">
        <f t="shared" si="27"/>
        <v>7</v>
      </c>
      <c r="X42" s="516">
        <f t="shared" si="27"/>
        <v>7</v>
      </c>
      <c r="Y42" s="516">
        <f t="shared" si="27"/>
        <v>7</v>
      </c>
      <c r="Z42" s="516">
        <f t="shared" si="27"/>
        <v>7</v>
      </c>
      <c r="AA42" s="516">
        <f t="shared" si="27"/>
        <v>7</v>
      </c>
      <c r="AB42" s="516">
        <f t="shared" si="27"/>
        <v>7</v>
      </c>
      <c r="AC42" s="516">
        <f t="shared" si="27"/>
        <v>7</v>
      </c>
      <c r="AD42" s="516">
        <f t="shared" si="27"/>
        <v>7</v>
      </c>
      <c r="AE42" s="516">
        <f t="shared" si="27"/>
        <v>7</v>
      </c>
      <c r="AF42" s="516">
        <f t="shared" si="27"/>
        <v>7</v>
      </c>
      <c r="AG42" s="516">
        <f t="shared" si="27"/>
        <v>7</v>
      </c>
      <c r="AH42" s="516">
        <f t="shared" si="27"/>
        <v>7</v>
      </c>
      <c r="AI42" s="517">
        <f t="shared" si="27"/>
        <v>7</v>
      </c>
      <c r="AJ42" s="515">
        <f t="shared" si="27"/>
        <v>7</v>
      </c>
      <c r="AK42" s="516">
        <f t="shared" si="27"/>
        <v>7</v>
      </c>
      <c r="AL42" s="516">
        <f t="shared" si="27"/>
        <v>7</v>
      </c>
      <c r="AM42" s="516">
        <f t="shared" si="27"/>
        <v>7</v>
      </c>
      <c r="AN42" s="516">
        <f t="shared" si="27"/>
        <v>7</v>
      </c>
      <c r="AO42" s="516">
        <f t="shared" si="27"/>
        <v>7</v>
      </c>
      <c r="AP42" s="516">
        <f t="shared" si="27"/>
        <v>7</v>
      </c>
      <c r="AQ42" s="516">
        <f t="shared" si="27"/>
        <v>7</v>
      </c>
      <c r="AR42" s="516">
        <f t="shared" si="27"/>
      </c>
      <c r="AS42" s="516">
        <f t="shared" si="27"/>
      </c>
      <c r="AT42" s="516">
        <f t="shared" si="27"/>
      </c>
      <c r="AU42" s="516">
        <f t="shared" si="27"/>
      </c>
      <c r="AV42" s="516">
        <f t="shared" si="27"/>
      </c>
      <c r="AW42" s="516">
        <f t="shared" si="27"/>
      </c>
      <c r="AX42" s="516">
        <f t="shared" si="27"/>
      </c>
      <c r="AY42" s="516">
        <f t="shared" si="27"/>
      </c>
      <c r="AZ42" s="516">
        <f t="shared" si="27"/>
      </c>
      <c r="BA42" s="516">
        <f t="shared" si="27"/>
      </c>
      <c r="BB42" s="516">
        <f t="shared" si="27"/>
      </c>
      <c r="BC42" s="516">
        <f t="shared" si="27"/>
      </c>
      <c r="BD42" s="516">
        <f t="shared" si="27"/>
      </c>
      <c r="BE42" s="516">
        <f t="shared" si="27"/>
      </c>
      <c r="BF42" s="516">
        <f t="shared" si="27"/>
      </c>
      <c r="BG42" s="516">
        <f t="shared" si="27"/>
      </c>
      <c r="BH42" s="516">
        <f t="shared" si="27"/>
      </c>
      <c r="BI42" s="516">
        <f t="shared" si="27"/>
      </c>
      <c r="BJ42" s="516">
        <f t="shared" si="27"/>
      </c>
      <c r="BK42" s="516">
        <f t="shared" si="27"/>
      </c>
      <c r="BL42" s="516">
        <f t="shared" si="27"/>
      </c>
      <c r="BM42" s="518">
        <f t="shared" si="27"/>
      </c>
      <c r="BN42" s="515">
        <f t="shared" si="27"/>
      </c>
      <c r="BO42" s="516">
        <f t="shared" si="27"/>
      </c>
      <c r="BP42" s="516">
        <f t="shared" si="27"/>
      </c>
      <c r="BQ42" s="516">
        <f aca="true" t="shared" si="28" ref="BQ42:DV42">IF(BQ35=7,BQ35,"")</f>
      </c>
      <c r="BR42" s="516">
        <f t="shared" si="28"/>
      </c>
      <c r="BS42" s="516">
        <f t="shared" si="28"/>
      </c>
      <c r="BT42" s="516">
        <f t="shared" si="28"/>
      </c>
      <c r="BU42" s="516">
        <f t="shared" si="28"/>
      </c>
      <c r="BV42" s="516">
        <f t="shared" si="28"/>
      </c>
      <c r="BW42" s="516">
        <f t="shared" si="28"/>
      </c>
      <c r="BX42" s="516">
        <f t="shared" si="28"/>
      </c>
      <c r="BY42" s="516">
        <f t="shared" si="28"/>
      </c>
      <c r="BZ42" s="516">
        <f t="shared" si="28"/>
      </c>
      <c r="CA42" s="516">
        <f t="shared" si="28"/>
      </c>
      <c r="CB42" s="516">
        <f t="shared" si="28"/>
      </c>
      <c r="CC42" s="516">
        <f t="shared" si="28"/>
      </c>
      <c r="CD42" s="516">
        <f t="shared" si="28"/>
      </c>
      <c r="CE42" s="516">
        <f t="shared" si="28"/>
      </c>
      <c r="CF42" s="516">
        <f t="shared" si="28"/>
      </c>
      <c r="CG42" s="516">
        <f t="shared" si="28"/>
      </c>
      <c r="CH42" s="516">
        <f t="shared" si="28"/>
      </c>
      <c r="CI42" s="516">
        <f t="shared" si="28"/>
      </c>
      <c r="CJ42" s="516">
        <f t="shared" si="28"/>
      </c>
      <c r="CK42" s="516">
        <f t="shared" si="28"/>
      </c>
      <c r="CL42" s="516">
        <f t="shared" si="28"/>
      </c>
      <c r="CM42" s="516">
        <f t="shared" si="28"/>
      </c>
      <c r="CN42" s="516">
        <f t="shared" si="28"/>
      </c>
      <c r="CO42" s="516">
        <f t="shared" si="28"/>
      </c>
      <c r="CP42" s="516">
        <f t="shared" si="28"/>
      </c>
      <c r="CQ42" s="516">
        <f t="shared" si="28"/>
      </c>
      <c r="CR42" s="517">
        <f t="shared" si="28"/>
      </c>
      <c r="CS42" s="515">
        <f t="shared" si="28"/>
      </c>
      <c r="CT42" s="516">
        <f t="shared" si="28"/>
      </c>
      <c r="CU42" s="516">
        <f t="shared" si="28"/>
      </c>
      <c r="CV42" s="516">
        <f t="shared" si="28"/>
      </c>
      <c r="CW42" s="516">
        <f t="shared" si="28"/>
      </c>
      <c r="CX42" s="516">
        <f t="shared" si="28"/>
      </c>
      <c r="CY42" s="516">
        <f t="shared" si="28"/>
      </c>
      <c r="CZ42" s="516">
        <f t="shared" si="28"/>
      </c>
      <c r="DA42" s="516">
        <f t="shared" si="28"/>
      </c>
      <c r="DB42" s="516">
        <f t="shared" si="28"/>
      </c>
      <c r="DC42" s="516">
        <f t="shared" si="28"/>
      </c>
      <c r="DD42" s="516">
        <f t="shared" si="28"/>
      </c>
      <c r="DE42" s="516">
        <f t="shared" si="28"/>
      </c>
      <c r="DF42" s="516">
        <f t="shared" si="28"/>
      </c>
      <c r="DG42" s="516">
        <f t="shared" si="28"/>
      </c>
      <c r="DH42" s="516">
        <f t="shared" si="28"/>
      </c>
      <c r="DI42" s="516">
        <f t="shared" si="28"/>
      </c>
      <c r="DJ42" s="516">
        <f t="shared" si="28"/>
      </c>
      <c r="DK42" s="516">
        <f t="shared" si="28"/>
      </c>
      <c r="DL42" s="516">
        <f t="shared" si="28"/>
      </c>
      <c r="DM42" s="516">
        <f t="shared" si="28"/>
      </c>
      <c r="DN42" s="516">
        <f t="shared" si="28"/>
      </c>
      <c r="DO42" s="516">
        <f t="shared" si="28"/>
      </c>
      <c r="DP42" s="516">
        <f t="shared" si="28"/>
      </c>
      <c r="DQ42" s="516">
        <f t="shared" si="28"/>
      </c>
      <c r="DR42" s="516">
        <f t="shared" si="28"/>
      </c>
      <c r="DS42" s="516">
        <f t="shared" si="28"/>
      </c>
      <c r="DT42" s="516">
        <f t="shared" si="28"/>
      </c>
      <c r="DU42" s="516">
        <f t="shared" si="28"/>
      </c>
      <c r="DV42" s="518">
        <f t="shared" si="28"/>
      </c>
      <c r="GH42" s="398"/>
    </row>
    <row r="43" spans="2:190" s="399" customFormat="1" ht="18" customHeight="1">
      <c r="B43" s="519"/>
      <c r="C43" s="519"/>
      <c r="D43" s="506"/>
      <c r="E43" s="827"/>
      <c r="F43" s="827"/>
      <c r="G43" s="827"/>
      <c r="H43" s="827"/>
      <c r="I43" s="827"/>
      <c r="J43" s="827"/>
      <c r="K43" s="827"/>
      <c r="L43" s="827"/>
      <c r="M43" s="827"/>
      <c r="N43" s="827"/>
      <c r="O43" s="827"/>
      <c r="P43" s="827"/>
      <c r="Q43" s="827"/>
      <c r="R43" s="827"/>
      <c r="S43" s="827"/>
      <c r="T43" s="827"/>
      <c r="U43" s="827"/>
      <c r="V43" s="827"/>
      <c r="W43" s="827"/>
      <c r="X43" s="827"/>
      <c r="Y43" s="827"/>
      <c r="Z43" s="827"/>
      <c r="AA43" s="827"/>
      <c r="AB43" s="827"/>
      <c r="AC43" s="827"/>
      <c r="AD43" s="827"/>
      <c r="AE43" s="827"/>
      <c r="AF43" s="827"/>
      <c r="AG43" s="827"/>
      <c r="AH43" s="827"/>
      <c r="AI43" s="827"/>
      <c r="AJ43" s="827"/>
      <c r="AK43" s="827"/>
      <c r="AL43" s="827"/>
      <c r="AM43" s="827"/>
      <c r="AN43" s="827"/>
      <c r="AO43" s="827"/>
      <c r="AP43" s="827"/>
      <c r="AQ43" s="827"/>
      <c r="AR43" s="827"/>
      <c r="AS43" s="827"/>
      <c r="AT43" s="827"/>
      <c r="AU43" s="827"/>
      <c r="AV43" s="827"/>
      <c r="AW43" s="827"/>
      <c r="AX43" s="827"/>
      <c r="AY43" s="827"/>
      <c r="AZ43" s="827"/>
      <c r="BA43" s="827"/>
      <c r="BB43" s="827"/>
      <c r="BC43" s="827"/>
      <c r="BD43" s="827"/>
      <c r="BE43" s="827"/>
      <c r="BF43" s="827"/>
      <c r="BG43" s="827"/>
      <c r="BH43" s="827"/>
      <c r="BI43" s="827"/>
      <c r="BJ43" s="827"/>
      <c r="BK43" s="827"/>
      <c r="BL43" s="827"/>
      <c r="BM43" s="827"/>
      <c r="BN43" s="827"/>
      <c r="BO43" s="827"/>
      <c r="BP43" s="827"/>
      <c r="BQ43" s="827"/>
      <c r="BR43" s="827"/>
      <c r="BS43" s="827"/>
      <c r="BT43" s="827"/>
      <c r="BU43" s="827"/>
      <c r="BV43" s="827"/>
      <c r="BW43" s="827"/>
      <c r="BX43" s="827"/>
      <c r="BY43" s="827"/>
      <c r="BZ43" s="827"/>
      <c r="CA43" s="827"/>
      <c r="CB43" s="827"/>
      <c r="CC43" s="827"/>
      <c r="CD43" s="827"/>
      <c r="CE43" s="827"/>
      <c r="CF43" s="827"/>
      <c r="CG43" s="827"/>
      <c r="CH43" s="827"/>
      <c r="CI43" s="827"/>
      <c r="CJ43" s="827"/>
      <c r="CK43" s="827"/>
      <c r="CL43" s="827"/>
      <c r="CM43" s="827"/>
      <c r="CN43" s="827"/>
      <c r="CO43" s="827"/>
      <c r="CP43" s="827"/>
      <c r="CQ43" s="827"/>
      <c r="CR43" s="827"/>
      <c r="CS43" s="827"/>
      <c r="CT43" s="827"/>
      <c r="CU43" s="827"/>
      <c r="CV43" s="827"/>
      <c r="CW43" s="827"/>
      <c r="CX43" s="827"/>
      <c r="CY43" s="827"/>
      <c r="CZ43" s="827"/>
      <c r="DA43" s="827"/>
      <c r="DB43" s="827"/>
      <c r="DC43" s="827"/>
      <c r="DD43" s="827"/>
      <c r="DE43" s="827"/>
      <c r="DF43" s="827"/>
      <c r="DG43" s="827"/>
      <c r="DH43" s="827"/>
      <c r="DI43" s="827"/>
      <c r="DJ43" s="827"/>
      <c r="DK43" s="827"/>
      <c r="DL43" s="827"/>
      <c r="DM43" s="827"/>
      <c r="DN43" s="827"/>
      <c r="DO43" s="827"/>
      <c r="DP43" s="827"/>
      <c r="DQ43" s="827"/>
      <c r="DR43" s="827"/>
      <c r="DS43" s="827"/>
      <c r="DT43" s="827"/>
      <c r="DU43" s="827"/>
      <c r="DV43" s="827"/>
      <c r="DW43" s="520"/>
      <c r="DX43" s="520"/>
      <c r="DY43" s="520"/>
      <c r="DZ43" s="520"/>
      <c r="EA43" s="520"/>
      <c r="EB43" s="520"/>
      <c r="EC43" s="520"/>
      <c r="ED43" s="520"/>
      <c r="EE43" s="521"/>
      <c r="EF43" s="521"/>
      <c r="EG43" s="521"/>
      <c r="EH43" s="521"/>
      <c r="EI43" s="521"/>
      <c r="EJ43" s="521"/>
      <c r="EK43" s="521"/>
      <c r="EL43" s="521"/>
      <c r="EM43" s="521"/>
      <c r="EN43" s="521"/>
      <c r="EO43" s="521"/>
      <c r="EP43" s="521"/>
      <c r="EQ43" s="521"/>
      <c r="ER43" s="521"/>
      <c r="ES43" s="521"/>
      <c r="ET43" s="521"/>
      <c r="EU43" s="521"/>
      <c r="EV43" s="521"/>
      <c r="EW43" s="521"/>
      <c r="EX43" s="521"/>
      <c r="EY43" s="521"/>
      <c r="EZ43" s="521"/>
      <c r="FA43" s="521"/>
      <c r="FB43" s="521"/>
      <c r="FC43" s="521"/>
      <c r="FD43" s="521"/>
      <c r="FE43" s="521"/>
      <c r="FF43" s="521"/>
      <c r="FG43" s="521"/>
      <c r="FH43" s="521"/>
      <c r="FI43" s="521"/>
      <c r="FJ43" s="521"/>
      <c r="FK43" s="521"/>
      <c r="FL43" s="521"/>
      <c r="FM43" s="521"/>
      <c r="FN43" s="521"/>
      <c r="FO43" s="521"/>
      <c r="FP43" s="521"/>
      <c r="FQ43" s="521"/>
      <c r="FR43" s="521"/>
      <c r="FS43" s="521"/>
      <c r="FT43" s="521"/>
      <c r="FU43" s="521"/>
      <c r="FV43" s="521"/>
      <c r="FW43" s="521"/>
      <c r="FX43" s="521"/>
      <c r="FY43" s="521"/>
      <c r="FZ43" s="521"/>
      <c r="GA43" s="521"/>
      <c r="GB43" s="521"/>
      <c r="GC43" s="521"/>
      <c r="GD43" s="521"/>
      <c r="GE43" s="521"/>
      <c r="GH43" s="522"/>
    </row>
    <row r="44" ht="18" customHeight="1">
      <c r="GH44" s="398"/>
    </row>
    <row r="45" spans="2:129" ht="18" customHeight="1">
      <c r="B45" s="1369" t="s">
        <v>171</v>
      </c>
      <c r="C45" s="1370"/>
      <c r="D45" s="1371"/>
      <c r="E45" s="1366" t="s">
        <v>181</v>
      </c>
      <c r="F45" s="1367"/>
      <c r="G45" s="1367"/>
      <c r="H45" s="1367"/>
      <c r="I45" s="1367"/>
      <c r="J45" s="1367"/>
      <c r="K45" s="1367"/>
      <c r="L45" s="1367"/>
      <c r="M45" s="1367"/>
      <c r="N45" s="1367"/>
      <c r="O45" s="1367"/>
      <c r="P45" s="1367"/>
      <c r="Q45" s="1367"/>
      <c r="R45" s="1367"/>
      <c r="S45" s="1367"/>
      <c r="T45" s="1367"/>
      <c r="U45" s="1367"/>
      <c r="V45" s="1367"/>
      <c r="W45" s="1367"/>
      <c r="X45" s="1367"/>
      <c r="Y45" s="1367"/>
      <c r="Z45" s="1367"/>
      <c r="AA45" s="1367"/>
      <c r="AB45" s="1367"/>
      <c r="AC45" s="1367"/>
      <c r="AD45" s="1367"/>
      <c r="AE45" s="1367"/>
      <c r="AF45" s="1367"/>
      <c r="AG45" s="1367"/>
      <c r="AH45" s="1367"/>
      <c r="AI45" s="1368"/>
      <c r="AJ45" s="1366" t="s">
        <v>182</v>
      </c>
      <c r="AK45" s="1367"/>
      <c r="AL45" s="1367"/>
      <c r="AM45" s="1367"/>
      <c r="AN45" s="1367"/>
      <c r="AO45" s="1367"/>
      <c r="AP45" s="1367"/>
      <c r="AQ45" s="1367"/>
      <c r="AR45" s="1367"/>
      <c r="AS45" s="1367"/>
      <c r="AT45" s="1367"/>
      <c r="AU45" s="1367"/>
      <c r="AV45" s="1367"/>
      <c r="AW45" s="1367"/>
      <c r="AX45" s="1367"/>
      <c r="AY45" s="1367"/>
      <c r="AZ45" s="1367"/>
      <c r="BA45" s="1367"/>
      <c r="BB45" s="1367"/>
      <c r="BC45" s="1367"/>
      <c r="BD45" s="1367"/>
      <c r="BE45" s="1367"/>
      <c r="BF45" s="1367"/>
      <c r="BG45" s="1367"/>
      <c r="BH45" s="1367"/>
      <c r="BI45" s="1367"/>
      <c r="BJ45" s="1367"/>
      <c r="BK45" s="1367"/>
      <c r="BL45" s="1367"/>
      <c r="BM45" s="1367"/>
      <c r="BN45" s="1368"/>
      <c r="BO45" s="1366" t="s">
        <v>183</v>
      </c>
      <c r="BP45" s="1367"/>
      <c r="BQ45" s="1367"/>
      <c r="BR45" s="1367"/>
      <c r="BS45" s="1367"/>
      <c r="BT45" s="1367"/>
      <c r="BU45" s="1367"/>
      <c r="BV45" s="1367"/>
      <c r="BW45" s="1367"/>
      <c r="BX45" s="1367"/>
      <c r="BY45" s="1367"/>
      <c r="BZ45" s="1367"/>
      <c r="CA45" s="1367"/>
      <c r="CB45" s="1367"/>
      <c r="CC45" s="1367"/>
      <c r="CD45" s="1367"/>
      <c r="CE45" s="1367"/>
      <c r="CF45" s="1367"/>
      <c r="CG45" s="1367"/>
      <c r="CH45" s="1367"/>
      <c r="CI45" s="1367"/>
      <c r="CJ45" s="1367"/>
      <c r="CK45" s="1367"/>
      <c r="CL45" s="1367"/>
      <c r="CM45" s="1367"/>
      <c r="CN45" s="1367"/>
      <c r="CO45" s="1367"/>
      <c r="CP45" s="1368"/>
      <c r="CQ45" s="1366" t="s">
        <v>184</v>
      </c>
      <c r="CR45" s="1367"/>
      <c r="CS45" s="1367"/>
      <c r="CT45" s="1367"/>
      <c r="CU45" s="1367"/>
      <c r="CV45" s="1367"/>
      <c r="CW45" s="1367"/>
      <c r="CX45" s="1367"/>
      <c r="CY45" s="1367"/>
      <c r="CZ45" s="1367"/>
      <c r="DA45" s="1367"/>
      <c r="DB45" s="1367"/>
      <c r="DC45" s="1367"/>
      <c r="DD45" s="1367"/>
      <c r="DE45" s="1367"/>
      <c r="DF45" s="1367"/>
      <c r="DG45" s="1367"/>
      <c r="DH45" s="1367"/>
      <c r="DI45" s="1367"/>
      <c r="DJ45" s="1367"/>
      <c r="DK45" s="1367"/>
      <c r="DL45" s="1367"/>
      <c r="DM45" s="1367"/>
      <c r="DN45" s="1367"/>
      <c r="DO45" s="1367"/>
      <c r="DP45" s="1367"/>
      <c r="DQ45" s="1367"/>
      <c r="DR45" s="1367"/>
      <c r="DS45" s="1367"/>
      <c r="DT45" s="1367"/>
      <c r="DU45" s="1368"/>
      <c r="DV45" s="1362" t="s">
        <v>34</v>
      </c>
      <c r="DW45" s="1363"/>
      <c r="DY45" s="398"/>
    </row>
    <row r="46" spans="2:129" ht="18" customHeight="1">
      <c r="B46" s="489" t="s">
        <v>888</v>
      </c>
      <c r="C46" s="796"/>
      <c r="D46" s="797"/>
      <c r="E46" s="836">
        <v>1</v>
      </c>
      <c r="F46" s="482">
        <v>2</v>
      </c>
      <c r="G46" s="482">
        <v>3</v>
      </c>
      <c r="H46" s="482">
        <v>4</v>
      </c>
      <c r="I46" s="482">
        <v>5</v>
      </c>
      <c r="J46" s="482">
        <v>6</v>
      </c>
      <c r="K46" s="482">
        <v>7</v>
      </c>
      <c r="L46" s="835">
        <v>8</v>
      </c>
      <c r="M46" s="482">
        <v>9</v>
      </c>
      <c r="N46" s="482">
        <v>10</v>
      </c>
      <c r="O46" s="482">
        <v>11</v>
      </c>
      <c r="P46" s="482">
        <v>12</v>
      </c>
      <c r="Q46" s="482">
        <v>13</v>
      </c>
      <c r="R46" s="482">
        <v>14</v>
      </c>
      <c r="S46" s="835">
        <v>15</v>
      </c>
      <c r="T46" s="482">
        <v>16</v>
      </c>
      <c r="U46" s="482">
        <v>17</v>
      </c>
      <c r="V46" s="482">
        <v>18</v>
      </c>
      <c r="W46" s="482">
        <v>19</v>
      </c>
      <c r="X46" s="482">
        <v>20</v>
      </c>
      <c r="Y46" s="482">
        <v>21</v>
      </c>
      <c r="Z46" s="835">
        <v>22</v>
      </c>
      <c r="AA46" s="835">
        <v>23</v>
      </c>
      <c r="AB46" s="482">
        <v>24</v>
      </c>
      <c r="AC46" s="482">
        <v>25</v>
      </c>
      <c r="AD46" s="482">
        <v>26</v>
      </c>
      <c r="AE46" s="482">
        <v>27</v>
      </c>
      <c r="AF46" s="482">
        <v>28</v>
      </c>
      <c r="AG46" s="835">
        <v>29</v>
      </c>
      <c r="AH46" s="482">
        <v>30</v>
      </c>
      <c r="AI46" s="484">
        <v>31</v>
      </c>
      <c r="AJ46" s="836">
        <v>1</v>
      </c>
      <c r="AK46" s="482">
        <v>2</v>
      </c>
      <c r="AL46" s="1158">
        <v>3</v>
      </c>
      <c r="AM46" s="1158">
        <v>4</v>
      </c>
      <c r="AN46" s="835">
        <v>5</v>
      </c>
      <c r="AO46" s="1158">
        <v>6</v>
      </c>
      <c r="AP46" s="1158">
        <v>7</v>
      </c>
      <c r="AQ46" s="1158">
        <v>8</v>
      </c>
      <c r="AR46" s="1158">
        <v>9</v>
      </c>
      <c r="AS46" s="1158">
        <v>10</v>
      </c>
      <c r="AT46" s="1158">
        <v>11</v>
      </c>
      <c r="AU46" s="835">
        <v>12</v>
      </c>
      <c r="AV46" s="835">
        <v>13</v>
      </c>
      <c r="AW46" s="1158">
        <v>14</v>
      </c>
      <c r="AX46" s="1158">
        <v>15</v>
      </c>
      <c r="AY46" s="1158">
        <v>16</v>
      </c>
      <c r="AZ46" s="1158">
        <v>17</v>
      </c>
      <c r="BA46" s="1158">
        <v>18</v>
      </c>
      <c r="BB46" s="835">
        <v>19</v>
      </c>
      <c r="BC46" s="1158">
        <v>20</v>
      </c>
      <c r="BD46" s="1158">
        <v>21</v>
      </c>
      <c r="BE46" s="1158">
        <v>22</v>
      </c>
      <c r="BF46" s="1158">
        <v>23</v>
      </c>
      <c r="BG46" s="1158">
        <v>24</v>
      </c>
      <c r="BH46" s="1158">
        <v>25</v>
      </c>
      <c r="BI46" s="835">
        <v>26</v>
      </c>
      <c r="BJ46" s="1158">
        <v>27</v>
      </c>
      <c r="BK46" s="1158">
        <v>28</v>
      </c>
      <c r="BL46" s="1158">
        <v>29</v>
      </c>
      <c r="BM46" s="1158">
        <v>30</v>
      </c>
      <c r="BN46" s="484">
        <v>31</v>
      </c>
      <c r="BO46" s="483">
        <v>1</v>
      </c>
      <c r="BP46" s="835">
        <v>2</v>
      </c>
      <c r="BQ46" s="482">
        <v>3</v>
      </c>
      <c r="BR46" s="482">
        <v>4</v>
      </c>
      <c r="BS46" s="482">
        <v>5</v>
      </c>
      <c r="BT46" s="482">
        <v>6</v>
      </c>
      <c r="BU46" s="482">
        <v>7</v>
      </c>
      <c r="BV46" s="482">
        <v>8</v>
      </c>
      <c r="BW46" s="835">
        <v>9</v>
      </c>
      <c r="BX46" s="482">
        <v>10</v>
      </c>
      <c r="BY46" s="835">
        <v>11</v>
      </c>
      <c r="BZ46" s="482">
        <v>12</v>
      </c>
      <c r="CA46" s="482">
        <v>13</v>
      </c>
      <c r="CB46" s="482">
        <v>14</v>
      </c>
      <c r="CC46" s="482">
        <v>15</v>
      </c>
      <c r="CD46" s="835">
        <v>16</v>
      </c>
      <c r="CE46" s="482">
        <v>17</v>
      </c>
      <c r="CF46" s="482">
        <v>18</v>
      </c>
      <c r="CG46" s="482">
        <v>19</v>
      </c>
      <c r="CH46" s="482">
        <v>20</v>
      </c>
      <c r="CI46" s="482">
        <v>21</v>
      </c>
      <c r="CJ46" s="482">
        <v>22</v>
      </c>
      <c r="CK46" s="835">
        <v>23</v>
      </c>
      <c r="CL46" s="482">
        <v>24</v>
      </c>
      <c r="CM46" s="482">
        <v>25</v>
      </c>
      <c r="CN46" s="482">
        <v>26</v>
      </c>
      <c r="CO46" s="482">
        <v>27</v>
      </c>
      <c r="CP46" s="484">
        <v>28</v>
      </c>
      <c r="CQ46" s="483">
        <v>1</v>
      </c>
      <c r="CR46" s="835">
        <v>2</v>
      </c>
      <c r="CS46" s="482">
        <v>3</v>
      </c>
      <c r="CT46" s="482">
        <v>4</v>
      </c>
      <c r="CU46" s="482">
        <v>5</v>
      </c>
      <c r="CV46" s="482">
        <v>6</v>
      </c>
      <c r="CW46" s="482">
        <v>7</v>
      </c>
      <c r="CX46" s="482">
        <v>8</v>
      </c>
      <c r="CY46" s="835">
        <v>9</v>
      </c>
      <c r="CZ46" s="482">
        <v>10</v>
      </c>
      <c r="DA46" s="482">
        <v>11</v>
      </c>
      <c r="DB46" s="482">
        <v>12</v>
      </c>
      <c r="DC46" s="482">
        <v>13</v>
      </c>
      <c r="DD46" s="482">
        <v>14</v>
      </c>
      <c r="DE46" s="482">
        <v>15</v>
      </c>
      <c r="DF46" s="835">
        <v>16</v>
      </c>
      <c r="DG46" s="482">
        <v>17</v>
      </c>
      <c r="DH46" s="482">
        <v>18</v>
      </c>
      <c r="DI46" s="482">
        <v>19</v>
      </c>
      <c r="DJ46" s="835">
        <v>20</v>
      </c>
      <c r="DK46" s="482">
        <v>21</v>
      </c>
      <c r="DL46" s="482">
        <v>22</v>
      </c>
      <c r="DM46" s="835">
        <v>23</v>
      </c>
      <c r="DN46" s="482">
        <v>24</v>
      </c>
      <c r="DO46" s="482">
        <v>25</v>
      </c>
      <c r="DP46" s="482">
        <v>26</v>
      </c>
      <c r="DQ46" s="482">
        <v>27</v>
      </c>
      <c r="DR46" s="482">
        <v>28</v>
      </c>
      <c r="DS46" s="482">
        <v>29</v>
      </c>
      <c r="DT46" s="835">
        <v>30</v>
      </c>
      <c r="DU46" s="484">
        <v>31</v>
      </c>
      <c r="DV46" s="1380"/>
      <c r="DW46" s="1381"/>
      <c r="DY46" s="398"/>
    </row>
    <row r="47" spans="2:129" ht="18" customHeight="1">
      <c r="B47" s="789" t="s">
        <v>892</v>
      </c>
      <c r="C47" s="798"/>
      <c r="D47" s="790"/>
      <c r="E47" s="1159">
        <v>32</v>
      </c>
      <c r="F47" s="1161">
        <v>507</v>
      </c>
      <c r="G47" s="1161">
        <v>472</v>
      </c>
      <c r="H47" s="1161">
        <v>119</v>
      </c>
      <c r="I47" s="1161">
        <v>364</v>
      </c>
      <c r="J47" s="1161">
        <v>418</v>
      </c>
      <c r="K47" s="1161">
        <v>83</v>
      </c>
      <c r="L47" s="1161">
        <v>35</v>
      </c>
      <c r="M47" s="1161">
        <v>526</v>
      </c>
      <c r="N47" s="1161">
        <v>504</v>
      </c>
      <c r="O47" s="1161">
        <v>128</v>
      </c>
      <c r="P47" s="1161">
        <v>385</v>
      </c>
      <c r="Q47" s="1161">
        <v>431</v>
      </c>
      <c r="R47" s="1161">
        <v>87</v>
      </c>
      <c r="S47" s="1161">
        <v>36</v>
      </c>
      <c r="T47" s="1161">
        <v>557</v>
      </c>
      <c r="U47" s="1161">
        <v>511</v>
      </c>
      <c r="V47" s="1161">
        <v>114</v>
      </c>
      <c r="W47" s="1161">
        <v>424</v>
      </c>
      <c r="X47" s="1161">
        <v>513</v>
      </c>
      <c r="Y47" s="1161">
        <v>99</v>
      </c>
      <c r="Z47" s="1161">
        <v>39</v>
      </c>
      <c r="AA47" s="1161">
        <v>668</v>
      </c>
      <c r="AB47" s="1161">
        <v>660</v>
      </c>
      <c r="AC47" s="1161">
        <v>113</v>
      </c>
      <c r="AD47" s="1161">
        <v>92</v>
      </c>
      <c r="AE47" s="1161">
        <v>41</v>
      </c>
      <c r="AF47" s="1161">
        <v>66</v>
      </c>
      <c r="AG47" s="1161">
        <v>48</v>
      </c>
      <c r="AH47" s="1161">
        <v>791</v>
      </c>
      <c r="AI47" s="1162">
        <v>783</v>
      </c>
      <c r="AJ47" s="1159">
        <v>125</v>
      </c>
      <c r="AK47" s="1161">
        <v>413</v>
      </c>
      <c r="AL47" s="1161">
        <v>451</v>
      </c>
      <c r="AM47" s="1161">
        <v>80</v>
      </c>
      <c r="AN47" s="1161">
        <v>30</v>
      </c>
      <c r="AO47" s="1161">
        <v>462</v>
      </c>
      <c r="AP47" s="1161">
        <v>474</v>
      </c>
      <c r="AQ47" s="1161">
        <v>118</v>
      </c>
      <c r="AR47" s="1161">
        <v>363</v>
      </c>
      <c r="AS47" s="1161">
        <v>396</v>
      </c>
      <c r="AT47" s="1161">
        <v>80</v>
      </c>
      <c r="AU47" s="1161">
        <v>29</v>
      </c>
      <c r="AV47" s="1161">
        <v>459</v>
      </c>
      <c r="AW47" s="1161">
        <v>437</v>
      </c>
      <c r="AX47" s="1161">
        <v>119</v>
      </c>
      <c r="AY47" s="1161">
        <v>334</v>
      </c>
      <c r="AZ47" s="1161">
        <v>372</v>
      </c>
      <c r="BA47" s="1161">
        <v>77</v>
      </c>
      <c r="BB47" s="1161">
        <v>30</v>
      </c>
      <c r="BC47" s="1161">
        <v>461</v>
      </c>
      <c r="BD47" s="1161">
        <v>425</v>
      </c>
      <c r="BE47" s="1161">
        <v>132</v>
      </c>
      <c r="BF47" s="1161">
        <v>345</v>
      </c>
      <c r="BG47" s="1161">
        <v>395</v>
      </c>
      <c r="BH47" s="1161">
        <v>79</v>
      </c>
      <c r="BI47" s="1161">
        <v>30</v>
      </c>
      <c r="BJ47" s="1161">
        <v>487</v>
      </c>
      <c r="BK47" s="1161">
        <v>445</v>
      </c>
      <c r="BL47" s="1161">
        <v>118</v>
      </c>
      <c r="BM47" s="1161">
        <v>333</v>
      </c>
      <c r="BN47" s="1162">
        <v>378</v>
      </c>
      <c r="BO47" s="1159">
        <v>79</v>
      </c>
      <c r="BP47" s="1161">
        <v>29</v>
      </c>
      <c r="BQ47" s="1161">
        <v>466</v>
      </c>
      <c r="BR47" s="1161">
        <v>424</v>
      </c>
      <c r="BS47" s="1161">
        <v>108</v>
      </c>
      <c r="BT47" s="1161">
        <v>296</v>
      </c>
      <c r="BU47" s="1161">
        <v>371</v>
      </c>
      <c r="BV47" s="1161">
        <v>79</v>
      </c>
      <c r="BW47" s="1161">
        <v>29</v>
      </c>
      <c r="BX47" s="1161">
        <v>476</v>
      </c>
      <c r="BY47" s="1161">
        <v>422</v>
      </c>
      <c r="BZ47" s="1161">
        <v>117</v>
      </c>
      <c r="CA47" s="1161">
        <v>314</v>
      </c>
      <c r="CB47" s="1161">
        <v>381</v>
      </c>
      <c r="CC47" s="1161">
        <v>78</v>
      </c>
      <c r="CD47" s="1161">
        <v>31</v>
      </c>
      <c r="CE47" s="1161">
        <v>463</v>
      </c>
      <c r="CF47" s="1161">
        <v>428</v>
      </c>
      <c r="CG47" s="1161">
        <v>110</v>
      </c>
      <c r="CH47" s="1161">
        <v>323</v>
      </c>
      <c r="CI47" s="1161">
        <v>375</v>
      </c>
      <c r="CJ47" s="1161">
        <v>81</v>
      </c>
      <c r="CK47" s="1161">
        <v>31</v>
      </c>
      <c r="CL47" s="1161">
        <v>479</v>
      </c>
      <c r="CM47" s="1161">
        <v>432</v>
      </c>
      <c r="CN47" s="1161">
        <v>117</v>
      </c>
      <c r="CO47" s="1161">
        <v>323</v>
      </c>
      <c r="CP47" s="1162">
        <v>350</v>
      </c>
      <c r="CQ47" s="1159">
        <v>81</v>
      </c>
      <c r="CR47" s="1161">
        <v>31</v>
      </c>
      <c r="CS47" s="1161">
        <v>501</v>
      </c>
      <c r="CT47" s="1161">
        <v>479</v>
      </c>
      <c r="CU47" s="1161">
        <v>133</v>
      </c>
      <c r="CV47" s="1161">
        <v>360</v>
      </c>
      <c r="CW47" s="1161">
        <v>399</v>
      </c>
      <c r="CX47" s="1161">
        <v>83</v>
      </c>
      <c r="CY47" s="1161">
        <v>31</v>
      </c>
      <c r="CZ47" s="1161">
        <v>499</v>
      </c>
      <c r="DA47" s="1161">
        <v>453</v>
      </c>
      <c r="DB47" s="1161">
        <v>121</v>
      </c>
      <c r="DC47" s="1161">
        <v>356</v>
      </c>
      <c r="DD47" s="1161">
        <v>421</v>
      </c>
      <c r="DE47" s="1161">
        <v>89</v>
      </c>
      <c r="DF47" s="1161">
        <v>32</v>
      </c>
      <c r="DG47" s="1161">
        <v>496</v>
      </c>
      <c r="DH47" s="1161">
        <v>487</v>
      </c>
      <c r="DI47" s="1161">
        <v>126</v>
      </c>
      <c r="DJ47" s="1161">
        <v>395</v>
      </c>
      <c r="DK47" s="1161">
        <v>435</v>
      </c>
      <c r="DL47" s="1161">
        <v>84</v>
      </c>
      <c r="DM47" s="1161">
        <v>33</v>
      </c>
      <c r="DN47" s="1161">
        <v>507</v>
      </c>
      <c r="DO47" s="1161">
        <v>479</v>
      </c>
      <c r="DP47" s="1161">
        <v>112</v>
      </c>
      <c r="DQ47" s="1161">
        <v>372</v>
      </c>
      <c r="DR47" s="1161">
        <v>418</v>
      </c>
      <c r="DS47" s="1161">
        <v>83</v>
      </c>
      <c r="DT47" s="1161">
        <v>33</v>
      </c>
      <c r="DU47" s="1162">
        <v>530</v>
      </c>
      <c r="DV47" s="1382">
        <f>SUM(E7:DV7,E27:DV27,E47:DU47)</f>
        <v>106945</v>
      </c>
      <c r="DW47" s="1383"/>
      <c r="DY47" s="398"/>
    </row>
    <row r="48" spans="5:129" ht="18" customHeight="1">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396"/>
      <c r="AR48" s="396"/>
      <c r="AS48" s="396"/>
      <c r="AT48" s="396"/>
      <c r="AU48" s="396"/>
      <c r="AV48" s="396"/>
      <c r="AW48" s="396"/>
      <c r="AX48" s="396"/>
      <c r="AY48" s="396"/>
      <c r="AZ48" s="396"/>
      <c r="BA48" s="396"/>
      <c r="BB48" s="396"/>
      <c r="BC48" s="396"/>
      <c r="BD48" s="396"/>
      <c r="BE48" s="396"/>
      <c r="BF48" s="396"/>
      <c r="BG48" s="396"/>
      <c r="BH48" s="396"/>
      <c r="BI48" s="396"/>
      <c r="BJ48" s="396"/>
      <c r="BK48" s="396"/>
      <c r="BL48" s="396"/>
      <c r="BM48" s="396"/>
      <c r="BN48" s="396"/>
      <c r="BO48" s="396"/>
      <c r="BP48" s="396"/>
      <c r="BQ48" s="396"/>
      <c r="BR48" s="396"/>
      <c r="BS48" s="396"/>
      <c r="BT48" s="396"/>
      <c r="BU48" s="396"/>
      <c r="BV48" s="396"/>
      <c r="BW48" s="396"/>
      <c r="BX48" s="396"/>
      <c r="BY48" s="396"/>
      <c r="BZ48" s="396"/>
      <c r="CA48" s="396"/>
      <c r="CB48" s="396"/>
      <c r="CC48" s="396"/>
      <c r="CD48" s="396"/>
      <c r="CE48" s="396"/>
      <c r="CF48" s="396"/>
      <c r="CG48" s="396"/>
      <c r="CH48" s="396"/>
      <c r="CI48" s="396"/>
      <c r="CJ48" s="396"/>
      <c r="CK48" s="396"/>
      <c r="CL48" s="396"/>
      <c r="CM48" s="396"/>
      <c r="CN48" s="396"/>
      <c r="CO48" s="396"/>
      <c r="CP48" s="396"/>
      <c r="CQ48" s="396"/>
      <c r="CR48" s="396"/>
      <c r="CS48" s="396"/>
      <c r="CT48" s="396"/>
      <c r="CU48" s="396"/>
      <c r="CV48" s="396"/>
      <c r="CW48" s="396"/>
      <c r="CX48" s="396"/>
      <c r="CY48" s="396"/>
      <c r="CZ48" s="396"/>
      <c r="DA48" s="396"/>
      <c r="DB48" s="396"/>
      <c r="DC48" s="396"/>
      <c r="DD48" s="396"/>
      <c r="DE48" s="396"/>
      <c r="DF48" s="396"/>
      <c r="DG48" s="396"/>
      <c r="DH48" s="396"/>
      <c r="DI48" s="396"/>
      <c r="DJ48" s="396"/>
      <c r="DK48" s="396"/>
      <c r="DL48" s="396"/>
      <c r="DM48" s="396"/>
      <c r="DN48" s="396"/>
      <c r="DO48" s="396"/>
      <c r="DP48" s="396"/>
      <c r="DQ48" s="396"/>
      <c r="DR48" s="396"/>
      <c r="DS48" s="396"/>
      <c r="DT48" s="396"/>
      <c r="DU48" s="396"/>
      <c r="DY48" s="398"/>
    </row>
    <row r="49" spans="2:129" ht="18" customHeight="1">
      <c r="B49" s="478" t="s">
        <v>893</v>
      </c>
      <c r="C49" s="490"/>
      <c r="D49" s="491"/>
      <c r="E49" s="824"/>
      <c r="F49" s="814"/>
      <c r="G49" s="814"/>
      <c r="H49" s="814"/>
      <c r="I49" s="814"/>
      <c r="J49" s="814"/>
      <c r="K49" s="814"/>
      <c r="L49" s="814"/>
      <c r="M49" s="814"/>
      <c r="N49" s="814"/>
      <c r="O49" s="814"/>
      <c r="P49" s="814"/>
      <c r="Q49" s="814"/>
      <c r="R49" s="814"/>
      <c r="S49" s="814"/>
      <c r="T49" s="814"/>
      <c r="U49" s="814"/>
      <c r="V49" s="814"/>
      <c r="W49" s="814"/>
      <c r="X49" s="814"/>
      <c r="Y49" s="814"/>
      <c r="Z49" s="814"/>
      <c r="AA49" s="814"/>
      <c r="AB49" s="814"/>
      <c r="AC49" s="814"/>
      <c r="AD49" s="814"/>
      <c r="AE49" s="814"/>
      <c r="AF49" s="814"/>
      <c r="AG49" s="814"/>
      <c r="AH49" s="814"/>
      <c r="AI49" s="814"/>
      <c r="AJ49" s="824"/>
      <c r="AK49" s="814"/>
      <c r="AL49" s="814"/>
      <c r="AM49" s="814"/>
      <c r="AN49" s="814"/>
      <c r="AO49" s="814"/>
      <c r="AP49" s="814"/>
      <c r="AQ49" s="814"/>
      <c r="AR49" s="814"/>
      <c r="AS49" s="814"/>
      <c r="AT49" s="814"/>
      <c r="AU49" s="814"/>
      <c r="AV49" s="814"/>
      <c r="AW49" s="814"/>
      <c r="AX49" s="814"/>
      <c r="AY49" s="814"/>
      <c r="AZ49" s="814"/>
      <c r="BA49" s="814"/>
      <c r="BB49" s="814"/>
      <c r="BC49" s="814"/>
      <c r="BD49" s="814"/>
      <c r="BE49" s="814"/>
      <c r="BF49" s="814"/>
      <c r="BG49" s="814"/>
      <c r="BH49" s="814"/>
      <c r="BI49" s="814"/>
      <c r="BJ49" s="814"/>
      <c r="BK49" s="814"/>
      <c r="BL49" s="814"/>
      <c r="BM49" s="814"/>
      <c r="BN49" s="814"/>
      <c r="BO49" s="824"/>
      <c r="BP49" s="814"/>
      <c r="BQ49" s="814"/>
      <c r="BR49" s="814"/>
      <c r="BS49" s="814"/>
      <c r="BT49" s="814"/>
      <c r="BU49" s="814"/>
      <c r="BV49" s="814"/>
      <c r="BW49" s="814"/>
      <c r="BX49" s="814"/>
      <c r="BY49" s="814"/>
      <c r="BZ49" s="814"/>
      <c r="CA49" s="814"/>
      <c r="CB49" s="814"/>
      <c r="CC49" s="814"/>
      <c r="CD49" s="814"/>
      <c r="CE49" s="814"/>
      <c r="CF49" s="814"/>
      <c r="CG49" s="814"/>
      <c r="CH49" s="814"/>
      <c r="CI49" s="814"/>
      <c r="CJ49" s="814"/>
      <c r="CK49" s="814"/>
      <c r="CL49" s="814"/>
      <c r="CM49" s="814"/>
      <c r="CN49" s="814"/>
      <c r="CO49" s="814"/>
      <c r="CP49" s="814"/>
      <c r="CQ49" s="824"/>
      <c r="CR49" s="814"/>
      <c r="CS49" s="814"/>
      <c r="CT49" s="814"/>
      <c r="CU49" s="814"/>
      <c r="CV49" s="814"/>
      <c r="CW49" s="814"/>
      <c r="CX49" s="814"/>
      <c r="CY49" s="814"/>
      <c r="CZ49" s="814"/>
      <c r="DA49" s="814"/>
      <c r="DB49" s="814"/>
      <c r="DC49" s="814"/>
      <c r="DD49" s="814"/>
      <c r="DE49" s="814"/>
      <c r="DF49" s="814"/>
      <c r="DG49" s="814"/>
      <c r="DH49" s="814"/>
      <c r="DI49" s="814"/>
      <c r="DJ49" s="814"/>
      <c r="DK49" s="814"/>
      <c r="DL49" s="814"/>
      <c r="DM49" s="814"/>
      <c r="DN49" s="814"/>
      <c r="DO49" s="814"/>
      <c r="DP49" s="814"/>
      <c r="DQ49" s="814"/>
      <c r="DR49" s="814"/>
      <c r="DS49" s="814"/>
      <c r="DT49" s="814"/>
      <c r="DU49" s="814"/>
      <c r="DV49" s="1376" t="s">
        <v>178</v>
      </c>
      <c r="DW49" s="1377"/>
      <c r="DY49" s="398"/>
    </row>
    <row r="50" spans="2:129" ht="18" customHeight="1">
      <c r="B50" s="492"/>
      <c r="C50" s="486" t="s">
        <v>316</v>
      </c>
      <c r="D50" s="493"/>
      <c r="E50" s="504"/>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t="s">
        <v>318</v>
      </c>
      <c r="AG50" s="495" t="s">
        <v>318</v>
      </c>
      <c r="AH50" s="495" t="s">
        <v>318</v>
      </c>
      <c r="AI50" s="495" t="s">
        <v>318</v>
      </c>
      <c r="AJ50" s="504" t="s">
        <v>318</v>
      </c>
      <c r="AK50" s="495" t="s">
        <v>318</v>
      </c>
      <c r="AL50" s="495" t="s">
        <v>318</v>
      </c>
      <c r="AM50" s="495" t="s">
        <v>318</v>
      </c>
      <c r="AN50" s="495" t="s">
        <v>318</v>
      </c>
      <c r="AO50" s="495" t="s">
        <v>318</v>
      </c>
      <c r="AP50" s="495" t="s">
        <v>318</v>
      </c>
      <c r="AQ50" s="495" t="s">
        <v>318</v>
      </c>
      <c r="AR50" s="495" t="s">
        <v>318</v>
      </c>
      <c r="AS50" s="495" t="s">
        <v>318</v>
      </c>
      <c r="AT50" s="495" t="s">
        <v>318</v>
      </c>
      <c r="AU50" s="495" t="s">
        <v>318</v>
      </c>
      <c r="AV50" s="495" t="s">
        <v>318</v>
      </c>
      <c r="AW50" s="495" t="s">
        <v>318</v>
      </c>
      <c r="AX50" s="495" t="s">
        <v>318</v>
      </c>
      <c r="AY50" s="495" t="s">
        <v>318</v>
      </c>
      <c r="AZ50" s="495" t="s">
        <v>318</v>
      </c>
      <c r="BA50" s="495" t="s">
        <v>318</v>
      </c>
      <c r="BB50" s="495" t="s">
        <v>318</v>
      </c>
      <c r="BC50" s="495" t="s">
        <v>318</v>
      </c>
      <c r="BD50" s="495" t="s">
        <v>318</v>
      </c>
      <c r="BE50" s="495" t="s">
        <v>318</v>
      </c>
      <c r="BF50" s="495" t="s">
        <v>318</v>
      </c>
      <c r="BG50" s="495" t="s">
        <v>318</v>
      </c>
      <c r="BH50" s="495" t="s">
        <v>318</v>
      </c>
      <c r="BI50" s="495" t="s">
        <v>318</v>
      </c>
      <c r="BJ50" s="495" t="s">
        <v>318</v>
      </c>
      <c r="BK50" s="495" t="s">
        <v>318</v>
      </c>
      <c r="BL50" s="495" t="s">
        <v>318</v>
      </c>
      <c r="BM50" s="495" t="s">
        <v>318</v>
      </c>
      <c r="BN50" s="495" t="s">
        <v>318</v>
      </c>
      <c r="BO50" s="504" t="s">
        <v>318</v>
      </c>
      <c r="BP50" s="495" t="s">
        <v>318</v>
      </c>
      <c r="BQ50" s="495" t="s">
        <v>318</v>
      </c>
      <c r="BR50" s="495" t="s">
        <v>318</v>
      </c>
      <c r="BS50" s="495" t="s">
        <v>318</v>
      </c>
      <c r="BT50" s="495" t="s">
        <v>318</v>
      </c>
      <c r="BU50" s="495" t="s">
        <v>318</v>
      </c>
      <c r="BV50" s="495" t="s">
        <v>318</v>
      </c>
      <c r="BW50" s="495" t="s">
        <v>318</v>
      </c>
      <c r="BX50" s="495" t="s">
        <v>318</v>
      </c>
      <c r="BY50" s="495" t="s">
        <v>318</v>
      </c>
      <c r="BZ50" s="495" t="s">
        <v>318</v>
      </c>
      <c r="CA50" s="495" t="s">
        <v>318</v>
      </c>
      <c r="CB50" s="495" t="s">
        <v>318</v>
      </c>
      <c r="CC50" s="495" t="s">
        <v>318</v>
      </c>
      <c r="CD50" s="495" t="s">
        <v>318</v>
      </c>
      <c r="CE50" s="495" t="s">
        <v>318</v>
      </c>
      <c r="CF50" s="495" t="s">
        <v>318</v>
      </c>
      <c r="CG50" s="495" t="s">
        <v>318</v>
      </c>
      <c r="CH50" s="495" t="s">
        <v>318</v>
      </c>
      <c r="CI50" s="495" t="s">
        <v>318</v>
      </c>
      <c r="CJ50" s="495" t="s">
        <v>318</v>
      </c>
      <c r="CK50" s="495" t="s">
        <v>318</v>
      </c>
      <c r="CL50" s="495" t="s">
        <v>318</v>
      </c>
      <c r="CM50" s="495" t="s">
        <v>318</v>
      </c>
      <c r="CN50" s="495" t="s">
        <v>318</v>
      </c>
      <c r="CO50" s="495" t="s">
        <v>318</v>
      </c>
      <c r="CP50" s="495" t="s">
        <v>318</v>
      </c>
      <c r="CQ50" s="504" t="s">
        <v>318</v>
      </c>
      <c r="CR50" s="495" t="s">
        <v>318</v>
      </c>
      <c r="CS50" s="495" t="s">
        <v>318</v>
      </c>
      <c r="CT50" s="495" t="s">
        <v>318</v>
      </c>
      <c r="CU50" s="495" t="s">
        <v>318</v>
      </c>
      <c r="CV50" s="495" t="s">
        <v>318</v>
      </c>
      <c r="CW50" s="495" t="s">
        <v>318</v>
      </c>
      <c r="CX50" s="495" t="s">
        <v>318</v>
      </c>
      <c r="CY50" s="495" t="s">
        <v>318</v>
      </c>
      <c r="CZ50" s="495" t="s">
        <v>318</v>
      </c>
      <c r="DA50" s="495" t="s">
        <v>318</v>
      </c>
      <c r="DB50" s="495" t="s">
        <v>318</v>
      </c>
      <c r="DC50" s="495" t="s">
        <v>318</v>
      </c>
      <c r="DD50" s="495" t="s">
        <v>318</v>
      </c>
      <c r="DE50" s="495" t="s">
        <v>318</v>
      </c>
      <c r="DF50" s="495" t="s">
        <v>318</v>
      </c>
      <c r="DG50" s="495" t="s">
        <v>318</v>
      </c>
      <c r="DH50" s="495" t="s">
        <v>318</v>
      </c>
      <c r="DI50" s="495" t="s">
        <v>318</v>
      </c>
      <c r="DJ50" s="495" t="s">
        <v>318</v>
      </c>
      <c r="DK50" s="495" t="s">
        <v>318</v>
      </c>
      <c r="DL50" s="495" t="s">
        <v>318</v>
      </c>
      <c r="DM50" s="495" t="s">
        <v>318</v>
      </c>
      <c r="DN50" s="495" t="s">
        <v>318</v>
      </c>
      <c r="DO50" s="495" t="s">
        <v>318</v>
      </c>
      <c r="DP50" s="495" t="s">
        <v>318</v>
      </c>
      <c r="DQ50" s="495" t="s">
        <v>318</v>
      </c>
      <c r="DR50" s="495" t="s">
        <v>318</v>
      </c>
      <c r="DS50" s="495" t="s">
        <v>318</v>
      </c>
      <c r="DT50" s="495" t="s">
        <v>318</v>
      </c>
      <c r="DU50" s="816" t="s">
        <v>318</v>
      </c>
      <c r="DV50" s="1384">
        <f>COUNTA(E10:DV10,E30:DV30,E50:DU50)</f>
        <v>290</v>
      </c>
      <c r="DW50" s="1375"/>
      <c r="DY50" s="398"/>
    </row>
    <row r="51" spans="2:129" ht="18" customHeight="1">
      <c r="B51" s="492"/>
      <c r="C51" s="486" t="s">
        <v>319</v>
      </c>
      <c r="D51" s="493"/>
      <c r="E51" s="504"/>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504"/>
      <c r="AK51" s="495"/>
      <c r="AL51" s="495"/>
      <c r="AM51" s="495"/>
      <c r="AN51" s="495"/>
      <c r="AO51" s="495"/>
      <c r="AP51" s="495"/>
      <c r="AQ51" s="495"/>
      <c r="AR51" s="495"/>
      <c r="AS51" s="495"/>
      <c r="AT51" s="495"/>
      <c r="AU51" s="495"/>
      <c r="AV51" s="495"/>
      <c r="AW51" s="495"/>
      <c r="AX51" s="495"/>
      <c r="AY51" s="495"/>
      <c r="AZ51" s="495"/>
      <c r="BA51" s="495"/>
      <c r="BB51" s="495"/>
      <c r="BC51" s="495"/>
      <c r="BD51" s="495"/>
      <c r="BE51" s="495"/>
      <c r="BF51" s="495"/>
      <c r="BG51" s="495"/>
      <c r="BH51" s="495"/>
      <c r="BI51" s="495"/>
      <c r="BJ51" s="495"/>
      <c r="BK51" s="495"/>
      <c r="BL51" s="495"/>
      <c r="BM51" s="495"/>
      <c r="BN51" s="495"/>
      <c r="BO51" s="504"/>
      <c r="BP51" s="495"/>
      <c r="BQ51" s="495"/>
      <c r="BR51" s="495"/>
      <c r="BS51" s="495"/>
      <c r="BT51" s="495"/>
      <c r="BU51" s="495"/>
      <c r="BV51" s="495"/>
      <c r="BW51" s="495"/>
      <c r="BX51" s="495"/>
      <c r="BY51" s="495"/>
      <c r="BZ51" s="495"/>
      <c r="CA51" s="495"/>
      <c r="CB51" s="495"/>
      <c r="CC51" s="495"/>
      <c r="CD51" s="495"/>
      <c r="CE51" s="495"/>
      <c r="CF51" s="495"/>
      <c r="CG51" s="495"/>
      <c r="CH51" s="495"/>
      <c r="CI51" s="495"/>
      <c r="CJ51" s="495"/>
      <c r="CK51" s="495"/>
      <c r="CL51" s="495"/>
      <c r="CM51" s="495"/>
      <c r="CN51" s="495"/>
      <c r="CO51" s="495"/>
      <c r="CP51" s="495"/>
      <c r="CQ51" s="504"/>
      <c r="CR51" s="495"/>
      <c r="CS51" s="495"/>
      <c r="CT51" s="495"/>
      <c r="CU51" s="495"/>
      <c r="CV51" s="495"/>
      <c r="CW51" s="495"/>
      <c r="CX51" s="495"/>
      <c r="CY51" s="495"/>
      <c r="CZ51" s="495"/>
      <c r="DA51" s="495"/>
      <c r="DB51" s="495"/>
      <c r="DC51" s="495"/>
      <c r="DD51" s="495"/>
      <c r="DE51" s="495"/>
      <c r="DF51" s="495"/>
      <c r="DG51" s="495"/>
      <c r="DH51" s="495"/>
      <c r="DI51" s="495"/>
      <c r="DJ51" s="495"/>
      <c r="DK51" s="495"/>
      <c r="DL51" s="495"/>
      <c r="DM51" s="495"/>
      <c r="DN51" s="495"/>
      <c r="DO51" s="495"/>
      <c r="DP51" s="495"/>
      <c r="DQ51" s="495"/>
      <c r="DR51" s="495"/>
      <c r="DS51" s="495"/>
      <c r="DT51" s="495"/>
      <c r="DU51" s="816"/>
      <c r="DV51" s="1374">
        <f>COUNTA(E11:DV11,E31:DV31,E51:DU51)</f>
        <v>0</v>
      </c>
      <c r="DW51" s="1375"/>
      <c r="DY51" s="398"/>
    </row>
    <row r="52" spans="2:129" ht="18" customHeight="1">
      <c r="B52" s="492"/>
      <c r="C52" s="486" t="s">
        <v>320</v>
      </c>
      <c r="D52" s="493"/>
      <c r="E52" s="504"/>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504"/>
      <c r="AK52" s="495"/>
      <c r="AL52" s="495"/>
      <c r="AM52" s="495"/>
      <c r="AN52" s="495"/>
      <c r="AO52" s="495"/>
      <c r="AP52" s="495"/>
      <c r="AQ52" s="495"/>
      <c r="AR52" s="495"/>
      <c r="AS52" s="495"/>
      <c r="AT52" s="495"/>
      <c r="AU52" s="495"/>
      <c r="AV52" s="495"/>
      <c r="AW52" s="495"/>
      <c r="AX52" s="495"/>
      <c r="AY52" s="495"/>
      <c r="AZ52" s="495"/>
      <c r="BA52" s="495"/>
      <c r="BB52" s="495"/>
      <c r="BC52" s="495"/>
      <c r="BD52" s="495"/>
      <c r="BE52" s="495"/>
      <c r="BF52" s="495"/>
      <c r="BG52" s="495"/>
      <c r="BH52" s="495"/>
      <c r="BI52" s="495"/>
      <c r="BJ52" s="495"/>
      <c r="BK52" s="495"/>
      <c r="BL52" s="495"/>
      <c r="BM52" s="495"/>
      <c r="BN52" s="495"/>
      <c r="BO52" s="504"/>
      <c r="BP52" s="495"/>
      <c r="BQ52" s="495"/>
      <c r="BR52" s="495"/>
      <c r="BS52" s="495"/>
      <c r="BT52" s="495"/>
      <c r="BU52" s="495"/>
      <c r="BV52" s="495"/>
      <c r="BW52" s="495"/>
      <c r="BX52" s="495"/>
      <c r="BY52" s="495"/>
      <c r="BZ52" s="495"/>
      <c r="CA52" s="495"/>
      <c r="CB52" s="495"/>
      <c r="CC52" s="495"/>
      <c r="CD52" s="495"/>
      <c r="CE52" s="495"/>
      <c r="CF52" s="495"/>
      <c r="CG52" s="495"/>
      <c r="CH52" s="495"/>
      <c r="CI52" s="495"/>
      <c r="CJ52" s="495"/>
      <c r="CK52" s="495"/>
      <c r="CL52" s="495"/>
      <c r="CM52" s="495"/>
      <c r="CN52" s="495"/>
      <c r="CO52" s="495"/>
      <c r="CP52" s="495"/>
      <c r="CQ52" s="504"/>
      <c r="CR52" s="495"/>
      <c r="CS52" s="495"/>
      <c r="CT52" s="495"/>
      <c r="CU52" s="495"/>
      <c r="CV52" s="495"/>
      <c r="CW52" s="495"/>
      <c r="CX52" s="495"/>
      <c r="CY52" s="495"/>
      <c r="CZ52" s="495"/>
      <c r="DA52" s="495"/>
      <c r="DB52" s="495"/>
      <c r="DC52" s="495"/>
      <c r="DD52" s="495"/>
      <c r="DE52" s="495"/>
      <c r="DF52" s="495"/>
      <c r="DG52" s="495"/>
      <c r="DH52" s="495"/>
      <c r="DI52" s="495"/>
      <c r="DJ52" s="495"/>
      <c r="DK52" s="495"/>
      <c r="DL52" s="495"/>
      <c r="DM52" s="495"/>
      <c r="DN52" s="495"/>
      <c r="DO52" s="495"/>
      <c r="DP52" s="495"/>
      <c r="DQ52" s="495"/>
      <c r="DR52" s="495"/>
      <c r="DS52" s="495"/>
      <c r="DT52" s="495"/>
      <c r="DU52" s="816"/>
      <c r="DV52" s="1374">
        <f>COUNTA(E12:DV12,E32:DV32,E52:DU52)</f>
        <v>0</v>
      </c>
      <c r="DW52" s="1375"/>
      <c r="DY52" s="398"/>
    </row>
    <row r="53" spans="2:129" ht="18" customHeight="1">
      <c r="B53" s="789" t="s">
        <v>895</v>
      </c>
      <c r="C53" s="487"/>
      <c r="D53" s="488"/>
      <c r="E53" s="817" t="s">
        <v>318</v>
      </c>
      <c r="F53" s="818" t="s">
        <v>318</v>
      </c>
      <c r="G53" s="818" t="s">
        <v>318</v>
      </c>
      <c r="H53" s="818" t="s">
        <v>318</v>
      </c>
      <c r="I53" s="818"/>
      <c r="J53" s="818"/>
      <c r="K53" s="818" t="s">
        <v>318</v>
      </c>
      <c r="L53" s="818" t="s">
        <v>318</v>
      </c>
      <c r="M53" s="818" t="s">
        <v>318</v>
      </c>
      <c r="N53" s="818" t="s">
        <v>318</v>
      </c>
      <c r="O53" s="818" t="s">
        <v>318</v>
      </c>
      <c r="P53" s="818"/>
      <c r="Q53" s="818"/>
      <c r="R53" s="818" t="s">
        <v>318</v>
      </c>
      <c r="S53" s="818" t="s">
        <v>318</v>
      </c>
      <c r="T53" s="818" t="s">
        <v>318</v>
      </c>
      <c r="U53" s="818" t="s">
        <v>318</v>
      </c>
      <c r="V53" s="818" t="s">
        <v>318</v>
      </c>
      <c r="W53" s="818"/>
      <c r="X53" s="818"/>
      <c r="Y53" s="818" t="s">
        <v>318</v>
      </c>
      <c r="Z53" s="818" t="s">
        <v>318</v>
      </c>
      <c r="AA53" s="818"/>
      <c r="AB53" s="818" t="s">
        <v>318</v>
      </c>
      <c r="AC53" s="818" t="s">
        <v>318</v>
      </c>
      <c r="AD53" s="818"/>
      <c r="AE53" s="818"/>
      <c r="AF53" s="818" t="s">
        <v>318</v>
      </c>
      <c r="AG53" s="818" t="s">
        <v>318</v>
      </c>
      <c r="AH53" s="818" t="s">
        <v>318</v>
      </c>
      <c r="AI53" s="818" t="s">
        <v>318</v>
      </c>
      <c r="AJ53" s="817"/>
      <c r="AK53" s="818"/>
      <c r="AL53" s="818"/>
      <c r="AM53" s="818" t="s">
        <v>318</v>
      </c>
      <c r="AN53" s="818" t="s">
        <v>318</v>
      </c>
      <c r="AO53" s="818" t="s">
        <v>318</v>
      </c>
      <c r="AP53" s="818" t="s">
        <v>318</v>
      </c>
      <c r="AQ53" s="818" t="s">
        <v>318</v>
      </c>
      <c r="AR53" s="818"/>
      <c r="AS53" s="818"/>
      <c r="AT53" s="818"/>
      <c r="AU53" s="818" t="s">
        <v>318</v>
      </c>
      <c r="AV53" s="818" t="s">
        <v>318</v>
      </c>
      <c r="AW53" s="818" t="s">
        <v>318</v>
      </c>
      <c r="AX53" s="818" t="s">
        <v>318</v>
      </c>
      <c r="AY53" s="818"/>
      <c r="AZ53" s="818"/>
      <c r="BA53" s="818" t="s">
        <v>318</v>
      </c>
      <c r="BB53" s="818" t="s">
        <v>318</v>
      </c>
      <c r="BC53" s="818" t="s">
        <v>318</v>
      </c>
      <c r="BD53" s="818" t="s">
        <v>318</v>
      </c>
      <c r="BE53" s="818" t="s">
        <v>318</v>
      </c>
      <c r="BF53" s="818"/>
      <c r="BG53" s="818"/>
      <c r="BH53" s="818" t="s">
        <v>318</v>
      </c>
      <c r="BI53" s="818" t="s">
        <v>318</v>
      </c>
      <c r="BJ53" s="818" t="s">
        <v>318</v>
      </c>
      <c r="BK53" s="818" t="s">
        <v>318</v>
      </c>
      <c r="BL53" s="818" t="s">
        <v>318</v>
      </c>
      <c r="BM53" s="818"/>
      <c r="BN53" s="818"/>
      <c r="BO53" s="817" t="s">
        <v>318</v>
      </c>
      <c r="BP53" s="818" t="s">
        <v>318</v>
      </c>
      <c r="BQ53" s="818" t="s">
        <v>318</v>
      </c>
      <c r="BR53" s="818" t="s">
        <v>318</v>
      </c>
      <c r="BS53" s="818" t="s">
        <v>318</v>
      </c>
      <c r="BT53" s="818"/>
      <c r="BU53" s="818"/>
      <c r="BV53" s="818" t="s">
        <v>318</v>
      </c>
      <c r="BW53" s="818" t="s">
        <v>318</v>
      </c>
      <c r="BX53" s="818" t="s">
        <v>318</v>
      </c>
      <c r="BY53" s="818"/>
      <c r="BZ53" s="818" t="s">
        <v>318</v>
      </c>
      <c r="CA53" s="818"/>
      <c r="CB53" s="818"/>
      <c r="CC53" s="818" t="s">
        <v>318</v>
      </c>
      <c r="CD53" s="818" t="s">
        <v>318</v>
      </c>
      <c r="CE53" s="818" t="s">
        <v>318</v>
      </c>
      <c r="CF53" s="818" t="s">
        <v>318</v>
      </c>
      <c r="CG53" s="818" t="s">
        <v>318</v>
      </c>
      <c r="CH53" s="818"/>
      <c r="CI53" s="818"/>
      <c r="CJ53" s="818" t="s">
        <v>318</v>
      </c>
      <c r="CK53" s="818" t="s">
        <v>318</v>
      </c>
      <c r="CL53" s="818" t="s">
        <v>318</v>
      </c>
      <c r="CM53" s="818" t="s">
        <v>318</v>
      </c>
      <c r="CN53" s="818" t="s">
        <v>318</v>
      </c>
      <c r="CO53" s="818"/>
      <c r="CP53" s="818"/>
      <c r="CQ53" s="817" t="s">
        <v>318</v>
      </c>
      <c r="CR53" s="818" t="s">
        <v>318</v>
      </c>
      <c r="CS53" s="818" t="s">
        <v>318</v>
      </c>
      <c r="CT53" s="818" t="s">
        <v>318</v>
      </c>
      <c r="CU53" s="818" t="s">
        <v>318</v>
      </c>
      <c r="CV53" s="818"/>
      <c r="CW53" s="818"/>
      <c r="CX53" s="818" t="s">
        <v>318</v>
      </c>
      <c r="CY53" s="818" t="s">
        <v>318</v>
      </c>
      <c r="CZ53" s="818" t="s">
        <v>318</v>
      </c>
      <c r="DA53" s="818" t="s">
        <v>318</v>
      </c>
      <c r="DB53" s="818" t="s">
        <v>318</v>
      </c>
      <c r="DC53" s="818"/>
      <c r="DD53" s="818"/>
      <c r="DE53" s="818" t="s">
        <v>318</v>
      </c>
      <c r="DF53" s="818" t="s">
        <v>318</v>
      </c>
      <c r="DG53" s="818" t="s">
        <v>318</v>
      </c>
      <c r="DH53" s="818" t="s">
        <v>318</v>
      </c>
      <c r="DI53" s="818" t="s">
        <v>318</v>
      </c>
      <c r="DJ53" s="818"/>
      <c r="DK53" s="818"/>
      <c r="DL53" s="818" t="s">
        <v>318</v>
      </c>
      <c r="DM53" s="818" t="s">
        <v>318</v>
      </c>
      <c r="DN53" s="818" t="s">
        <v>318</v>
      </c>
      <c r="DO53" s="818" t="s">
        <v>318</v>
      </c>
      <c r="DP53" s="818" t="s">
        <v>318</v>
      </c>
      <c r="DQ53" s="818"/>
      <c r="DR53" s="818"/>
      <c r="DS53" s="818" t="s">
        <v>318</v>
      </c>
      <c r="DT53" s="818" t="s">
        <v>318</v>
      </c>
      <c r="DU53" s="819" t="s">
        <v>318</v>
      </c>
      <c r="DV53" s="1372">
        <f>COUNTA(E13:DV13,E33:DV33,E53:DU53)</f>
        <v>247</v>
      </c>
      <c r="DW53" s="1373"/>
      <c r="DY53" s="398"/>
    </row>
    <row r="54" spans="2:129" ht="18" customHeight="1">
      <c r="B54" s="397"/>
      <c r="C54" s="397"/>
      <c r="D54" s="397"/>
      <c r="E54" s="826"/>
      <c r="F54" s="826"/>
      <c r="G54" s="826"/>
      <c r="H54" s="826"/>
      <c r="I54" s="826"/>
      <c r="J54" s="826"/>
      <c r="K54" s="826"/>
      <c r="L54" s="826"/>
      <c r="M54" s="826"/>
      <c r="N54" s="826"/>
      <c r="O54" s="826"/>
      <c r="P54" s="826"/>
      <c r="Q54" s="826"/>
      <c r="R54" s="826"/>
      <c r="S54" s="826"/>
      <c r="T54" s="826"/>
      <c r="U54" s="826"/>
      <c r="V54" s="826"/>
      <c r="W54" s="826"/>
      <c r="X54" s="826"/>
      <c r="Y54" s="826"/>
      <c r="Z54" s="826"/>
      <c r="AA54" s="826"/>
      <c r="AB54" s="826"/>
      <c r="AC54" s="826"/>
      <c r="AD54" s="826"/>
      <c r="AE54" s="826"/>
      <c r="AF54" s="826"/>
      <c r="AG54" s="826"/>
      <c r="AH54" s="826"/>
      <c r="AI54" s="826"/>
      <c r="AJ54" s="826"/>
      <c r="AK54" s="826"/>
      <c r="AL54" s="826"/>
      <c r="AM54" s="826"/>
      <c r="AN54" s="826"/>
      <c r="AO54" s="826"/>
      <c r="AP54" s="826"/>
      <c r="AQ54" s="826"/>
      <c r="AR54" s="826"/>
      <c r="AS54" s="826"/>
      <c r="AT54" s="826"/>
      <c r="AU54" s="826"/>
      <c r="AV54" s="826"/>
      <c r="AW54" s="826"/>
      <c r="AX54" s="826"/>
      <c r="AY54" s="826"/>
      <c r="AZ54" s="826"/>
      <c r="BA54" s="826"/>
      <c r="BB54" s="826"/>
      <c r="BC54" s="826"/>
      <c r="BD54" s="826"/>
      <c r="BE54" s="826"/>
      <c r="BF54" s="826"/>
      <c r="BG54" s="826"/>
      <c r="BH54" s="826"/>
      <c r="BI54" s="826"/>
      <c r="BJ54" s="826"/>
      <c r="BK54" s="826"/>
      <c r="BL54" s="826"/>
      <c r="BM54" s="826"/>
      <c r="BN54" s="826"/>
      <c r="BO54" s="826"/>
      <c r="BP54" s="826"/>
      <c r="BQ54" s="826"/>
      <c r="BR54" s="826"/>
      <c r="BS54" s="826"/>
      <c r="BT54" s="826"/>
      <c r="BU54" s="826"/>
      <c r="BV54" s="826"/>
      <c r="BW54" s="826"/>
      <c r="BX54" s="826"/>
      <c r="BY54" s="826"/>
      <c r="BZ54" s="826"/>
      <c r="CA54" s="826"/>
      <c r="CB54" s="826"/>
      <c r="CC54" s="826"/>
      <c r="CD54" s="826"/>
      <c r="CE54" s="826"/>
      <c r="CF54" s="826"/>
      <c r="CG54" s="826"/>
      <c r="CH54" s="826"/>
      <c r="CI54" s="826"/>
      <c r="CJ54" s="826"/>
      <c r="CK54" s="826"/>
      <c r="CL54" s="826"/>
      <c r="CM54" s="826"/>
      <c r="CN54" s="826"/>
      <c r="CO54" s="826"/>
      <c r="CP54" s="826"/>
      <c r="CQ54" s="826"/>
      <c r="CR54" s="826"/>
      <c r="CS54" s="826"/>
      <c r="CT54" s="826"/>
      <c r="CU54" s="826"/>
      <c r="CV54" s="826"/>
      <c r="CW54" s="826"/>
      <c r="CX54" s="826"/>
      <c r="CY54" s="826"/>
      <c r="CZ54" s="826"/>
      <c r="DA54" s="826"/>
      <c r="DB54" s="826"/>
      <c r="DC54" s="826"/>
      <c r="DD54" s="826"/>
      <c r="DE54" s="826"/>
      <c r="DF54" s="826"/>
      <c r="DG54" s="826"/>
      <c r="DH54" s="826"/>
      <c r="DI54" s="826"/>
      <c r="DJ54" s="826"/>
      <c r="DK54" s="826"/>
      <c r="DL54" s="826"/>
      <c r="DM54" s="826"/>
      <c r="DN54" s="826"/>
      <c r="DO54" s="826"/>
      <c r="DP54" s="826"/>
      <c r="DQ54" s="826"/>
      <c r="DR54" s="826"/>
      <c r="DS54" s="826"/>
      <c r="DT54" s="826"/>
      <c r="DU54" s="826"/>
      <c r="DV54" s="828"/>
      <c r="DW54" s="523"/>
      <c r="DX54" s="399"/>
      <c r="DY54" s="398"/>
    </row>
    <row r="55" spans="2:129" ht="18" customHeight="1">
      <c r="B55" s="799" t="s">
        <v>321</v>
      </c>
      <c r="C55" s="800"/>
      <c r="D55" s="491"/>
      <c r="E55" s="524">
        <v>4</v>
      </c>
      <c r="F55" s="525">
        <v>4</v>
      </c>
      <c r="G55" s="525">
        <v>4</v>
      </c>
      <c r="H55" s="525">
        <v>4</v>
      </c>
      <c r="I55" s="525">
        <v>4</v>
      </c>
      <c r="J55" s="525">
        <v>4</v>
      </c>
      <c r="K55" s="525">
        <v>4</v>
      </c>
      <c r="L55" s="525">
        <v>4</v>
      </c>
      <c r="M55" s="525">
        <v>4</v>
      </c>
      <c r="N55" s="525">
        <v>4</v>
      </c>
      <c r="O55" s="525">
        <v>4</v>
      </c>
      <c r="P55" s="525">
        <v>4</v>
      </c>
      <c r="Q55" s="525">
        <v>3</v>
      </c>
      <c r="R55" s="525">
        <v>3</v>
      </c>
      <c r="S55" s="525">
        <v>3</v>
      </c>
      <c r="T55" s="525">
        <v>3</v>
      </c>
      <c r="U55" s="525">
        <v>3</v>
      </c>
      <c r="V55" s="525">
        <v>3</v>
      </c>
      <c r="W55" s="525">
        <v>3</v>
      </c>
      <c r="X55" s="525">
        <v>3</v>
      </c>
      <c r="Y55" s="525">
        <v>3</v>
      </c>
      <c r="Z55" s="525">
        <v>3</v>
      </c>
      <c r="AA55" s="525">
        <v>3</v>
      </c>
      <c r="AB55" s="525">
        <v>3</v>
      </c>
      <c r="AC55" s="525">
        <v>3</v>
      </c>
      <c r="AD55" s="525">
        <v>3</v>
      </c>
      <c r="AE55" s="525">
        <v>3</v>
      </c>
      <c r="AF55" s="525">
        <v>3</v>
      </c>
      <c r="AG55" s="525">
        <v>3</v>
      </c>
      <c r="AH55" s="525">
        <v>3</v>
      </c>
      <c r="AI55" s="526">
        <v>3</v>
      </c>
      <c r="AJ55" s="524">
        <v>3</v>
      </c>
      <c r="AK55" s="525">
        <v>3</v>
      </c>
      <c r="AL55" s="525">
        <v>3</v>
      </c>
      <c r="AM55" s="525">
        <v>3</v>
      </c>
      <c r="AN55" s="525">
        <v>3</v>
      </c>
      <c r="AO55" s="525">
        <v>3</v>
      </c>
      <c r="AP55" s="525">
        <v>3</v>
      </c>
      <c r="AQ55" s="525">
        <v>3</v>
      </c>
      <c r="AR55" s="525">
        <v>3</v>
      </c>
      <c r="AS55" s="525">
        <v>3</v>
      </c>
      <c r="AT55" s="525">
        <v>3</v>
      </c>
      <c r="AU55" s="525">
        <v>3</v>
      </c>
      <c r="AV55" s="525">
        <v>3</v>
      </c>
      <c r="AW55" s="525">
        <v>3</v>
      </c>
      <c r="AX55" s="525">
        <v>3</v>
      </c>
      <c r="AY55" s="525">
        <v>2</v>
      </c>
      <c r="AZ55" s="525">
        <v>2</v>
      </c>
      <c r="BA55" s="525">
        <v>2</v>
      </c>
      <c r="BB55" s="525">
        <v>2</v>
      </c>
      <c r="BC55" s="525">
        <v>2</v>
      </c>
      <c r="BD55" s="525">
        <v>2</v>
      </c>
      <c r="BE55" s="525">
        <v>2</v>
      </c>
      <c r="BF55" s="525">
        <v>2</v>
      </c>
      <c r="BG55" s="506">
        <v>2</v>
      </c>
      <c r="BH55" s="506">
        <v>2</v>
      </c>
      <c r="BI55" s="506">
        <v>2</v>
      </c>
      <c r="BJ55" s="506">
        <v>2</v>
      </c>
      <c r="BK55" s="506">
        <v>2</v>
      </c>
      <c r="BL55" s="506">
        <v>2</v>
      </c>
      <c r="BM55" s="506">
        <v>2</v>
      </c>
      <c r="BN55" s="507">
        <v>2</v>
      </c>
      <c r="BO55" s="505">
        <v>2</v>
      </c>
      <c r="BP55" s="506">
        <v>2</v>
      </c>
      <c r="BQ55" s="506">
        <v>2</v>
      </c>
      <c r="BR55" s="506">
        <v>2</v>
      </c>
      <c r="BS55" s="506">
        <v>2</v>
      </c>
      <c r="BT55" s="506">
        <v>2</v>
      </c>
      <c r="BU55" s="506">
        <v>1</v>
      </c>
      <c r="BV55" s="506">
        <v>1</v>
      </c>
      <c r="BW55" s="506">
        <v>1</v>
      </c>
      <c r="BX55" s="506">
        <v>1</v>
      </c>
      <c r="BY55" s="506">
        <v>1</v>
      </c>
      <c r="BZ55" s="506">
        <v>1</v>
      </c>
      <c r="CA55" s="506">
        <v>1</v>
      </c>
      <c r="CB55" s="506">
        <v>1</v>
      </c>
      <c r="CC55" s="506">
        <v>1</v>
      </c>
      <c r="CD55" s="506">
        <v>1</v>
      </c>
      <c r="CE55" s="506">
        <v>1</v>
      </c>
      <c r="CF55" s="506">
        <v>1</v>
      </c>
      <c r="CG55" s="506">
        <v>1</v>
      </c>
      <c r="CH55" s="506">
        <v>1</v>
      </c>
      <c r="CI55" s="506">
        <v>1</v>
      </c>
      <c r="CJ55" s="506">
        <v>1</v>
      </c>
      <c r="CK55" s="506">
        <v>1</v>
      </c>
      <c r="CL55" s="506">
        <v>1</v>
      </c>
      <c r="CM55" s="506">
        <v>1</v>
      </c>
      <c r="CN55" s="506">
        <v>1</v>
      </c>
      <c r="CO55" s="506">
        <v>1</v>
      </c>
      <c r="CP55" s="507">
        <v>1</v>
      </c>
      <c r="CQ55" s="505">
        <v>1</v>
      </c>
      <c r="CR55" s="506">
        <v>1</v>
      </c>
      <c r="CS55" s="506">
        <v>1</v>
      </c>
      <c r="CT55" s="506">
        <v>1</v>
      </c>
      <c r="CU55" s="506">
        <v>1</v>
      </c>
      <c r="CV55" s="506">
        <v>1</v>
      </c>
      <c r="CW55" s="506">
        <v>1</v>
      </c>
      <c r="CX55" s="506">
        <v>1</v>
      </c>
      <c r="CY55" s="506">
        <v>1</v>
      </c>
      <c r="CZ55" s="506">
        <v>2</v>
      </c>
      <c r="DA55" s="506">
        <v>2</v>
      </c>
      <c r="DB55" s="506">
        <v>2</v>
      </c>
      <c r="DC55" s="506">
        <v>2</v>
      </c>
      <c r="DD55" s="506">
        <v>2</v>
      </c>
      <c r="DE55" s="506">
        <v>2</v>
      </c>
      <c r="DF55" s="506">
        <v>2</v>
      </c>
      <c r="DG55" s="506">
        <v>2</v>
      </c>
      <c r="DH55" s="506">
        <v>2</v>
      </c>
      <c r="DI55" s="506">
        <v>2</v>
      </c>
      <c r="DJ55" s="506">
        <v>2</v>
      </c>
      <c r="DK55" s="506">
        <v>2</v>
      </c>
      <c r="DL55" s="506">
        <v>2</v>
      </c>
      <c r="DM55" s="506">
        <v>2</v>
      </c>
      <c r="DN55" s="506">
        <v>2</v>
      </c>
      <c r="DO55" s="506">
        <v>2</v>
      </c>
      <c r="DP55" s="506">
        <v>2</v>
      </c>
      <c r="DQ55" s="506">
        <v>2</v>
      </c>
      <c r="DR55" s="506">
        <v>2</v>
      </c>
      <c r="DS55" s="525">
        <v>2</v>
      </c>
      <c r="DT55" s="525">
        <v>2</v>
      </c>
      <c r="DU55" s="525">
        <v>2</v>
      </c>
      <c r="DV55" s="1376" t="s">
        <v>178</v>
      </c>
      <c r="DW55" s="1377"/>
      <c r="DY55" s="398"/>
    </row>
    <row r="56" spans="2:129" ht="18" customHeight="1">
      <c r="B56" s="485"/>
      <c r="C56" s="501" t="s">
        <v>27</v>
      </c>
      <c r="D56" s="793" t="str">
        <f aca="true" t="shared" si="29" ref="D56:D62">D36</f>
        <v>12,700kJ/kg</v>
      </c>
      <c r="E56" s="829">
        <f aca="true" t="shared" si="30" ref="E56:BP56">IF(E55=1,E55,"")</f>
      </c>
      <c r="F56" s="512">
        <f t="shared" si="30"/>
      </c>
      <c r="G56" s="512">
        <f t="shared" si="30"/>
      </c>
      <c r="H56" s="512">
        <f t="shared" si="30"/>
      </c>
      <c r="I56" s="512">
        <f t="shared" si="30"/>
      </c>
      <c r="J56" s="512">
        <f t="shared" si="30"/>
      </c>
      <c r="K56" s="512">
        <f t="shared" si="30"/>
      </c>
      <c r="L56" s="512">
        <f t="shared" si="30"/>
      </c>
      <c r="M56" s="512">
        <f t="shared" si="30"/>
      </c>
      <c r="N56" s="512">
        <f t="shared" si="30"/>
      </c>
      <c r="O56" s="512">
        <f t="shared" si="30"/>
      </c>
      <c r="P56" s="512">
        <f t="shared" si="30"/>
      </c>
      <c r="Q56" s="512">
        <f t="shared" si="30"/>
      </c>
      <c r="R56" s="512">
        <f t="shared" si="30"/>
      </c>
      <c r="S56" s="512">
        <f t="shared" si="30"/>
      </c>
      <c r="T56" s="512">
        <f t="shared" si="30"/>
      </c>
      <c r="U56" s="512">
        <f t="shared" si="30"/>
      </c>
      <c r="V56" s="512">
        <f t="shared" si="30"/>
      </c>
      <c r="W56" s="512">
        <f t="shared" si="30"/>
      </c>
      <c r="X56" s="512">
        <f t="shared" si="30"/>
      </c>
      <c r="Y56" s="512">
        <f t="shared" si="30"/>
      </c>
      <c r="Z56" s="512">
        <f t="shared" si="30"/>
      </c>
      <c r="AA56" s="512">
        <f t="shared" si="30"/>
      </c>
      <c r="AB56" s="512">
        <f t="shared" si="30"/>
      </c>
      <c r="AC56" s="512">
        <f t="shared" si="30"/>
      </c>
      <c r="AD56" s="512">
        <f t="shared" si="30"/>
      </c>
      <c r="AE56" s="512">
        <f t="shared" si="30"/>
      </c>
      <c r="AF56" s="512">
        <f t="shared" si="30"/>
      </c>
      <c r="AG56" s="512">
        <f t="shared" si="30"/>
      </c>
      <c r="AH56" s="512">
        <f t="shared" si="30"/>
      </c>
      <c r="AI56" s="830">
        <f t="shared" si="30"/>
      </c>
      <c r="AJ56" s="829">
        <f t="shared" si="30"/>
      </c>
      <c r="AK56" s="512">
        <f t="shared" si="30"/>
      </c>
      <c r="AL56" s="512">
        <f t="shared" si="30"/>
      </c>
      <c r="AM56" s="512">
        <f t="shared" si="30"/>
      </c>
      <c r="AN56" s="512">
        <f t="shared" si="30"/>
      </c>
      <c r="AO56" s="512">
        <f t="shared" si="30"/>
      </c>
      <c r="AP56" s="512">
        <f t="shared" si="30"/>
      </c>
      <c r="AQ56" s="512">
        <f t="shared" si="30"/>
      </c>
      <c r="AR56" s="512">
        <f t="shared" si="30"/>
      </c>
      <c r="AS56" s="512">
        <f t="shared" si="30"/>
      </c>
      <c r="AT56" s="512">
        <f t="shared" si="30"/>
      </c>
      <c r="AU56" s="512">
        <f t="shared" si="30"/>
      </c>
      <c r="AV56" s="512">
        <f t="shared" si="30"/>
      </c>
      <c r="AW56" s="512">
        <f t="shared" si="30"/>
      </c>
      <c r="AX56" s="512">
        <f t="shared" si="30"/>
      </c>
      <c r="AY56" s="512">
        <f t="shared" si="30"/>
      </c>
      <c r="AZ56" s="512">
        <f t="shared" si="30"/>
      </c>
      <c r="BA56" s="512">
        <f t="shared" si="30"/>
      </c>
      <c r="BB56" s="512">
        <f t="shared" si="30"/>
      </c>
      <c r="BC56" s="512">
        <f t="shared" si="30"/>
      </c>
      <c r="BD56" s="512">
        <f t="shared" si="30"/>
      </c>
      <c r="BE56" s="512">
        <f t="shared" si="30"/>
      </c>
      <c r="BF56" s="512">
        <f t="shared" si="30"/>
      </c>
      <c r="BG56" s="510">
        <f t="shared" si="30"/>
      </c>
      <c r="BH56" s="510">
        <f t="shared" si="30"/>
      </c>
      <c r="BI56" s="510">
        <f t="shared" si="30"/>
      </c>
      <c r="BJ56" s="510">
        <f t="shared" si="30"/>
      </c>
      <c r="BK56" s="510">
        <f t="shared" si="30"/>
      </c>
      <c r="BL56" s="510">
        <f t="shared" si="30"/>
      </c>
      <c r="BM56" s="510">
        <f t="shared" si="30"/>
      </c>
      <c r="BN56" s="511">
        <f t="shared" si="30"/>
      </c>
      <c r="BO56" s="509">
        <f t="shared" si="30"/>
      </c>
      <c r="BP56" s="510">
        <f t="shared" si="30"/>
      </c>
      <c r="BQ56" s="510">
        <f aca="true" t="shared" si="31" ref="BQ56:DU56">IF(BQ55=1,BQ55,"")</f>
      </c>
      <c r="BR56" s="510">
        <f t="shared" si="31"/>
      </c>
      <c r="BS56" s="510">
        <f t="shared" si="31"/>
      </c>
      <c r="BT56" s="510">
        <f t="shared" si="31"/>
      </c>
      <c r="BU56" s="831">
        <f t="shared" si="31"/>
        <v>1</v>
      </c>
      <c r="BV56" s="831">
        <f t="shared" si="31"/>
        <v>1</v>
      </c>
      <c r="BW56" s="831">
        <f t="shared" si="31"/>
        <v>1</v>
      </c>
      <c r="BX56" s="831">
        <f t="shared" si="31"/>
        <v>1</v>
      </c>
      <c r="BY56" s="831">
        <f t="shared" si="31"/>
        <v>1</v>
      </c>
      <c r="BZ56" s="831">
        <f t="shared" si="31"/>
        <v>1</v>
      </c>
      <c r="CA56" s="831">
        <f t="shared" si="31"/>
        <v>1</v>
      </c>
      <c r="CB56" s="831">
        <f t="shared" si="31"/>
        <v>1</v>
      </c>
      <c r="CC56" s="831">
        <f t="shared" si="31"/>
        <v>1</v>
      </c>
      <c r="CD56" s="831">
        <f t="shared" si="31"/>
        <v>1</v>
      </c>
      <c r="CE56" s="831">
        <f t="shared" si="31"/>
        <v>1</v>
      </c>
      <c r="CF56" s="831">
        <f t="shared" si="31"/>
        <v>1</v>
      </c>
      <c r="CG56" s="831">
        <f t="shared" si="31"/>
        <v>1</v>
      </c>
      <c r="CH56" s="831">
        <f t="shared" si="31"/>
        <v>1</v>
      </c>
      <c r="CI56" s="831">
        <f t="shared" si="31"/>
        <v>1</v>
      </c>
      <c r="CJ56" s="831">
        <f t="shared" si="31"/>
        <v>1</v>
      </c>
      <c r="CK56" s="831">
        <f t="shared" si="31"/>
        <v>1</v>
      </c>
      <c r="CL56" s="831">
        <f t="shared" si="31"/>
        <v>1</v>
      </c>
      <c r="CM56" s="831">
        <f t="shared" si="31"/>
        <v>1</v>
      </c>
      <c r="CN56" s="831">
        <f t="shared" si="31"/>
        <v>1</v>
      </c>
      <c r="CO56" s="831">
        <f t="shared" si="31"/>
        <v>1</v>
      </c>
      <c r="CP56" s="832">
        <f t="shared" si="31"/>
        <v>1</v>
      </c>
      <c r="CQ56" s="833">
        <f t="shared" si="31"/>
        <v>1</v>
      </c>
      <c r="CR56" s="831">
        <f t="shared" si="31"/>
        <v>1</v>
      </c>
      <c r="CS56" s="831">
        <f t="shared" si="31"/>
        <v>1</v>
      </c>
      <c r="CT56" s="831">
        <f t="shared" si="31"/>
        <v>1</v>
      </c>
      <c r="CU56" s="831">
        <f t="shared" si="31"/>
        <v>1</v>
      </c>
      <c r="CV56" s="831">
        <f t="shared" si="31"/>
        <v>1</v>
      </c>
      <c r="CW56" s="831">
        <f t="shared" si="31"/>
        <v>1</v>
      </c>
      <c r="CX56" s="831">
        <f t="shared" si="31"/>
        <v>1</v>
      </c>
      <c r="CY56" s="831">
        <f t="shared" si="31"/>
        <v>1</v>
      </c>
      <c r="CZ56" s="510">
        <f t="shared" si="31"/>
      </c>
      <c r="DA56" s="510">
        <f t="shared" si="31"/>
      </c>
      <c r="DB56" s="510">
        <f t="shared" si="31"/>
      </c>
      <c r="DC56" s="510">
        <f t="shared" si="31"/>
      </c>
      <c r="DD56" s="510">
        <f t="shared" si="31"/>
      </c>
      <c r="DE56" s="510">
        <f t="shared" si="31"/>
      </c>
      <c r="DF56" s="510">
        <f t="shared" si="31"/>
      </c>
      <c r="DG56" s="510">
        <f t="shared" si="31"/>
      </c>
      <c r="DH56" s="510">
        <f t="shared" si="31"/>
      </c>
      <c r="DI56" s="510">
        <f t="shared" si="31"/>
      </c>
      <c r="DJ56" s="510">
        <f t="shared" si="31"/>
      </c>
      <c r="DK56" s="510">
        <f t="shared" si="31"/>
      </c>
      <c r="DL56" s="510">
        <f t="shared" si="31"/>
      </c>
      <c r="DM56" s="510">
        <f t="shared" si="31"/>
      </c>
      <c r="DN56" s="510">
        <f t="shared" si="31"/>
      </c>
      <c r="DO56" s="510">
        <f t="shared" si="31"/>
      </c>
      <c r="DP56" s="510">
        <f t="shared" si="31"/>
      </c>
      <c r="DQ56" s="510">
        <f t="shared" si="31"/>
      </c>
      <c r="DR56" s="510">
        <f t="shared" si="31"/>
      </c>
      <c r="DS56" s="512">
        <f t="shared" si="31"/>
      </c>
      <c r="DT56" s="512">
        <f t="shared" si="31"/>
      </c>
      <c r="DU56" s="513">
        <f t="shared" si="31"/>
      </c>
      <c r="DV56" s="1378">
        <f>COUNTIF(E15:DV15,"1")+COUNTIF(E55:DU55,"1")+COUNTIF(E35:DV35,"1")</f>
        <v>31</v>
      </c>
      <c r="DW56" s="1379"/>
      <c r="DY56" s="398"/>
    </row>
    <row r="57" spans="2:129" ht="18" customHeight="1">
      <c r="B57" s="485"/>
      <c r="C57" s="502" t="s">
        <v>28</v>
      </c>
      <c r="D57" s="794" t="str">
        <f t="shared" si="29"/>
        <v>11,533kJ/kg</v>
      </c>
      <c r="E57" s="509">
        <f aca="true" t="shared" si="32" ref="E57:BP57">IF(E55=2,E55,"")</f>
      </c>
      <c r="F57" s="510">
        <f t="shared" si="32"/>
      </c>
      <c r="G57" s="510">
        <f t="shared" si="32"/>
      </c>
      <c r="H57" s="510">
        <f t="shared" si="32"/>
      </c>
      <c r="I57" s="510">
        <f t="shared" si="32"/>
      </c>
      <c r="J57" s="510">
        <f t="shared" si="32"/>
      </c>
      <c r="K57" s="510">
        <f t="shared" si="32"/>
      </c>
      <c r="L57" s="510">
        <f t="shared" si="32"/>
      </c>
      <c r="M57" s="510">
        <f t="shared" si="32"/>
      </c>
      <c r="N57" s="510">
        <f t="shared" si="32"/>
      </c>
      <c r="O57" s="510">
        <f t="shared" si="32"/>
      </c>
      <c r="P57" s="510">
        <f t="shared" si="32"/>
      </c>
      <c r="Q57" s="510">
        <f t="shared" si="32"/>
      </c>
      <c r="R57" s="510">
        <f t="shared" si="32"/>
      </c>
      <c r="S57" s="510">
        <f t="shared" si="32"/>
      </c>
      <c r="T57" s="510">
        <f t="shared" si="32"/>
      </c>
      <c r="U57" s="510">
        <f t="shared" si="32"/>
      </c>
      <c r="V57" s="510">
        <f t="shared" si="32"/>
      </c>
      <c r="W57" s="510">
        <f t="shared" si="32"/>
      </c>
      <c r="X57" s="510">
        <f t="shared" si="32"/>
      </c>
      <c r="Y57" s="510">
        <f t="shared" si="32"/>
      </c>
      <c r="Z57" s="510">
        <f t="shared" si="32"/>
      </c>
      <c r="AA57" s="510">
        <f t="shared" si="32"/>
      </c>
      <c r="AB57" s="510">
        <f t="shared" si="32"/>
      </c>
      <c r="AC57" s="510">
        <f t="shared" si="32"/>
      </c>
      <c r="AD57" s="510">
        <f t="shared" si="32"/>
      </c>
      <c r="AE57" s="510">
        <f t="shared" si="32"/>
      </c>
      <c r="AF57" s="510">
        <f t="shared" si="32"/>
      </c>
      <c r="AG57" s="510">
        <f t="shared" si="32"/>
      </c>
      <c r="AH57" s="510">
        <f t="shared" si="32"/>
      </c>
      <c r="AI57" s="511">
        <f t="shared" si="32"/>
      </c>
      <c r="AJ57" s="509">
        <f t="shared" si="32"/>
      </c>
      <c r="AK57" s="510">
        <f t="shared" si="32"/>
      </c>
      <c r="AL57" s="510">
        <f t="shared" si="32"/>
      </c>
      <c r="AM57" s="510">
        <f t="shared" si="32"/>
      </c>
      <c r="AN57" s="510">
        <f t="shared" si="32"/>
      </c>
      <c r="AO57" s="510">
        <f t="shared" si="32"/>
      </c>
      <c r="AP57" s="510">
        <f t="shared" si="32"/>
      </c>
      <c r="AQ57" s="510">
        <f t="shared" si="32"/>
      </c>
      <c r="AR57" s="510">
        <f t="shared" si="32"/>
      </c>
      <c r="AS57" s="510">
        <f t="shared" si="32"/>
      </c>
      <c r="AT57" s="510">
        <f t="shared" si="32"/>
      </c>
      <c r="AU57" s="510">
        <f t="shared" si="32"/>
      </c>
      <c r="AV57" s="510">
        <f t="shared" si="32"/>
      </c>
      <c r="AW57" s="510">
        <f t="shared" si="32"/>
      </c>
      <c r="AX57" s="510">
        <f t="shared" si="32"/>
      </c>
      <c r="AY57" s="510">
        <f t="shared" si="32"/>
        <v>2</v>
      </c>
      <c r="AZ57" s="510">
        <f t="shared" si="32"/>
        <v>2</v>
      </c>
      <c r="BA57" s="510">
        <f t="shared" si="32"/>
        <v>2</v>
      </c>
      <c r="BB57" s="510">
        <f t="shared" si="32"/>
        <v>2</v>
      </c>
      <c r="BC57" s="510">
        <f t="shared" si="32"/>
        <v>2</v>
      </c>
      <c r="BD57" s="510">
        <f t="shared" si="32"/>
        <v>2</v>
      </c>
      <c r="BE57" s="510">
        <f t="shared" si="32"/>
        <v>2</v>
      </c>
      <c r="BF57" s="510">
        <f t="shared" si="32"/>
        <v>2</v>
      </c>
      <c r="BG57" s="510">
        <f t="shared" si="32"/>
        <v>2</v>
      </c>
      <c r="BH57" s="510">
        <f t="shared" si="32"/>
        <v>2</v>
      </c>
      <c r="BI57" s="510">
        <f t="shared" si="32"/>
        <v>2</v>
      </c>
      <c r="BJ57" s="510">
        <f t="shared" si="32"/>
        <v>2</v>
      </c>
      <c r="BK57" s="510">
        <f t="shared" si="32"/>
        <v>2</v>
      </c>
      <c r="BL57" s="510">
        <f t="shared" si="32"/>
        <v>2</v>
      </c>
      <c r="BM57" s="510">
        <f t="shared" si="32"/>
        <v>2</v>
      </c>
      <c r="BN57" s="511">
        <f t="shared" si="32"/>
        <v>2</v>
      </c>
      <c r="BO57" s="509">
        <f t="shared" si="32"/>
        <v>2</v>
      </c>
      <c r="BP57" s="510">
        <f t="shared" si="32"/>
        <v>2</v>
      </c>
      <c r="BQ57" s="510">
        <f aca="true" t="shared" si="33" ref="BQ57:DU57">IF(BQ55=2,BQ55,"")</f>
        <v>2</v>
      </c>
      <c r="BR57" s="510">
        <f t="shared" si="33"/>
        <v>2</v>
      </c>
      <c r="BS57" s="510">
        <f t="shared" si="33"/>
        <v>2</v>
      </c>
      <c r="BT57" s="510">
        <f t="shared" si="33"/>
        <v>2</v>
      </c>
      <c r="BU57" s="510">
        <f t="shared" si="33"/>
      </c>
      <c r="BV57" s="510">
        <f t="shared" si="33"/>
      </c>
      <c r="BW57" s="510">
        <f t="shared" si="33"/>
      </c>
      <c r="BX57" s="510">
        <f t="shared" si="33"/>
      </c>
      <c r="BY57" s="510">
        <f t="shared" si="33"/>
      </c>
      <c r="BZ57" s="510">
        <f t="shared" si="33"/>
      </c>
      <c r="CA57" s="510">
        <f t="shared" si="33"/>
      </c>
      <c r="CB57" s="510">
        <f t="shared" si="33"/>
      </c>
      <c r="CC57" s="510">
        <f t="shared" si="33"/>
      </c>
      <c r="CD57" s="510">
        <f t="shared" si="33"/>
      </c>
      <c r="CE57" s="510">
        <f t="shared" si="33"/>
      </c>
      <c r="CF57" s="510">
        <f t="shared" si="33"/>
      </c>
      <c r="CG57" s="510">
        <f t="shared" si="33"/>
      </c>
      <c r="CH57" s="510">
        <f t="shared" si="33"/>
      </c>
      <c r="CI57" s="510">
        <f t="shared" si="33"/>
      </c>
      <c r="CJ57" s="510">
        <f t="shared" si="33"/>
      </c>
      <c r="CK57" s="510">
        <f t="shared" si="33"/>
      </c>
      <c r="CL57" s="510">
        <f t="shared" si="33"/>
      </c>
      <c r="CM57" s="510">
        <f t="shared" si="33"/>
      </c>
      <c r="CN57" s="510">
        <f t="shared" si="33"/>
      </c>
      <c r="CO57" s="510">
        <f t="shared" si="33"/>
      </c>
      <c r="CP57" s="511">
        <f t="shared" si="33"/>
      </c>
      <c r="CQ57" s="509">
        <f t="shared" si="33"/>
      </c>
      <c r="CR57" s="510">
        <f t="shared" si="33"/>
      </c>
      <c r="CS57" s="510">
        <f t="shared" si="33"/>
      </c>
      <c r="CT57" s="510">
        <f t="shared" si="33"/>
      </c>
      <c r="CU57" s="510">
        <f t="shared" si="33"/>
      </c>
      <c r="CV57" s="510">
        <f t="shared" si="33"/>
      </c>
      <c r="CW57" s="510">
        <f t="shared" si="33"/>
      </c>
      <c r="CX57" s="510">
        <f t="shared" si="33"/>
      </c>
      <c r="CY57" s="510">
        <f t="shared" si="33"/>
      </c>
      <c r="CZ57" s="510">
        <f t="shared" si="33"/>
        <v>2</v>
      </c>
      <c r="DA57" s="510">
        <f t="shared" si="33"/>
        <v>2</v>
      </c>
      <c r="DB57" s="510">
        <f t="shared" si="33"/>
        <v>2</v>
      </c>
      <c r="DC57" s="510">
        <f t="shared" si="33"/>
        <v>2</v>
      </c>
      <c r="DD57" s="510">
        <f t="shared" si="33"/>
        <v>2</v>
      </c>
      <c r="DE57" s="510">
        <f t="shared" si="33"/>
        <v>2</v>
      </c>
      <c r="DF57" s="510">
        <f t="shared" si="33"/>
        <v>2</v>
      </c>
      <c r="DG57" s="510">
        <f t="shared" si="33"/>
        <v>2</v>
      </c>
      <c r="DH57" s="510">
        <f t="shared" si="33"/>
        <v>2</v>
      </c>
      <c r="DI57" s="510">
        <f t="shared" si="33"/>
        <v>2</v>
      </c>
      <c r="DJ57" s="510">
        <f t="shared" si="33"/>
        <v>2</v>
      </c>
      <c r="DK57" s="510">
        <f t="shared" si="33"/>
        <v>2</v>
      </c>
      <c r="DL57" s="510">
        <f t="shared" si="33"/>
        <v>2</v>
      </c>
      <c r="DM57" s="510">
        <f t="shared" si="33"/>
        <v>2</v>
      </c>
      <c r="DN57" s="510">
        <f t="shared" si="33"/>
        <v>2</v>
      </c>
      <c r="DO57" s="510">
        <f t="shared" si="33"/>
        <v>2</v>
      </c>
      <c r="DP57" s="510">
        <f t="shared" si="33"/>
        <v>2</v>
      </c>
      <c r="DQ57" s="510">
        <f t="shared" si="33"/>
        <v>2</v>
      </c>
      <c r="DR57" s="510">
        <f t="shared" si="33"/>
        <v>2</v>
      </c>
      <c r="DS57" s="510">
        <f t="shared" si="33"/>
        <v>2</v>
      </c>
      <c r="DT57" s="510">
        <f t="shared" si="33"/>
        <v>2</v>
      </c>
      <c r="DU57" s="514">
        <f t="shared" si="33"/>
        <v>2</v>
      </c>
      <c r="DV57" s="1374">
        <f>COUNTIF(E15:DV15,"2")+COUNTIF(E55:DU55,"2")+COUNTIF(E35:DV35,"2")</f>
        <v>44</v>
      </c>
      <c r="DW57" s="1375"/>
      <c r="DY57" s="398"/>
    </row>
    <row r="58" spans="2:129" ht="18" customHeight="1">
      <c r="B58" s="485"/>
      <c r="C58" s="502" t="s">
        <v>29</v>
      </c>
      <c r="D58" s="794" t="str">
        <f t="shared" si="29"/>
        <v>10,367kJ/kg</v>
      </c>
      <c r="E58" s="509">
        <f aca="true" t="shared" si="34" ref="E58:BP58">IF(E55=3,E55,"")</f>
      </c>
      <c r="F58" s="510">
        <f t="shared" si="34"/>
      </c>
      <c r="G58" s="510">
        <f t="shared" si="34"/>
      </c>
      <c r="H58" s="510">
        <f t="shared" si="34"/>
      </c>
      <c r="I58" s="510">
        <f t="shared" si="34"/>
      </c>
      <c r="J58" s="510">
        <f t="shared" si="34"/>
      </c>
      <c r="K58" s="510">
        <f t="shared" si="34"/>
      </c>
      <c r="L58" s="510">
        <f t="shared" si="34"/>
      </c>
      <c r="M58" s="510">
        <f t="shared" si="34"/>
      </c>
      <c r="N58" s="510">
        <f t="shared" si="34"/>
      </c>
      <c r="O58" s="510">
        <f t="shared" si="34"/>
      </c>
      <c r="P58" s="510">
        <f t="shared" si="34"/>
      </c>
      <c r="Q58" s="510">
        <f t="shared" si="34"/>
        <v>3</v>
      </c>
      <c r="R58" s="510">
        <f t="shared" si="34"/>
        <v>3</v>
      </c>
      <c r="S58" s="510">
        <f t="shared" si="34"/>
        <v>3</v>
      </c>
      <c r="T58" s="510">
        <f t="shared" si="34"/>
        <v>3</v>
      </c>
      <c r="U58" s="510">
        <f t="shared" si="34"/>
        <v>3</v>
      </c>
      <c r="V58" s="510">
        <f t="shared" si="34"/>
        <v>3</v>
      </c>
      <c r="W58" s="510">
        <f t="shared" si="34"/>
        <v>3</v>
      </c>
      <c r="X58" s="510">
        <f t="shared" si="34"/>
        <v>3</v>
      </c>
      <c r="Y58" s="510">
        <f t="shared" si="34"/>
        <v>3</v>
      </c>
      <c r="Z58" s="510">
        <f t="shared" si="34"/>
        <v>3</v>
      </c>
      <c r="AA58" s="510">
        <f t="shared" si="34"/>
        <v>3</v>
      </c>
      <c r="AB58" s="510">
        <f t="shared" si="34"/>
        <v>3</v>
      </c>
      <c r="AC58" s="510">
        <f t="shared" si="34"/>
        <v>3</v>
      </c>
      <c r="AD58" s="510">
        <f t="shared" si="34"/>
        <v>3</v>
      </c>
      <c r="AE58" s="510">
        <f t="shared" si="34"/>
        <v>3</v>
      </c>
      <c r="AF58" s="510">
        <f t="shared" si="34"/>
        <v>3</v>
      </c>
      <c r="AG58" s="510">
        <f t="shared" si="34"/>
        <v>3</v>
      </c>
      <c r="AH58" s="510">
        <f t="shared" si="34"/>
        <v>3</v>
      </c>
      <c r="AI58" s="511">
        <f t="shared" si="34"/>
        <v>3</v>
      </c>
      <c r="AJ58" s="509">
        <f t="shared" si="34"/>
        <v>3</v>
      </c>
      <c r="AK58" s="510">
        <f t="shared" si="34"/>
        <v>3</v>
      </c>
      <c r="AL58" s="510">
        <f t="shared" si="34"/>
        <v>3</v>
      </c>
      <c r="AM58" s="510">
        <f t="shared" si="34"/>
        <v>3</v>
      </c>
      <c r="AN58" s="510">
        <f t="shared" si="34"/>
        <v>3</v>
      </c>
      <c r="AO58" s="510">
        <f t="shared" si="34"/>
        <v>3</v>
      </c>
      <c r="AP58" s="510">
        <f t="shared" si="34"/>
        <v>3</v>
      </c>
      <c r="AQ58" s="510">
        <f t="shared" si="34"/>
        <v>3</v>
      </c>
      <c r="AR58" s="510">
        <f t="shared" si="34"/>
        <v>3</v>
      </c>
      <c r="AS58" s="510">
        <f t="shared" si="34"/>
        <v>3</v>
      </c>
      <c r="AT58" s="510">
        <f t="shared" si="34"/>
        <v>3</v>
      </c>
      <c r="AU58" s="510">
        <f t="shared" si="34"/>
        <v>3</v>
      </c>
      <c r="AV58" s="510">
        <f t="shared" si="34"/>
        <v>3</v>
      </c>
      <c r="AW58" s="510">
        <f t="shared" si="34"/>
        <v>3</v>
      </c>
      <c r="AX58" s="510">
        <f t="shared" si="34"/>
        <v>3</v>
      </c>
      <c r="AY58" s="510">
        <f t="shared" si="34"/>
      </c>
      <c r="AZ58" s="510">
        <f t="shared" si="34"/>
      </c>
      <c r="BA58" s="510">
        <f t="shared" si="34"/>
      </c>
      <c r="BB58" s="510">
        <f t="shared" si="34"/>
      </c>
      <c r="BC58" s="510">
        <f t="shared" si="34"/>
      </c>
      <c r="BD58" s="510">
        <f t="shared" si="34"/>
      </c>
      <c r="BE58" s="510">
        <f t="shared" si="34"/>
      </c>
      <c r="BF58" s="510">
        <f t="shared" si="34"/>
      </c>
      <c r="BG58" s="510">
        <f t="shared" si="34"/>
      </c>
      <c r="BH58" s="510">
        <f t="shared" si="34"/>
      </c>
      <c r="BI58" s="510">
        <f t="shared" si="34"/>
      </c>
      <c r="BJ58" s="510">
        <f t="shared" si="34"/>
      </c>
      <c r="BK58" s="510">
        <f t="shared" si="34"/>
      </c>
      <c r="BL58" s="510">
        <f t="shared" si="34"/>
      </c>
      <c r="BM58" s="510">
        <f t="shared" si="34"/>
      </c>
      <c r="BN58" s="511">
        <f t="shared" si="34"/>
      </c>
      <c r="BO58" s="509">
        <f t="shared" si="34"/>
      </c>
      <c r="BP58" s="510">
        <f t="shared" si="34"/>
      </c>
      <c r="BQ58" s="510">
        <f aca="true" t="shared" si="35" ref="BQ58:DU58">IF(BQ55=3,BQ55,"")</f>
      </c>
      <c r="BR58" s="510">
        <f t="shared" si="35"/>
      </c>
      <c r="BS58" s="510">
        <f t="shared" si="35"/>
      </c>
      <c r="BT58" s="510">
        <f t="shared" si="35"/>
      </c>
      <c r="BU58" s="510">
        <f t="shared" si="35"/>
      </c>
      <c r="BV58" s="510">
        <f t="shared" si="35"/>
      </c>
      <c r="BW58" s="510">
        <f t="shared" si="35"/>
      </c>
      <c r="BX58" s="510">
        <f t="shared" si="35"/>
      </c>
      <c r="BY58" s="510">
        <f t="shared" si="35"/>
      </c>
      <c r="BZ58" s="510">
        <f t="shared" si="35"/>
      </c>
      <c r="CA58" s="510">
        <f t="shared" si="35"/>
      </c>
      <c r="CB58" s="510">
        <f t="shared" si="35"/>
      </c>
      <c r="CC58" s="510">
        <f t="shared" si="35"/>
      </c>
      <c r="CD58" s="510">
        <f t="shared" si="35"/>
      </c>
      <c r="CE58" s="510">
        <f t="shared" si="35"/>
      </c>
      <c r="CF58" s="510">
        <f t="shared" si="35"/>
      </c>
      <c r="CG58" s="510">
        <f t="shared" si="35"/>
      </c>
      <c r="CH58" s="510">
        <f t="shared" si="35"/>
      </c>
      <c r="CI58" s="510">
        <f t="shared" si="35"/>
      </c>
      <c r="CJ58" s="510">
        <f t="shared" si="35"/>
      </c>
      <c r="CK58" s="510">
        <f t="shared" si="35"/>
      </c>
      <c r="CL58" s="510">
        <f t="shared" si="35"/>
      </c>
      <c r="CM58" s="510">
        <f t="shared" si="35"/>
      </c>
      <c r="CN58" s="510">
        <f t="shared" si="35"/>
      </c>
      <c r="CO58" s="510">
        <f t="shared" si="35"/>
      </c>
      <c r="CP58" s="511">
        <f t="shared" si="35"/>
      </c>
      <c r="CQ58" s="509">
        <f t="shared" si="35"/>
      </c>
      <c r="CR58" s="510">
        <f t="shared" si="35"/>
      </c>
      <c r="CS58" s="510">
        <f t="shared" si="35"/>
      </c>
      <c r="CT58" s="510">
        <f t="shared" si="35"/>
      </c>
      <c r="CU58" s="510">
        <f t="shared" si="35"/>
      </c>
      <c r="CV58" s="510">
        <f t="shared" si="35"/>
      </c>
      <c r="CW58" s="510">
        <f t="shared" si="35"/>
      </c>
      <c r="CX58" s="510">
        <f t="shared" si="35"/>
      </c>
      <c r="CY58" s="510">
        <f t="shared" si="35"/>
      </c>
      <c r="CZ58" s="510">
        <f t="shared" si="35"/>
      </c>
      <c r="DA58" s="510">
        <f t="shared" si="35"/>
      </c>
      <c r="DB58" s="510">
        <f t="shared" si="35"/>
      </c>
      <c r="DC58" s="510">
        <f t="shared" si="35"/>
      </c>
      <c r="DD58" s="510">
        <f t="shared" si="35"/>
      </c>
      <c r="DE58" s="510">
        <f t="shared" si="35"/>
      </c>
      <c r="DF58" s="510">
        <f t="shared" si="35"/>
      </c>
      <c r="DG58" s="510">
        <f t="shared" si="35"/>
      </c>
      <c r="DH58" s="510">
        <f t="shared" si="35"/>
      </c>
      <c r="DI58" s="510">
        <f t="shared" si="35"/>
      </c>
      <c r="DJ58" s="510">
        <f t="shared" si="35"/>
      </c>
      <c r="DK58" s="510">
        <f t="shared" si="35"/>
      </c>
      <c r="DL58" s="510">
        <f t="shared" si="35"/>
      </c>
      <c r="DM58" s="510">
        <f t="shared" si="35"/>
      </c>
      <c r="DN58" s="510">
        <f t="shared" si="35"/>
      </c>
      <c r="DO58" s="510">
        <f t="shared" si="35"/>
      </c>
      <c r="DP58" s="510">
        <f t="shared" si="35"/>
      </c>
      <c r="DQ58" s="510">
        <f t="shared" si="35"/>
      </c>
      <c r="DR58" s="510">
        <f t="shared" si="35"/>
      </c>
      <c r="DS58" s="510">
        <f t="shared" si="35"/>
      </c>
      <c r="DT58" s="510">
        <f t="shared" si="35"/>
      </c>
      <c r="DU58" s="514">
        <f t="shared" si="35"/>
      </c>
      <c r="DV58" s="1374">
        <f>COUNTIF(E15:DV15,"3")+COUNTIF(E55:DU55,"3")+COUNTIF(E35:DV35,"3")</f>
        <v>68</v>
      </c>
      <c r="DW58" s="1375"/>
      <c r="DY58" s="398"/>
    </row>
    <row r="59" spans="2:129" ht="18" customHeight="1">
      <c r="B59" s="485"/>
      <c r="C59" s="502" t="s">
        <v>30</v>
      </c>
      <c r="D59" s="794" t="str">
        <f t="shared" si="29"/>
        <v>9,200kJ/kg</v>
      </c>
      <c r="E59" s="509">
        <f aca="true" t="shared" si="36" ref="E59:BP59">IF(E55=4,E55,"")</f>
        <v>4</v>
      </c>
      <c r="F59" s="510">
        <f t="shared" si="36"/>
        <v>4</v>
      </c>
      <c r="G59" s="510">
        <f t="shared" si="36"/>
        <v>4</v>
      </c>
      <c r="H59" s="510">
        <f t="shared" si="36"/>
        <v>4</v>
      </c>
      <c r="I59" s="510">
        <f t="shared" si="36"/>
        <v>4</v>
      </c>
      <c r="J59" s="510">
        <f t="shared" si="36"/>
        <v>4</v>
      </c>
      <c r="K59" s="510">
        <f t="shared" si="36"/>
        <v>4</v>
      </c>
      <c r="L59" s="510">
        <f t="shared" si="36"/>
        <v>4</v>
      </c>
      <c r="M59" s="510">
        <f t="shared" si="36"/>
        <v>4</v>
      </c>
      <c r="N59" s="510">
        <f t="shared" si="36"/>
        <v>4</v>
      </c>
      <c r="O59" s="510">
        <f t="shared" si="36"/>
        <v>4</v>
      </c>
      <c r="P59" s="510">
        <f t="shared" si="36"/>
        <v>4</v>
      </c>
      <c r="Q59" s="510">
        <f t="shared" si="36"/>
      </c>
      <c r="R59" s="510">
        <f t="shared" si="36"/>
      </c>
      <c r="S59" s="510">
        <f t="shared" si="36"/>
      </c>
      <c r="T59" s="510">
        <f t="shared" si="36"/>
      </c>
      <c r="U59" s="510">
        <f t="shared" si="36"/>
      </c>
      <c r="V59" s="510">
        <f t="shared" si="36"/>
      </c>
      <c r="W59" s="510">
        <f t="shared" si="36"/>
      </c>
      <c r="X59" s="510">
        <f t="shared" si="36"/>
      </c>
      <c r="Y59" s="510">
        <f t="shared" si="36"/>
      </c>
      <c r="Z59" s="510">
        <f t="shared" si="36"/>
      </c>
      <c r="AA59" s="510">
        <f t="shared" si="36"/>
      </c>
      <c r="AB59" s="510">
        <f t="shared" si="36"/>
      </c>
      <c r="AC59" s="510">
        <f t="shared" si="36"/>
      </c>
      <c r="AD59" s="510">
        <f t="shared" si="36"/>
      </c>
      <c r="AE59" s="510">
        <f t="shared" si="36"/>
      </c>
      <c r="AF59" s="510">
        <f t="shared" si="36"/>
      </c>
      <c r="AG59" s="510">
        <f t="shared" si="36"/>
      </c>
      <c r="AH59" s="510">
        <f t="shared" si="36"/>
      </c>
      <c r="AI59" s="511">
        <f t="shared" si="36"/>
      </c>
      <c r="AJ59" s="509">
        <f t="shared" si="36"/>
      </c>
      <c r="AK59" s="510">
        <f t="shared" si="36"/>
      </c>
      <c r="AL59" s="510">
        <f t="shared" si="36"/>
      </c>
      <c r="AM59" s="510">
        <f t="shared" si="36"/>
      </c>
      <c r="AN59" s="510">
        <f t="shared" si="36"/>
      </c>
      <c r="AO59" s="510">
        <f t="shared" si="36"/>
      </c>
      <c r="AP59" s="510">
        <f t="shared" si="36"/>
      </c>
      <c r="AQ59" s="510">
        <f t="shared" si="36"/>
      </c>
      <c r="AR59" s="510">
        <f t="shared" si="36"/>
      </c>
      <c r="AS59" s="510">
        <f t="shared" si="36"/>
      </c>
      <c r="AT59" s="510">
        <f t="shared" si="36"/>
      </c>
      <c r="AU59" s="510">
        <f t="shared" si="36"/>
      </c>
      <c r="AV59" s="510">
        <f t="shared" si="36"/>
      </c>
      <c r="AW59" s="510">
        <f t="shared" si="36"/>
      </c>
      <c r="AX59" s="510">
        <f t="shared" si="36"/>
      </c>
      <c r="AY59" s="510">
        <f t="shared" si="36"/>
      </c>
      <c r="AZ59" s="510">
        <f t="shared" si="36"/>
      </c>
      <c r="BA59" s="510">
        <f t="shared" si="36"/>
      </c>
      <c r="BB59" s="510">
        <f t="shared" si="36"/>
      </c>
      <c r="BC59" s="510">
        <f t="shared" si="36"/>
      </c>
      <c r="BD59" s="510">
        <f t="shared" si="36"/>
      </c>
      <c r="BE59" s="510">
        <f t="shared" si="36"/>
      </c>
      <c r="BF59" s="510">
        <f t="shared" si="36"/>
      </c>
      <c r="BG59" s="510">
        <f t="shared" si="36"/>
      </c>
      <c r="BH59" s="510">
        <f t="shared" si="36"/>
      </c>
      <c r="BI59" s="510">
        <f t="shared" si="36"/>
      </c>
      <c r="BJ59" s="510">
        <f t="shared" si="36"/>
      </c>
      <c r="BK59" s="510">
        <f t="shared" si="36"/>
      </c>
      <c r="BL59" s="510">
        <f t="shared" si="36"/>
      </c>
      <c r="BM59" s="510">
        <f t="shared" si="36"/>
      </c>
      <c r="BN59" s="511">
        <f t="shared" si="36"/>
      </c>
      <c r="BO59" s="509">
        <f t="shared" si="36"/>
      </c>
      <c r="BP59" s="510">
        <f t="shared" si="36"/>
      </c>
      <c r="BQ59" s="510">
        <f aca="true" t="shared" si="37" ref="BQ59:DU59">IF(BQ55=4,BQ55,"")</f>
      </c>
      <c r="BR59" s="510">
        <f t="shared" si="37"/>
      </c>
      <c r="BS59" s="510">
        <f t="shared" si="37"/>
      </c>
      <c r="BT59" s="510">
        <f t="shared" si="37"/>
      </c>
      <c r="BU59" s="510">
        <f t="shared" si="37"/>
      </c>
      <c r="BV59" s="510">
        <f t="shared" si="37"/>
      </c>
      <c r="BW59" s="510">
        <f t="shared" si="37"/>
      </c>
      <c r="BX59" s="510">
        <f t="shared" si="37"/>
      </c>
      <c r="BY59" s="510">
        <f t="shared" si="37"/>
      </c>
      <c r="BZ59" s="510">
        <f t="shared" si="37"/>
      </c>
      <c r="CA59" s="510">
        <f t="shared" si="37"/>
      </c>
      <c r="CB59" s="510">
        <f t="shared" si="37"/>
      </c>
      <c r="CC59" s="510">
        <f t="shared" si="37"/>
      </c>
      <c r="CD59" s="510">
        <f t="shared" si="37"/>
      </c>
      <c r="CE59" s="510">
        <f t="shared" si="37"/>
      </c>
      <c r="CF59" s="510">
        <f t="shared" si="37"/>
      </c>
      <c r="CG59" s="510">
        <f t="shared" si="37"/>
      </c>
      <c r="CH59" s="510">
        <f t="shared" si="37"/>
      </c>
      <c r="CI59" s="510">
        <f t="shared" si="37"/>
      </c>
      <c r="CJ59" s="510">
        <f t="shared" si="37"/>
      </c>
      <c r="CK59" s="510">
        <f t="shared" si="37"/>
      </c>
      <c r="CL59" s="510">
        <f t="shared" si="37"/>
      </c>
      <c r="CM59" s="510">
        <f t="shared" si="37"/>
      </c>
      <c r="CN59" s="510">
        <f t="shared" si="37"/>
      </c>
      <c r="CO59" s="510">
        <f t="shared" si="37"/>
      </c>
      <c r="CP59" s="511">
        <f t="shared" si="37"/>
      </c>
      <c r="CQ59" s="509">
        <f t="shared" si="37"/>
      </c>
      <c r="CR59" s="510">
        <f t="shared" si="37"/>
      </c>
      <c r="CS59" s="510">
        <f t="shared" si="37"/>
      </c>
      <c r="CT59" s="510">
        <f t="shared" si="37"/>
      </c>
      <c r="CU59" s="510">
        <f t="shared" si="37"/>
      </c>
      <c r="CV59" s="510">
        <f t="shared" si="37"/>
      </c>
      <c r="CW59" s="510">
        <f t="shared" si="37"/>
      </c>
      <c r="CX59" s="510">
        <f t="shared" si="37"/>
      </c>
      <c r="CY59" s="510">
        <f t="shared" si="37"/>
      </c>
      <c r="CZ59" s="510">
        <f t="shared" si="37"/>
      </c>
      <c r="DA59" s="510">
        <f t="shared" si="37"/>
      </c>
      <c r="DB59" s="510">
        <f t="shared" si="37"/>
      </c>
      <c r="DC59" s="510">
        <f t="shared" si="37"/>
      </c>
      <c r="DD59" s="510">
        <f t="shared" si="37"/>
      </c>
      <c r="DE59" s="510">
        <f t="shared" si="37"/>
      </c>
      <c r="DF59" s="510">
        <f t="shared" si="37"/>
      </c>
      <c r="DG59" s="510">
        <f t="shared" si="37"/>
      </c>
      <c r="DH59" s="510">
        <f t="shared" si="37"/>
      </c>
      <c r="DI59" s="510">
        <f t="shared" si="37"/>
      </c>
      <c r="DJ59" s="510">
        <f t="shared" si="37"/>
      </c>
      <c r="DK59" s="510">
        <f t="shared" si="37"/>
      </c>
      <c r="DL59" s="510">
        <f t="shared" si="37"/>
      </c>
      <c r="DM59" s="510">
        <f t="shared" si="37"/>
      </c>
      <c r="DN59" s="510">
        <f t="shared" si="37"/>
      </c>
      <c r="DO59" s="510">
        <f t="shared" si="37"/>
      </c>
      <c r="DP59" s="510">
        <f t="shared" si="37"/>
      </c>
      <c r="DQ59" s="510">
        <f t="shared" si="37"/>
      </c>
      <c r="DR59" s="510">
        <f t="shared" si="37"/>
      </c>
      <c r="DS59" s="510">
        <f t="shared" si="37"/>
      </c>
      <c r="DT59" s="510">
        <f t="shared" si="37"/>
      </c>
      <c r="DU59" s="514">
        <f t="shared" si="37"/>
      </c>
      <c r="DV59" s="1374">
        <f>COUNTIF(E15:DV15,"4")+COUNTIF(E55:DU55,"4")+COUNTIF(E35:DV35,"4")</f>
        <v>79</v>
      </c>
      <c r="DW59" s="1375"/>
      <c r="DY59" s="398"/>
    </row>
    <row r="60" spans="2:129" ht="18" customHeight="1">
      <c r="B60" s="485"/>
      <c r="C60" s="502" t="s">
        <v>31</v>
      </c>
      <c r="D60" s="794" t="str">
        <f t="shared" si="29"/>
        <v>8,033kJ/kg</v>
      </c>
      <c r="E60" s="509">
        <f aca="true" t="shared" si="38" ref="E60:BP60">IF(E55=5,E55,"")</f>
      </c>
      <c r="F60" s="510">
        <f t="shared" si="38"/>
      </c>
      <c r="G60" s="510">
        <f t="shared" si="38"/>
      </c>
      <c r="H60" s="510">
        <f t="shared" si="38"/>
      </c>
      <c r="I60" s="510">
        <f t="shared" si="38"/>
      </c>
      <c r="J60" s="510">
        <f t="shared" si="38"/>
      </c>
      <c r="K60" s="510">
        <f t="shared" si="38"/>
      </c>
      <c r="L60" s="510">
        <f t="shared" si="38"/>
      </c>
      <c r="M60" s="510">
        <f t="shared" si="38"/>
      </c>
      <c r="N60" s="510">
        <f t="shared" si="38"/>
      </c>
      <c r="O60" s="510">
        <f t="shared" si="38"/>
      </c>
      <c r="P60" s="510">
        <f t="shared" si="38"/>
      </c>
      <c r="Q60" s="510">
        <f t="shared" si="38"/>
      </c>
      <c r="R60" s="510">
        <f t="shared" si="38"/>
      </c>
      <c r="S60" s="510">
        <f t="shared" si="38"/>
      </c>
      <c r="T60" s="510">
        <f t="shared" si="38"/>
      </c>
      <c r="U60" s="510">
        <f t="shared" si="38"/>
      </c>
      <c r="V60" s="510">
        <f t="shared" si="38"/>
      </c>
      <c r="W60" s="510">
        <f t="shared" si="38"/>
      </c>
      <c r="X60" s="510">
        <f t="shared" si="38"/>
      </c>
      <c r="Y60" s="510">
        <f t="shared" si="38"/>
      </c>
      <c r="Z60" s="510">
        <f t="shared" si="38"/>
      </c>
      <c r="AA60" s="510">
        <f t="shared" si="38"/>
      </c>
      <c r="AB60" s="510">
        <f t="shared" si="38"/>
      </c>
      <c r="AC60" s="510">
        <f t="shared" si="38"/>
      </c>
      <c r="AD60" s="510">
        <f t="shared" si="38"/>
      </c>
      <c r="AE60" s="510">
        <f t="shared" si="38"/>
      </c>
      <c r="AF60" s="510">
        <f t="shared" si="38"/>
      </c>
      <c r="AG60" s="510">
        <f t="shared" si="38"/>
      </c>
      <c r="AH60" s="510">
        <f t="shared" si="38"/>
      </c>
      <c r="AI60" s="511">
        <f t="shared" si="38"/>
      </c>
      <c r="AJ60" s="509">
        <f t="shared" si="38"/>
      </c>
      <c r="AK60" s="510">
        <f t="shared" si="38"/>
      </c>
      <c r="AL60" s="510">
        <f t="shared" si="38"/>
      </c>
      <c r="AM60" s="510">
        <f t="shared" si="38"/>
      </c>
      <c r="AN60" s="510">
        <f t="shared" si="38"/>
      </c>
      <c r="AO60" s="510">
        <f t="shared" si="38"/>
      </c>
      <c r="AP60" s="510">
        <f t="shared" si="38"/>
      </c>
      <c r="AQ60" s="510">
        <f t="shared" si="38"/>
      </c>
      <c r="AR60" s="510">
        <f t="shared" si="38"/>
      </c>
      <c r="AS60" s="510">
        <f t="shared" si="38"/>
      </c>
      <c r="AT60" s="510">
        <f t="shared" si="38"/>
      </c>
      <c r="AU60" s="510">
        <f t="shared" si="38"/>
      </c>
      <c r="AV60" s="510">
        <f t="shared" si="38"/>
      </c>
      <c r="AW60" s="510">
        <f t="shared" si="38"/>
      </c>
      <c r="AX60" s="510">
        <f t="shared" si="38"/>
      </c>
      <c r="AY60" s="510">
        <f t="shared" si="38"/>
      </c>
      <c r="AZ60" s="510">
        <f t="shared" si="38"/>
      </c>
      <c r="BA60" s="510">
        <f t="shared" si="38"/>
      </c>
      <c r="BB60" s="510">
        <f t="shared" si="38"/>
      </c>
      <c r="BC60" s="510">
        <f t="shared" si="38"/>
      </c>
      <c r="BD60" s="510">
        <f t="shared" si="38"/>
      </c>
      <c r="BE60" s="510">
        <f t="shared" si="38"/>
      </c>
      <c r="BF60" s="510">
        <f t="shared" si="38"/>
      </c>
      <c r="BG60" s="510">
        <f t="shared" si="38"/>
      </c>
      <c r="BH60" s="510">
        <f t="shared" si="38"/>
      </c>
      <c r="BI60" s="510">
        <f t="shared" si="38"/>
      </c>
      <c r="BJ60" s="510">
        <f t="shared" si="38"/>
      </c>
      <c r="BK60" s="510">
        <f t="shared" si="38"/>
      </c>
      <c r="BL60" s="510">
        <f t="shared" si="38"/>
      </c>
      <c r="BM60" s="510">
        <f t="shared" si="38"/>
      </c>
      <c r="BN60" s="511">
        <f t="shared" si="38"/>
      </c>
      <c r="BO60" s="509">
        <f t="shared" si="38"/>
      </c>
      <c r="BP60" s="510">
        <f t="shared" si="38"/>
      </c>
      <c r="BQ60" s="510">
        <f aca="true" t="shared" si="39" ref="BQ60:DU60">IF(BQ55=5,BQ55,"")</f>
      </c>
      <c r="BR60" s="510">
        <f t="shared" si="39"/>
      </c>
      <c r="BS60" s="510">
        <f t="shared" si="39"/>
      </c>
      <c r="BT60" s="510">
        <f t="shared" si="39"/>
      </c>
      <c r="BU60" s="510">
        <f t="shared" si="39"/>
      </c>
      <c r="BV60" s="510">
        <f t="shared" si="39"/>
      </c>
      <c r="BW60" s="510">
        <f t="shared" si="39"/>
      </c>
      <c r="BX60" s="510">
        <f t="shared" si="39"/>
      </c>
      <c r="BY60" s="510">
        <f t="shared" si="39"/>
      </c>
      <c r="BZ60" s="510">
        <f t="shared" si="39"/>
      </c>
      <c r="CA60" s="510">
        <f t="shared" si="39"/>
      </c>
      <c r="CB60" s="510">
        <f t="shared" si="39"/>
      </c>
      <c r="CC60" s="510">
        <f t="shared" si="39"/>
      </c>
      <c r="CD60" s="510">
        <f t="shared" si="39"/>
      </c>
      <c r="CE60" s="510">
        <f t="shared" si="39"/>
      </c>
      <c r="CF60" s="510">
        <f t="shared" si="39"/>
      </c>
      <c r="CG60" s="510">
        <f t="shared" si="39"/>
      </c>
      <c r="CH60" s="510">
        <f t="shared" si="39"/>
      </c>
      <c r="CI60" s="510">
        <f t="shared" si="39"/>
      </c>
      <c r="CJ60" s="510">
        <f t="shared" si="39"/>
      </c>
      <c r="CK60" s="510">
        <f t="shared" si="39"/>
      </c>
      <c r="CL60" s="510">
        <f t="shared" si="39"/>
      </c>
      <c r="CM60" s="510">
        <f t="shared" si="39"/>
      </c>
      <c r="CN60" s="510">
        <f t="shared" si="39"/>
      </c>
      <c r="CO60" s="510">
        <f t="shared" si="39"/>
      </c>
      <c r="CP60" s="511">
        <f t="shared" si="39"/>
      </c>
      <c r="CQ60" s="509">
        <f t="shared" si="39"/>
      </c>
      <c r="CR60" s="510">
        <f t="shared" si="39"/>
      </c>
      <c r="CS60" s="510">
        <f t="shared" si="39"/>
      </c>
      <c r="CT60" s="510">
        <f t="shared" si="39"/>
      </c>
      <c r="CU60" s="510">
        <f t="shared" si="39"/>
      </c>
      <c r="CV60" s="510">
        <f t="shared" si="39"/>
      </c>
      <c r="CW60" s="510">
        <f t="shared" si="39"/>
      </c>
      <c r="CX60" s="510">
        <f t="shared" si="39"/>
      </c>
      <c r="CY60" s="510">
        <f t="shared" si="39"/>
      </c>
      <c r="CZ60" s="510">
        <f t="shared" si="39"/>
      </c>
      <c r="DA60" s="510">
        <f t="shared" si="39"/>
      </c>
      <c r="DB60" s="510">
        <f t="shared" si="39"/>
      </c>
      <c r="DC60" s="510">
        <f t="shared" si="39"/>
      </c>
      <c r="DD60" s="510">
        <f t="shared" si="39"/>
      </c>
      <c r="DE60" s="510">
        <f t="shared" si="39"/>
      </c>
      <c r="DF60" s="510">
        <f t="shared" si="39"/>
      </c>
      <c r="DG60" s="510">
        <f t="shared" si="39"/>
      </c>
      <c r="DH60" s="510">
        <f t="shared" si="39"/>
      </c>
      <c r="DI60" s="510">
        <f t="shared" si="39"/>
      </c>
      <c r="DJ60" s="510">
        <f t="shared" si="39"/>
      </c>
      <c r="DK60" s="510">
        <f t="shared" si="39"/>
      </c>
      <c r="DL60" s="510">
        <f t="shared" si="39"/>
      </c>
      <c r="DM60" s="510">
        <f t="shared" si="39"/>
      </c>
      <c r="DN60" s="510">
        <f t="shared" si="39"/>
      </c>
      <c r="DO60" s="510">
        <f t="shared" si="39"/>
      </c>
      <c r="DP60" s="510">
        <f t="shared" si="39"/>
      </c>
      <c r="DQ60" s="510">
        <f t="shared" si="39"/>
      </c>
      <c r="DR60" s="510">
        <f t="shared" si="39"/>
      </c>
      <c r="DS60" s="510">
        <f t="shared" si="39"/>
      </c>
      <c r="DT60" s="510">
        <f t="shared" si="39"/>
      </c>
      <c r="DU60" s="514">
        <f t="shared" si="39"/>
      </c>
      <c r="DV60" s="1374">
        <f>COUNTIF(E15:DV15,"5")+COUNTIF(E55:DU55,"5")+COUNTIF(E35:DV35,"5")</f>
        <v>68</v>
      </c>
      <c r="DW60" s="1375"/>
      <c r="DY60" s="398"/>
    </row>
    <row r="61" spans="2:129" ht="18" customHeight="1">
      <c r="B61" s="485"/>
      <c r="C61" s="502" t="s">
        <v>32</v>
      </c>
      <c r="D61" s="794" t="str">
        <f t="shared" si="29"/>
        <v>6,867kJ/kg</v>
      </c>
      <c r="E61" s="509">
        <f aca="true" t="shared" si="40" ref="E61:BP61">IF(E55=6,E55,"")</f>
      </c>
      <c r="F61" s="510">
        <f t="shared" si="40"/>
      </c>
      <c r="G61" s="510">
        <f t="shared" si="40"/>
      </c>
      <c r="H61" s="510">
        <f t="shared" si="40"/>
      </c>
      <c r="I61" s="510">
        <f t="shared" si="40"/>
      </c>
      <c r="J61" s="510">
        <f t="shared" si="40"/>
      </c>
      <c r="K61" s="510">
        <f t="shared" si="40"/>
      </c>
      <c r="L61" s="510">
        <f t="shared" si="40"/>
      </c>
      <c r="M61" s="510">
        <f t="shared" si="40"/>
      </c>
      <c r="N61" s="510">
        <f t="shared" si="40"/>
      </c>
      <c r="O61" s="510">
        <f t="shared" si="40"/>
      </c>
      <c r="P61" s="510">
        <f t="shared" si="40"/>
      </c>
      <c r="Q61" s="510">
        <f t="shared" si="40"/>
      </c>
      <c r="R61" s="510">
        <f t="shared" si="40"/>
      </c>
      <c r="S61" s="510">
        <f t="shared" si="40"/>
      </c>
      <c r="T61" s="510">
        <f t="shared" si="40"/>
      </c>
      <c r="U61" s="510">
        <f t="shared" si="40"/>
      </c>
      <c r="V61" s="510">
        <f t="shared" si="40"/>
      </c>
      <c r="W61" s="510">
        <f t="shared" si="40"/>
      </c>
      <c r="X61" s="510">
        <f t="shared" si="40"/>
      </c>
      <c r="Y61" s="510">
        <f t="shared" si="40"/>
      </c>
      <c r="Z61" s="510">
        <f t="shared" si="40"/>
      </c>
      <c r="AA61" s="510">
        <f t="shared" si="40"/>
      </c>
      <c r="AB61" s="510">
        <f t="shared" si="40"/>
      </c>
      <c r="AC61" s="510">
        <f t="shared" si="40"/>
      </c>
      <c r="AD61" s="510">
        <f t="shared" si="40"/>
      </c>
      <c r="AE61" s="510">
        <f t="shared" si="40"/>
      </c>
      <c r="AF61" s="510">
        <f t="shared" si="40"/>
      </c>
      <c r="AG61" s="510">
        <f t="shared" si="40"/>
      </c>
      <c r="AH61" s="510">
        <f t="shared" si="40"/>
      </c>
      <c r="AI61" s="511">
        <f t="shared" si="40"/>
      </c>
      <c r="AJ61" s="509">
        <f t="shared" si="40"/>
      </c>
      <c r="AK61" s="510">
        <f t="shared" si="40"/>
      </c>
      <c r="AL61" s="510">
        <f t="shared" si="40"/>
      </c>
      <c r="AM61" s="510">
        <f t="shared" si="40"/>
      </c>
      <c r="AN61" s="510">
        <f t="shared" si="40"/>
      </c>
      <c r="AO61" s="510">
        <f t="shared" si="40"/>
      </c>
      <c r="AP61" s="510">
        <f t="shared" si="40"/>
      </c>
      <c r="AQ61" s="510">
        <f t="shared" si="40"/>
      </c>
      <c r="AR61" s="510">
        <f t="shared" si="40"/>
      </c>
      <c r="AS61" s="510">
        <f t="shared" si="40"/>
      </c>
      <c r="AT61" s="510">
        <f t="shared" si="40"/>
      </c>
      <c r="AU61" s="510">
        <f t="shared" si="40"/>
      </c>
      <c r="AV61" s="510">
        <f t="shared" si="40"/>
      </c>
      <c r="AW61" s="510">
        <f t="shared" si="40"/>
      </c>
      <c r="AX61" s="510">
        <f t="shared" si="40"/>
      </c>
      <c r="AY61" s="510">
        <f t="shared" si="40"/>
      </c>
      <c r="AZ61" s="510">
        <f t="shared" si="40"/>
      </c>
      <c r="BA61" s="510">
        <f t="shared" si="40"/>
      </c>
      <c r="BB61" s="510">
        <f t="shared" si="40"/>
      </c>
      <c r="BC61" s="510">
        <f t="shared" si="40"/>
      </c>
      <c r="BD61" s="510">
        <f t="shared" si="40"/>
      </c>
      <c r="BE61" s="510">
        <f t="shared" si="40"/>
      </c>
      <c r="BF61" s="510">
        <f t="shared" si="40"/>
      </c>
      <c r="BG61" s="510">
        <f t="shared" si="40"/>
      </c>
      <c r="BH61" s="510">
        <f t="shared" si="40"/>
      </c>
      <c r="BI61" s="510">
        <f t="shared" si="40"/>
      </c>
      <c r="BJ61" s="510">
        <f t="shared" si="40"/>
      </c>
      <c r="BK61" s="510">
        <f t="shared" si="40"/>
      </c>
      <c r="BL61" s="510">
        <f t="shared" si="40"/>
      </c>
      <c r="BM61" s="510">
        <f t="shared" si="40"/>
      </c>
      <c r="BN61" s="511">
        <f t="shared" si="40"/>
      </c>
      <c r="BO61" s="509">
        <f t="shared" si="40"/>
      </c>
      <c r="BP61" s="510">
        <f t="shared" si="40"/>
      </c>
      <c r="BQ61" s="510">
        <f aca="true" t="shared" si="41" ref="BQ61:DU61">IF(BQ55=6,BQ55,"")</f>
      </c>
      <c r="BR61" s="510">
        <f t="shared" si="41"/>
      </c>
      <c r="BS61" s="510">
        <f t="shared" si="41"/>
      </c>
      <c r="BT61" s="510">
        <f t="shared" si="41"/>
      </c>
      <c r="BU61" s="510">
        <f t="shared" si="41"/>
      </c>
      <c r="BV61" s="510">
        <f t="shared" si="41"/>
      </c>
      <c r="BW61" s="510">
        <f t="shared" si="41"/>
      </c>
      <c r="BX61" s="510">
        <f t="shared" si="41"/>
      </c>
      <c r="BY61" s="510">
        <f t="shared" si="41"/>
      </c>
      <c r="BZ61" s="510">
        <f t="shared" si="41"/>
      </c>
      <c r="CA61" s="510">
        <f t="shared" si="41"/>
      </c>
      <c r="CB61" s="510">
        <f t="shared" si="41"/>
      </c>
      <c r="CC61" s="510">
        <f t="shared" si="41"/>
      </c>
      <c r="CD61" s="510">
        <f t="shared" si="41"/>
      </c>
      <c r="CE61" s="510">
        <f t="shared" si="41"/>
      </c>
      <c r="CF61" s="510">
        <f t="shared" si="41"/>
      </c>
      <c r="CG61" s="510">
        <f t="shared" si="41"/>
      </c>
      <c r="CH61" s="510">
        <f t="shared" si="41"/>
      </c>
      <c r="CI61" s="510">
        <f t="shared" si="41"/>
      </c>
      <c r="CJ61" s="510">
        <f t="shared" si="41"/>
      </c>
      <c r="CK61" s="510">
        <f t="shared" si="41"/>
      </c>
      <c r="CL61" s="510">
        <f t="shared" si="41"/>
      </c>
      <c r="CM61" s="510">
        <f t="shared" si="41"/>
      </c>
      <c r="CN61" s="510">
        <f t="shared" si="41"/>
      </c>
      <c r="CO61" s="510">
        <f t="shared" si="41"/>
      </c>
      <c r="CP61" s="511">
        <f t="shared" si="41"/>
      </c>
      <c r="CQ61" s="509">
        <f t="shared" si="41"/>
      </c>
      <c r="CR61" s="510">
        <f t="shared" si="41"/>
      </c>
      <c r="CS61" s="510">
        <f t="shared" si="41"/>
      </c>
      <c r="CT61" s="510">
        <f t="shared" si="41"/>
      </c>
      <c r="CU61" s="510">
        <f t="shared" si="41"/>
      </c>
      <c r="CV61" s="510">
        <f t="shared" si="41"/>
      </c>
      <c r="CW61" s="510">
        <f t="shared" si="41"/>
      </c>
      <c r="CX61" s="510">
        <f t="shared" si="41"/>
      </c>
      <c r="CY61" s="510">
        <f t="shared" si="41"/>
      </c>
      <c r="CZ61" s="510">
        <f t="shared" si="41"/>
      </c>
      <c r="DA61" s="510">
        <f t="shared" si="41"/>
      </c>
      <c r="DB61" s="510">
        <f t="shared" si="41"/>
      </c>
      <c r="DC61" s="510">
        <f t="shared" si="41"/>
      </c>
      <c r="DD61" s="510">
        <f t="shared" si="41"/>
      </c>
      <c r="DE61" s="510">
        <f t="shared" si="41"/>
      </c>
      <c r="DF61" s="510">
        <f t="shared" si="41"/>
      </c>
      <c r="DG61" s="510">
        <f t="shared" si="41"/>
      </c>
      <c r="DH61" s="510">
        <f t="shared" si="41"/>
      </c>
      <c r="DI61" s="510">
        <f t="shared" si="41"/>
      </c>
      <c r="DJ61" s="510">
        <f t="shared" si="41"/>
      </c>
      <c r="DK61" s="510">
        <f t="shared" si="41"/>
      </c>
      <c r="DL61" s="510">
        <f t="shared" si="41"/>
      </c>
      <c r="DM61" s="510">
        <f t="shared" si="41"/>
      </c>
      <c r="DN61" s="510">
        <f t="shared" si="41"/>
      </c>
      <c r="DO61" s="510">
        <f t="shared" si="41"/>
      </c>
      <c r="DP61" s="510">
        <f t="shared" si="41"/>
      </c>
      <c r="DQ61" s="510">
        <f t="shared" si="41"/>
      </c>
      <c r="DR61" s="510">
        <f t="shared" si="41"/>
      </c>
      <c r="DS61" s="510">
        <f t="shared" si="41"/>
      </c>
      <c r="DT61" s="510">
        <f t="shared" si="41"/>
      </c>
      <c r="DU61" s="514">
        <f t="shared" si="41"/>
      </c>
      <c r="DV61" s="1374">
        <f>COUNTIF(E15:DV15,"6")+COUNTIF(E55:DU55,"6")+COUNTIF(E35:DV35,"6")</f>
        <v>44</v>
      </c>
      <c r="DW61" s="1375"/>
      <c r="DY61" s="398"/>
    </row>
    <row r="62" spans="2:129" ht="18" customHeight="1">
      <c r="B62" s="503"/>
      <c r="C62" s="487" t="s">
        <v>33</v>
      </c>
      <c r="D62" s="795" t="str">
        <f t="shared" si="29"/>
        <v>5,800kJ/kg</v>
      </c>
      <c r="E62" s="515">
        <f aca="true" t="shared" si="42" ref="E62:BP62">IF(E55=7,E55,"")</f>
      </c>
      <c r="F62" s="516">
        <f t="shared" si="42"/>
      </c>
      <c r="G62" s="516">
        <f t="shared" si="42"/>
      </c>
      <c r="H62" s="516">
        <f t="shared" si="42"/>
      </c>
      <c r="I62" s="516">
        <f t="shared" si="42"/>
      </c>
      <c r="J62" s="516">
        <f t="shared" si="42"/>
      </c>
      <c r="K62" s="516">
        <f t="shared" si="42"/>
      </c>
      <c r="L62" s="516">
        <f t="shared" si="42"/>
      </c>
      <c r="M62" s="516">
        <f t="shared" si="42"/>
      </c>
      <c r="N62" s="516">
        <f t="shared" si="42"/>
      </c>
      <c r="O62" s="516">
        <f t="shared" si="42"/>
      </c>
      <c r="P62" s="516">
        <f t="shared" si="42"/>
      </c>
      <c r="Q62" s="516">
        <f t="shared" si="42"/>
      </c>
      <c r="R62" s="516">
        <f t="shared" si="42"/>
      </c>
      <c r="S62" s="516">
        <f t="shared" si="42"/>
      </c>
      <c r="T62" s="516">
        <f t="shared" si="42"/>
      </c>
      <c r="U62" s="516">
        <f t="shared" si="42"/>
      </c>
      <c r="V62" s="516">
        <f t="shared" si="42"/>
      </c>
      <c r="W62" s="516">
        <f t="shared" si="42"/>
      </c>
      <c r="X62" s="516">
        <f t="shared" si="42"/>
      </c>
      <c r="Y62" s="516">
        <f t="shared" si="42"/>
      </c>
      <c r="Z62" s="516">
        <f t="shared" si="42"/>
      </c>
      <c r="AA62" s="516">
        <f t="shared" si="42"/>
      </c>
      <c r="AB62" s="516">
        <f t="shared" si="42"/>
      </c>
      <c r="AC62" s="516">
        <f t="shared" si="42"/>
      </c>
      <c r="AD62" s="516">
        <f t="shared" si="42"/>
      </c>
      <c r="AE62" s="516">
        <f t="shared" si="42"/>
      </c>
      <c r="AF62" s="516">
        <f t="shared" si="42"/>
      </c>
      <c r="AG62" s="516">
        <f t="shared" si="42"/>
      </c>
      <c r="AH62" s="516">
        <f t="shared" si="42"/>
      </c>
      <c r="AI62" s="517">
        <f t="shared" si="42"/>
      </c>
      <c r="AJ62" s="515">
        <f t="shared" si="42"/>
      </c>
      <c r="AK62" s="516">
        <f t="shared" si="42"/>
      </c>
      <c r="AL62" s="516">
        <f t="shared" si="42"/>
      </c>
      <c r="AM62" s="516">
        <f t="shared" si="42"/>
      </c>
      <c r="AN62" s="516">
        <f t="shared" si="42"/>
      </c>
      <c r="AO62" s="516">
        <f t="shared" si="42"/>
      </c>
      <c r="AP62" s="516">
        <f t="shared" si="42"/>
      </c>
      <c r="AQ62" s="516">
        <f t="shared" si="42"/>
      </c>
      <c r="AR62" s="516">
        <f t="shared" si="42"/>
      </c>
      <c r="AS62" s="516">
        <f t="shared" si="42"/>
      </c>
      <c r="AT62" s="516">
        <f t="shared" si="42"/>
      </c>
      <c r="AU62" s="516">
        <f t="shared" si="42"/>
      </c>
      <c r="AV62" s="516">
        <f t="shared" si="42"/>
      </c>
      <c r="AW62" s="516">
        <f t="shared" si="42"/>
      </c>
      <c r="AX62" s="516">
        <f t="shared" si="42"/>
      </c>
      <c r="AY62" s="516">
        <f t="shared" si="42"/>
      </c>
      <c r="AZ62" s="516">
        <f t="shared" si="42"/>
      </c>
      <c r="BA62" s="516">
        <f t="shared" si="42"/>
      </c>
      <c r="BB62" s="516">
        <f t="shared" si="42"/>
      </c>
      <c r="BC62" s="516">
        <f t="shared" si="42"/>
      </c>
      <c r="BD62" s="516">
        <f t="shared" si="42"/>
      </c>
      <c r="BE62" s="516">
        <f t="shared" si="42"/>
      </c>
      <c r="BF62" s="516">
        <f t="shared" si="42"/>
      </c>
      <c r="BG62" s="516">
        <f t="shared" si="42"/>
      </c>
      <c r="BH62" s="516">
        <f t="shared" si="42"/>
      </c>
      <c r="BI62" s="516">
        <f t="shared" si="42"/>
      </c>
      <c r="BJ62" s="516">
        <f t="shared" si="42"/>
      </c>
      <c r="BK62" s="516">
        <f t="shared" si="42"/>
      </c>
      <c r="BL62" s="516">
        <f t="shared" si="42"/>
      </c>
      <c r="BM62" s="516">
        <f t="shared" si="42"/>
      </c>
      <c r="BN62" s="517">
        <f t="shared" si="42"/>
      </c>
      <c r="BO62" s="515">
        <f t="shared" si="42"/>
      </c>
      <c r="BP62" s="516">
        <f t="shared" si="42"/>
      </c>
      <c r="BQ62" s="516">
        <f aca="true" t="shared" si="43" ref="BQ62:DU62">IF(BQ55=7,BQ55,"")</f>
      </c>
      <c r="BR62" s="516">
        <f t="shared" si="43"/>
      </c>
      <c r="BS62" s="516">
        <f t="shared" si="43"/>
      </c>
      <c r="BT62" s="516">
        <f t="shared" si="43"/>
      </c>
      <c r="BU62" s="516">
        <f t="shared" si="43"/>
      </c>
      <c r="BV62" s="516">
        <f t="shared" si="43"/>
      </c>
      <c r="BW62" s="516">
        <f t="shared" si="43"/>
      </c>
      <c r="BX62" s="516">
        <f t="shared" si="43"/>
      </c>
      <c r="BY62" s="516">
        <f t="shared" si="43"/>
      </c>
      <c r="BZ62" s="516">
        <f t="shared" si="43"/>
      </c>
      <c r="CA62" s="516">
        <f t="shared" si="43"/>
      </c>
      <c r="CB62" s="516">
        <f t="shared" si="43"/>
      </c>
      <c r="CC62" s="516">
        <f t="shared" si="43"/>
      </c>
      <c r="CD62" s="516">
        <f t="shared" si="43"/>
      </c>
      <c r="CE62" s="516">
        <f t="shared" si="43"/>
      </c>
      <c r="CF62" s="516">
        <f t="shared" si="43"/>
      </c>
      <c r="CG62" s="516">
        <f t="shared" si="43"/>
      </c>
      <c r="CH62" s="516">
        <f t="shared" si="43"/>
      </c>
      <c r="CI62" s="516">
        <f t="shared" si="43"/>
      </c>
      <c r="CJ62" s="516">
        <f t="shared" si="43"/>
      </c>
      <c r="CK62" s="516">
        <f t="shared" si="43"/>
      </c>
      <c r="CL62" s="516">
        <f t="shared" si="43"/>
      </c>
      <c r="CM62" s="516">
        <f t="shared" si="43"/>
      </c>
      <c r="CN62" s="516">
        <f t="shared" si="43"/>
      </c>
      <c r="CO62" s="516">
        <f t="shared" si="43"/>
      </c>
      <c r="CP62" s="517">
        <f t="shared" si="43"/>
      </c>
      <c r="CQ62" s="515">
        <f t="shared" si="43"/>
      </c>
      <c r="CR62" s="516">
        <f t="shared" si="43"/>
      </c>
      <c r="CS62" s="516">
        <f t="shared" si="43"/>
      </c>
      <c r="CT62" s="516">
        <f t="shared" si="43"/>
      </c>
      <c r="CU62" s="516">
        <f t="shared" si="43"/>
      </c>
      <c r="CV62" s="516">
        <f t="shared" si="43"/>
      </c>
      <c r="CW62" s="516">
        <f t="shared" si="43"/>
      </c>
      <c r="CX62" s="516">
        <f t="shared" si="43"/>
      </c>
      <c r="CY62" s="516">
        <f t="shared" si="43"/>
      </c>
      <c r="CZ62" s="516">
        <f t="shared" si="43"/>
      </c>
      <c r="DA62" s="516">
        <f t="shared" si="43"/>
      </c>
      <c r="DB62" s="516">
        <f t="shared" si="43"/>
      </c>
      <c r="DC62" s="516">
        <f t="shared" si="43"/>
      </c>
      <c r="DD62" s="516">
        <f t="shared" si="43"/>
      </c>
      <c r="DE62" s="516">
        <f t="shared" si="43"/>
      </c>
      <c r="DF62" s="516">
        <f t="shared" si="43"/>
      </c>
      <c r="DG62" s="516">
        <f t="shared" si="43"/>
      </c>
      <c r="DH62" s="516">
        <f t="shared" si="43"/>
      </c>
      <c r="DI62" s="516">
        <f t="shared" si="43"/>
      </c>
      <c r="DJ62" s="516">
        <f t="shared" si="43"/>
      </c>
      <c r="DK62" s="516">
        <f t="shared" si="43"/>
      </c>
      <c r="DL62" s="516">
        <f t="shared" si="43"/>
      </c>
      <c r="DM62" s="516">
        <f t="shared" si="43"/>
      </c>
      <c r="DN62" s="516">
        <f t="shared" si="43"/>
      </c>
      <c r="DO62" s="516">
        <f t="shared" si="43"/>
      </c>
      <c r="DP62" s="516">
        <f t="shared" si="43"/>
      </c>
      <c r="DQ62" s="516">
        <f t="shared" si="43"/>
      </c>
      <c r="DR62" s="516">
        <f t="shared" si="43"/>
      </c>
      <c r="DS62" s="516">
        <f t="shared" si="43"/>
      </c>
      <c r="DT62" s="516">
        <f t="shared" si="43"/>
      </c>
      <c r="DU62" s="518">
        <f t="shared" si="43"/>
      </c>
      <c r="DV62" s="1372">
        <f>COUNTIF(E15:DV15,"7")+COUNTIF(E55:DU55,"7")+COUNTIF(E35:DV35,"7")</f>
        <v>31</v>
      </c>
      <c r="DW62" s="1373"/>
      <c r="DY62" s="398"/>
    </row>
    <row r="63" ht="18" customHeight="1">
      <c r="GH63" s="398"/>
    </row>
    <row r="64" spans="2:190" ht="21" customHeight="1">
      <c r="B64" s="439" t="s">
        <v>889</v>
      </c>
      <c r="C64" s="387"/>
      <c r="D64" s="387"/>
      <c r="E64" s="394"/>
      <c r="F64" s="394"/>
      <c r="G64" s="394"/>
      <c r="H64" s="394"/>
      <c r="I64" s="394"/>
      <c r="J64" s="394"/>
      <c r="K64" s="394"/>
      <c r="L64" s="394"/>
      <c r="M64" s="394"/>
      <c r="N64" s="394"/>
      <c r="O64" s="394"/>
      <c r="P64" s="394"/>
      <c r="Q64" s="394"/>
      <c r="R64" s="394"/>
      <c r="S64" s="394"/>
      <c r="T64" s="394"/>
      <c r="U64" s="394"/>
      <c r="V64" s="394"/>
      <c r="DN64" s="379"/>
      <c r="DO64" s="379"/>
      <c r="FR64" s="379"/>
      <c r="FS64" s="379"/>
      <c r="FT64" s="379"/>
      <c r="FU64" s="379"/>
      <c r="FV64" s="379"/>
      <c r="FW64" s="379"/>
      <c r="GH64" s="398"/>
    </row>
    <row r="65" spans="2:190" ht="21" customHeight="1">
      <c r="B65" s="527" t="s">
        <v>322</v>
      </c>
      <c r="C65" s="398"/>
      <c r="D65" s="398"/>
      <c r="CQ65" s="522"/>
      <c r="CR65" s="522"/>
      <c r="CS65" s="522"/>
      <c r="CT65" s="379"/>
      <c r="CU65" s="379"/>
      <c r="CV65" s="379"/>
      <c r="CW65" s="379"/>
      <c r="CX65" s="379"/>
      <c r="CY65" s="379"/>
      <c r="CZ65" s="379"/>
      <c r="DA65" s="379"/>
      <c r="DB65" s="379"/>
      <c r="DC65" s="379"/>
      <c r="DD65" s="379"/>
      <c r="DE65" s="379"/>
      <c r="DF65" s="379"/>
      <c r="DG65" s="379"/>
      <c r="DH65" s="379"/>
      <c r="DI65" s="379"/>
      <c r="DJ65" s="379"/>
      <c r="DK65" s="379"/>
      <c r="DL65" s="379"/>
      <c r="DM65" s="379"/>
      <c r="DN65" s="522"/>
      <c r="DP65" s="379"/>
      <c r="DQ65" s="379"/>
      <c r="DR65" s="379"/>
      <c r="DS65" s="379"/>
      <c r="DT65" s="379"/>
      <c r="DU65" s="379"/>
      <c r="DV65" s="379"/>
      <c r="DW65" s="379"/>
      <c r="GH65" s="398"/>
    </row>
    <row r="66" spans="2:190" ht="21" customHeight="1">
      <c r="B66" s="528" t="s">
        <v>894</v>
      </c>
      <c r="C66" s="529"/>
      <c r="D66" s="529"/>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529"/>
      <c r="AI66" s="529"/>
      <c r="AJ66" s="529"/>
      <c r="AK66" s="529"/>
      <c r="AL66" s="529"/>
      <c r="AM66" s="529"/>
      <c r="AN66" s="529"/>
      <c r="AO66" s="529"/>
      <c r="AP66" s="529"/>
      <c r="AQ66" s="529"/>
      <c r="AR66" s="529"/>
      <c r="AS66" s="529"/>
      <c r="AT66" s="529"/>
      <c r="AU66" s="529"/>
      <c r="AV66" s="529"/>
      <c r="AW66" s="529"/>
      <c r="AX66" s="529"/>
      <c r="AY66" s="529"/>
      <c r="AZ66" s="529"/>
      <c r="BA66" s="529"/>
      <c r="BB66" s="529"/>
      <c r="BC66" s="529"/>
      <c r="BD66" s="529"/>
      <c r="BE66" s="529"/>
      <c r="BF66" s="529"/>
      <c r="CQ66" s="522"/>
      <c r="CR66" s="522"/>
      <c r="CS66" s="522"/>
      <c r="CT66" s="522"/>
      <c r="CU66" s="522"/>
      <c r="CV66" s="522"/>
      <c r="CW66" s="522"/>
      <c r="CX66" s="522"/>
      <c r="CY66" s="522"/>
      <c r="CZ66" s="522"/>
      <c r="DA66" s="522"/>
      <c r="DB66" s="522"/>
      <c r="DC66" s="522"/>
      <c r="DD66" s="522"/>
      <c r="DE66" s="522"/>
      <c r="DF66" s="522"/>
      <c r="DG66" s="522"/>
      <c r="DH66" s="522"/>
      <c r="DI66" s="522"/>
      <c r="DJ66" s="522"/>
      <c r="DK66" s="522"/>
      <c r="DL66" s="522"/>
      <c r="DM66" s="522"/>
      <c r="DN66" s="522"/>
      <c r="GH66" s="398"/>
    </row>
    <row r="67" spans="2:190" ht="21" customHeight="1">
      <c r="B67" s="528" t="s">
        <v>323</v>
      </c>
      <c r="C67" s="529"/>
      <c r="D67" s="529"/>
      <c r="E67" s="529"/>
      <c r="F67" s="529"/>
      <c r="G67" s="529"/>
      <c r="H67" s="529"/>
      <c r="I67" s="529"/>
      <c r="J67" s="529"/>
      <c r="K67" s="529"/>
      <c r="L67" s="529"/>
      <c r="M67" s="529"/>
      <c r="N67" s="529"/>
      <c r="O67" s="529"/>
      <c r="P67" s="529"/>
      <c r="Q67" s="529"/>
      <c r="R67" s="529"/>
      <c r="S67" s="529"/>
      <c r="T67" s="529"/>
      <c r="U67" s="529"/>
      <c r="V67" s="529"/>
      <c r="W67" s="529"/>
      <c r="X67" s="529"/>
      <c r="Y67" s="529"/>
      <c r="Z67" s="529"/>
      <c r="AA67" s="529"/>
      <c r="AB67" s="529"/>
      <c r="AC67" s="529"/>
      <c r="AD67" s="529"/>
      <c r="AE67" s="529"/>
      <c r="AF67" s="529"/>
      <c r="AG67" s="529"/>
      <c r="AH67" s="529"/>
      <c r="AI67" s="529"/>
      <c r="AJ67" s="529"/>
      <c r="AK67" s="529"/>
      <c r="AL67" s="529"/>
      <c r="AM67" s="529"/>
      <c r="AN67" s="529"/>
      <c r="AO67" s="529"/>
      <c r="AP67" s="529"/>
      <c r="AQ67" s="529"/>
      <c r="AR67" s="529"/>
      <c r="AS67" s="529"/>
      <c r="AT67" s="529"/>
      <c r="AU67" s="529"/>
      <c r="AV67" s="529"/>
      <c r="AW67" s="529"/>
      <c r="AX67" s="529"/>
      <c r="AY67" s="529"/>
      <c r="AZ67" s="529"/>
      <c r="BA67" s="529"/>
      <c r="BB67" s="529"/>
      <c r="BC67" s="529"/>
      <c r="BD67" s="529"/>
      <c r="BE67" s="529"/>
      <c r="BF67" s="529"/>
      <c r="CQ67" s="522"/>
      <c r="CR67" s="522"/>
      <c r="CS67" s="522"/>
      <c r="CT67" s="522"/>
      <c r="CU67" s="522"/>
      <c r="CV67" s="522"/>
      <c r="CW67" s="522"/>
      <c r="CX67" s="522"/>
      <c r="CY67" s="522"/>
      <c r="CZ67" s="522"/>
      <c r="DA67" s="522"/>
      <c r="DB67" s="522"/>
      <c r="DC67" s="522"/>
      <c r="DD67" s="522"/>
      <c r="DE67" s="522"/>
      <c r="DF67" s="522"/>
      <c r="DG67" s="522"/>
      <c r="DH67" s="522"/>
      <c r="DI67" s="522"/>
      <c r="DJ67" s="522"/>
      <c r="DK67" s="522"/>
      <c r="DL67" s="522"/>
      <c r="DM67" s="522"/>
      <c r="DN67" s="522"/>
      <c r="GH67" s="398"/>
    </row>
    <row r="68" spans="2:190" ht="21" customHeight="1">
      <c r="B68" s="528" t="s">
        <v>324</v>
      </c>
      <c r="C68" s="529"/>
      <c r="D68" s="529"/>
      <c r="E68" s="529"/>
      <c r="F68" s="529"/>
      <c r="G68" s="529"/>
      <c r="H68" s="529"/>
      <c r="I68" s="529"/>
      <c r="J68" s="529"/>
      <c r="K68" s="529"/>
      <c r="L68" s="529"/>
      <c r="M68" s="529"/>
      <c r="N68" s="529"/>
      <c r="O68" s="529"/>
      <c r="P68" s="529"/>
      <c r="Q68" s="529"/>
      <c r="R68" s="529"/>
      <c r="S68" s="529"/>
      <c r="T68" s="529"/>
      <c r="U68" s="529"/>
      <c r="V68" s="529"/>
      <c r="W68" s="529"/>
      <c r="X68" s="529"/>
      <c r="Y68" s="529"/>
      <c r="Z68" s="529"/>
      <c r="AA68" s="529"/>
      <c r="AB68" s="529"/>
      <c r="AC68" s="529"/>
      <c r="AD68" s="529"/>
      <c r="AE68" s="529"/>
      <c r="AF68" s="529"/>
      <c r="AG68" s="529"/>
      <c r="AH68" s="529"/>
      <c r="AI68" s="529"/>
      <c r="AJ68" s="529"/>
      <c r="AK68" s="529"/>
      <c r="AL68" s="529"/>
      <c r="AM68" s="529"/>
      <c r="AN68" s="529"/>
      <c r="AO68" s="529"/>
      <c r="AP68" s="529"/>
      <c r="AQ68" s="529"/>
      <c r="AR68" s="529"/>
      <c r="AS68" s="529"/>
      <c r="AT68" s="529"/>
      <c r="AU68" s="529"/>
      <c r="AV68" s="529"/>
      <c r="AW68" s="529"/>
      <c r="AX68" s="529"/>
      <c r="AY68" s="529"/>
      <c r="AZ68" s="529"/>
      <c r="BA68" s="529"/>
      <c r="BB68" s="529"/>
      <c r="BC68" s="529"/>
      <c r="BD68" s="529"/>
      <c r="BE68" s="529"/>
      <c r="BF68" s="529"/>
      <c r="CQ68" s="522"/>
      <c r="CR68" s="522"/>
      <c r="CS68" s="522"/>
      <c r="CT68" s="522"/>
      <c r="CU68" s="522"/>
      <c r="CV68" s="522"/>
      <c r="CW68" s="522"/>
      <c r="CX68" s="522"/>
      <c r="CY68" s="522"/>
      <c r="CZ68" s="522"/>
      <c r="DA68" s="522"/>
      <c r="DB68" s="522"/>
      <c r="DC68" s="522"/>
      <c r="DD68" s="522"/>
      <c r="DE68" s="522"/>
      <c r="DF68" s="522"/>
      <c r="DG68" s="522"/>
      <c r="DH68" s="522"/>
      <c r="DI68" s="522"/>
      <c r="DJ68" s="522"/>
      <c r="DK68" s="522"/>
      <c r="DL68" s="522"/>
      <c r="DM68" s="522"/>
      <c r="DN68" s="522"/>
      <c r="GH68" s="398"/>
    </row>
    <row r="69" spans="2:190" ht="21" customHeight="1">
      <c r="B69" s="528" t="s">
        <v>896</v>
      </c>
      <c r="C69" s="529"/>
      <c r="D69" s="529"/>
      <c r="E69" s="529"/>
      <c r="F69" s="529"/>
      <c r="G69" s="529"/>
      <c r="H69" s="529"/>
      <c r="I69" s="529"/>
      <c r="J69" s="529"/>
      <c r="K69" s="529"/>
      <c r="L69" s="529"/>
      <c r="M69" s="529"/>
      <c r="N69" s="529"/>
      <c r="O69" s="529"/>
      <c r="P69" s="529"/>
      <c r="Q69" s="529"/>
      <c r="R69" s="529"/>
      <c r="S69" s="529"/>
      <c r="T69" s="529"/>
      <c r="U69" s="529"/>
      <c r="V69" s="529"/>
      <c r="W69" s="529"/>
      <c r="X69" s="529"/>
      <c r="Y69" s="529"/>
      <c r="Z69" s="529"/>
      <c r="AA69" s="529"/>
      <c r="AB69" s="529"/>
      <c r="AC69" s="529"/>
      <c r="AD69" s="529"/>
      <c r="AE69" s="529"/>
      <c r="AF69" s="529"/>
      <c r="AG69" s="529"/>
      <c r="AH69" s="529"/>
      <c r="AI69" s="529"/>
      <c r="AJ69" s="529"/>
      <c r="AK69" s="529"/>
      <c r="AL69" s="529"/>
      <c r="AM69" s="529"/>
      <c r="AN69" s="529"/>
      <c r="AO69" s="529"/>
      <c r="AP69" s="529"/>
      <c r="AQ69" s="529"/>
      <c r="AR69" s="529"/>
      <c r="AS69" s="529"/>
      <c r="AT69" s="529"/>
      <c r="AU69" s="529"/>
      <c r="AV69" s="529"/>
      <c r="AW69" s="529"/>
      <c r="AX69" s="529"/>
      <c r="AY69" s="529"/>
      <c r="AZ69" s="529"/>
      <c r="BA69" s="529"/>
      <c r="BB69" s="529"/>
      <c r="BC69" s="529"/>
      <c r="BD69" s="529"/>
      <c r="BE69" s="529"/>
      <c r="BF69" s="529"/>
      <c r="CQ69" s="522"/>
      <c r="CR69" s="522"/>
      <c r="CS69" s="522"/>
      <c r="CT69" s="522"/>
      <c r="CU69" s="522"/>
      <c r="CV69" s="522"/>
      <c r="CW69" s="522"/>
      <c r="CX69" s="522"/>
      <c r="CY69" s="522"/>
      <c r="CZ69" s="522"/>
      <c r="DA69" s="522"/>
      <c r="DB69" s="522"/>
      <c r="DC69" s="522"/>
      <c r="DD69" s="522"/>
      <c r="DE69" s="522"/>
      <c r="DF69" s="522"/>
      <c r="DG69" s="522"/>
      <c r="DH69" s="522"/>
      <c r="DI69" s="522"/>
      <c r="DJ69" s="522"/>
      <c r="DK69" s="522"/>
      <c r="DL69" s="522"/>
      <c r="DM69" s="522"/>
      <c r="DN69" s="522"/>
      <c r="GH69" s="398"/>
    </row>
    <row r="70" spans="2:190" ht="21" customHeight="1">
      <c r="B70" s="528" t="s">
        <v>325</v>
      </c>
      <c r="C70" s="529"/>
      <c r="D70" s="529"/>
      <c r="E70" s="529"/>
      <c r="F70" s="529"/>
      <c r="G70" s="529"/>
      <c r="H70" s="529"/>
      <c r="I70" s="529"/>
      <c r="J70" s="529"/>
      <c r="K70" s="529"/>
      <c r="L70" s="529"/>
      <c r="M70" s="529"/>
      <c r="N70" s="529"/>
      <c r="O70" s="529"/>
      <c r="P70" s="529"/>
      <c r="Q70" s="529"/>
      <c r="R70" s="529"/>
      <c r="S70" s="529"/>
      <c r="T70" s="529"/>
      <c r="U70" s="529"/>
      <c r="V70" s="529"/>
      <c r="W70" s="529"/>
      <c r="X70" s="529"/>
      <c r="Y70" s="529"/>
      <c r="Z70" s="529"/>
      <c r="AA70" s="529"/>
      <c r="AB70" s="529"/>
      <c r="AC70" s="529"/>
      <c r="AD70" s="529"/>
      <c r="AE70" s="529"/>
      <c r="AF70" s="529"/>
      <c r="AG70" s="529"/>
      <c r="AH70" s="529"/>
      <c r="AI70" s="529"/>
      <c r="AJ70" s="529"/>
      <c r="AK70" s="529"/>
      <c r="AL70" s="529"/>
      <c r="AM70" s="529"/>
      <c r="AN70" s="529"/>
      <c r="AO70" s="529"/>
      <c r="AP70" s="529"/>
      <c r="AQ70" s="529"/>
      <c r="AR70" s="529"/>
      <c r="AS70" s="529"/>
      <c r="AT70" s="529"/>
      <c r="AU70" s="529"/>
      <c r="AV70" s="529"/>
      <c r="AW70" s="529"/>
      <c r="AX70" s="529"/>
      <c r="AY70" s="529"/>
      <c r="AZ70" s="529"/>
      <c r="BA70" s="529"/>
      <c r="BB70" s="529"/>
      <c r="BC70" s="529"/>
      <c r="BD70" s="529"/>
      <c r="BE70" s="529"/>
      <c r="BF70" s="529"/>
      <c r="CQ70" s="522"/>
      <c r="CR70" s="522"/>
      <c r="CS70" s="522"/>
      <c r="CT70" s="522"/>
      <c r="CU70" s="522"/>
      <c r="CV70" s="522"/>
      <c r="CW70" s="522"/>
      <c r="CX70" s="522"/>
      <c r="CY70" s="522"/>
      <c r="CZ70" s="522"/>
      <c r="DA70" s="522"/>
      <c r="DB70" s="522"/>
      <c r="DC70" s="522"/>
      <c r="DD70" s="522"/>
      <c r="DE70" s="522"/>
      <c r="DF70" s="522"/>
      <c r="DG70" s="522"/>
      <c r="DH70" s="522"/>
      <c r="DI70" s="522"/>
      <c r="DJ70" s="522"/>
      <c r="DK70" s="522"/>
      <c r="DL70" s="522"/>
      <c r="DM70" s="522"/>
      <c r="DN70" s="522"/>
      <c r="GH70" s="398"/>
    </row>
    <row r="71" spans="2:190" ht="21" customHeight="1">
      <c r="B71" s="527" t="s">
        <v>326</v>
      </c>
      <c r="C71" s="529"/>
      <c r="D71" s="529"/>
      <c r="E71" s="529"/>
      <c r="F71" s="529"/>
      <c r="G71" s="529"/>
      <c r="H71" s="529"/>
      <c r="I71" s="529"/>
      <c r="J71" s="529"/>
      <c r="K71" s="529"/>
      <c r="L71" s="529"/>
      <c r="M71" s="529"/>
      <c r="N71" s="529"/>
      <c r="O71" s="529"/>
      <c r="P71" s="529"/>
      <c r="Q71" s="529"/>
      <c r="R71" s="529"/>
      <c r="S71" s="529"/>
      <c r="T71" s="529"/>
      <c r="U71" s="529"/>
      <c r="V71" s="529"/>
      <c r="W71" s="529"/>
      <c r="X71" s="529"/>
      <c r="Y71" s="529"/>
      <c r="Z71" s="529"/>
      <c r="AA71" s="529"/>
      <c r="AB71" s="529"/>
      <c r="AC71" s="529"/>
      <c r="AD71" s="529"/>
      <c r="AE71" s="529"/>
      <c r="AF71" s="529"/>
      <c r="AG71" s="529"/>
      <c r="AH71" s="529"/>
      <c r="AI71" s="529"/>
      <c r="AJ71" s="529"/>
      <c r="AK71" s="529"/>
      <c r="AL71" s="529"/>
      <c r="AM71" s="529"/>
      <c r="AN71" s="529"/>
      <c r="AO71" s="529"/>
      <c r="AP71" s="529"/>
      <c r="AQ71" s="529"/>
      <c r="AR71" s="529"/>
      <c r="AS71" s="529"/>
      <c r="AT71" s="529"/>
      <c r="AU71" s="529"/>
      <c r="AV71" s="529"/>
      <c r="AW71" s="529"/>
      <c r="AX71" s="529"/>
      <c r="AY71" s="529"/>
      <c r="AZ71" s="529"/>
      <c r="BA71" s="529"/>
      <c r="BB71" s="529"/>
      <c r="BC71" s="529"/>
      <c r="BD71" s="529"/>
      <c r="BE71" s="529"/>
      <c r="BF71" s="529"/>
      <c r="CQ71" s="522"/>
      <c r="CR71" s="522"/>
      <c r="CS71" s="522"/>
      <c r="CT71" s="522"/>
      <c r="CU71" s="522"/>
      <c r="CV71" s="522"/>
      <c r="CW71" s="522"/>
      <c r="CX71" s="522"/>
      <c r="CY71" s="522"/>
      <c r="CZ71" s="522"/>
      <c r="DA71" s="522"/>
      <c r="DB71" s="522"/>
      <c r="DC71" s="522"/>
      <c r="DD71" s="522"/>
      <c r="DE71" s="522"/>
      <c r="DF71" s="522"/>
      <c r="DG71" s="522"/>
      <c r="DH71" s="522"/>
      <c r="DI71" s="522"/>
      <c r="DJ71" s="522"/>
      <c r="DK71" s="522"/>
      <c r="DL71" s="522"/>
      <c r="DM71" s="522"/>
      <c r="DN71" s="522"/>
      <c r="GH71" s="398"/>
    </row>
    <row r="72" spans="2:190" ht="21" customHeight="1">
      <c r="B72" s="527" t="s">
        <v>457</v>
      </c>
      <c r="C72" s="529"/>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29"/>
      <c r="AB72" s="529"/>
      <c r="AC72" s="529"/>
      <c r="AD72" s="529"/>
      <c r="AE72" s="529"/>
      <c r="AF72" s="529"/>
      <c r="AG72" s="529"/>
      <c r="AH72" s="529"/>
      <c r="AI72" s="529"/>
      <c r="AJ72" s="529"/>
      <c r="AK72" s="529"/>
      <c r="AL72" s="529"/>
      <c r="AM72" s="529"/>
      <c r="AN72" s="529"/>
      <c r="AO72" s="529"/>
      <c r="AP72" s="529"/>
      <c r="AQ72" s="529"/>
      <c r="AR72" s="529"/>
      <c r="AS72" s="529"/>
      <c r="AT72" s="529"/>
      <c r="AU72" s="529"/>
      <c r="AV72" s="529"/>
      <c r="AW72" s="529"/>
      <c r="AX72" s="529"/>
      <c r="AY72" s="529"/>
      <c r="AZ72" s="529"/>
      <c r="BA72" s="529"/>
      <c r="BB72" s="529"/>
      <c r="BC72" s="529"/>
      <c r="BD72" s="529"/>
      <c r="BE72" s="529"/>
      <c r="BF72" s="529"/>
      <c r="CQ72" s="522"/>
      <c r="CR72" s="522"/>
      <c r="CS72" s="522"/>
      <c r="CT72" s="522"/>
      <c r="CU72" s="522"/>
      <c r="CV72" s="522"/>
      <c r="CW72" s="522"/>
      <c r="CX72" s="522"/>
      <c r="CY72" s="522"/>
      <c r="CZ72" s="522"/>
      <c r="DA72" s="522"/>
      <c r="DB72" s="522"/>
      <c r="DC72" s="522"/>
      <c r="DD72" s="522"/>
      <c r="DE72" s="522"/>
      <c r="DF72" s="522"/>
      <c r="DG72" s="522"/>
      <c r="DH72" s="522"/>
      <c r="DI72" s="522"/>
      <c r="DJ72" s="522"/>
      <c r="DK72" s="522"/>
      <c r="DL72" s="522"/>
      <c r="DM72" s="522"/>
      <c r="DN72" s="522"/>
      <c r="GH72" s="398"/>
    </row>
    <row r="73" spans="2:190" ht="21" customHeight="1">
      <c r="B73" s="527" t="s">
        <v>327</v>
      </c>
      <c r="CQ73" s="522"/>
      <c r="CR73" s="522"/>
      <c r="CS73" s="522"/>
      <c r="CT73" s="522"/>
      <c r="CU73" s="522"/>
      <c r="CV73" s="522"/>
      <c r="CW73" s="522"/>
      <c r="CX73" s="522"/>
      <c r="CY73" s="522"/>
      <c r="CZ73" s="522"/>
      <c r="DA73" s="522"/>
      <c r="DB73" s="522"/>
      <c r="DC73" s="522"/>
      <c r="DD73" s="522"/>
      <c r="DE73" s="522"/>
      <c r="DF73" s="522"/>
      <c r="DG73" s="522"/>
      <c r="DH73" s="522"/>
      <c r="DI73" s="522"/>
      <c r="DJ73" s="522"/>
      <c r="DK73" s="522"/>
      <c r="DL73" s="522"/>
      <c r="DM73" s="522"/>
      <c r="DN73" s="522"/>
      <c r="GH73" s="398"/>
    </row>
    <row r="74" spans="2:190" ht="21" customHeight="1">
      <c r="B74" s="527"/>
      <c r="DW74" s="398"/>
      <c r="DX74" s="398"/>
      <c r="DY74" s="398"/>
      <c r="DZ74" s="398"/>
      <c r="EA74" s="398"/>
      <c r="EB74" s="398"/>
      <c r="EC74" s="398"/>
      <c r="ED74" s="398"/>
      <c r="EE74" s="398"/>
      <c r="EF74" s="398"/>
      <c r="EG74" s="398"/>
      <c r="EH74" s="398"/>
      <c r="EI74" s="398"/>
      <c r="EJ74" s="398"/>
      <c r="EK74" s="398"/>
      <c r="EL74" s="398"/>
      <c r="EM74" s="398"/>
      <c r="EN74" s="398"/>
      <c r="EO74" s="398"/>
      <c r="EP74" s="398"/>
      <c r="EQ74" s="398"/>
      <c r="ER74" s="398"/>
      <c r="ES74" s="398"/>
      <c r="ET74" s="398"/>
      <c r="EU74" s="398"/>
      <c r="EV74" s="398"/>
      <c r="EW74" s="398"/>
      <c r="EX74" s="398"/>
      <c r="EY74" s="398"/>
      <c r="EZ74" s="398"/>
      <c r="FA74" s="398"/>
      <c r="FB74" s="398"/>
      <c r="FC74" s="398"/>
      <c r="FD74" s="398"/>
      <c r="FE74" s="398"/>
      <c r="FF74" s="398"/>
      <c r="FG74" s="398"/>
      <c r="FH74" s="398"/>
      <c r="FI74" s="398"/>
      <c r="FJ74" s="398"/>
      <c r="FK74" s="398"/>
      <c r="FL74" s="398"/>
      <c r="FM74" s="398"/>
      <c r="FN74" s="398"/>
      <c r="FO74" s="398"/>
      <c r="FP74" s="398"/>
      <c r="FQ74" s="398"/>
      <c r="FR74" s="398"/>
      <c r="FS74" s="398"/>
      <c r="FT74" s="398"/>
      <c r="FU74" s="398"/>
      <c r="FV74" s="398"/>
      <c r="FW74" s="398"/>
      <c r="FX74" s="398"/>
      <c r="FY74" s="398"/>
      <c r="FZ74" s="398"/>
      <c r="GA74" s="398"/>
      <c r="GB74" s="398"/>
      <c r="GC74" s="398"/>
      <c r="GD74" s="398"/>
      <c r="GE74" s="398"/>
      <c r="GF74" s="398"/>
      <c r="GH74" s="398"/>
    </row>
    <row r="75" spans="2:190" ht="18" customHeight="1">
      <c r="B75" s="398"/>
      <c r="DW75" s="398"/>
      <c r="DX75" s="398"/>
      <c r="DY75" s="398"/>
      <c r="DZ75" s="398"/>
      <c r="EA75" s="398"/>
      <c r="EB75" s="398"/>
      <c r="EC75" s="398"/>
      <c r="ED75" s="398"/>
      <c r="EE75" s="398"/>
      <c r="EF75" s="398"/>
      <c r="EG75" s="398"/>
      <c r="EH75" s="398"/>
      <c r="EI75" s="398"/>
      <c r="EJ75" s="398"/>
      <c r="EK75" s="398"/>
      <c r="EL75" s="398"/>
      <c r="EM75" s="398"/>
      <c r="EN75" s="398"/>
      <c r="EO75" s="398"/>
      <c r="EP75" s="398"/>
      <c r="EQ75" s="398"/>
      <c r="ER75" s="398"/>
      <c r="ES75" s="398"/>
      <c r="ET75" s="398"/>
      <c r="EU75" s="398"/>
      <c r="EV75" s="398"/>
      <c r="EW75" s="398"/>
      <c r="EX75" s="398"/>
      <c r="EY75" s="398"/>
      <c r="EZ75" s="398"/>
      <c r="FA75" s="398"/>
      <c r="FB75" s="398"/>
      <c r="FC75" s="398"/>
      <c r="FD75" s="398"/>
      <c r="FE75" s="398"/>
      <c r="FF75" s="398"/>
      <c r="FG75" s="398"/>
      <c r="FH75" s="398"/>
      <c r="FI75" s="398"/>
      <c r="FJ75" s="398"/>
      <c r="FK75" s="398"/>
      <c r="FL75" s="398"/>
      <c r="FM75" s="398"/>
      <c r="FN75" s="398"/>
      <c r="FO75" s="398"/>
      <c r="FP75" s="398"/>
      <c r="FQ75" s="398"/>
      <c r="FR75" s="398"/>
      <c r="FS75" s="398"/>
      <c r="FT75" s="398"/>
      <c r="FU75" s="398"/>
      <c r="FV75" s="398"/>
      <c r="FW75" s="398"/>
      <c r="FX75" s="398"/>
      <c r="FY75" s="398"/>
      <c r="FZ75" s="398"/>
      <c r="GA75" s="398"/>
      <c r="GB75" s="398"/>
      <c r="GC75" s="398"/>
      <c r="GD75" s="398"/>
      <c r="GE75" s="398"/>
      <c r="GF75" s="398"/>
      <c r="GH75" s="398"/>
    </row>
    <row r="76" spans="59:190" ht="13.5" customHeight="1">
      <c r="BG76" s="529"/>
      <c r="BH76" s="529"/>
      <c r="BI76" s="529"/>
      <c r="BJ76" s="529"/>
      <c r="BK76" s="529"/>
      <c r="BL76" s="529"/>
      <c r="BM76" s="529"/>
      <c r="BN76" s="529"/>
      <c r="BO76" s="529"/>
      <c r="BP76" s="529"/>
      <c r="BQ76" s="529"/>
      <c r="BR76" s="529"/>
      <c r="BS76" s="529"/>
      <c r="BT76" s="529"/>
      <c r="BU76" s="529"/>
      <c r="BV76" s="529"/>
      <c r="BW76" s="529"/>
      <c r="BX76" s="529"/>
      <c r="BY76" s="529"/>
      <c r="BZ76" s="529"/>
      <c r="CA76" s="529"/>
      <c r="CB76" s="529"/>
      <c r="CC76" s="529"/>
      <c r="CD76" s="529"/>
      <c r="CE76" s="529"/>
      <c r="CF76" s="529"/>
      <c r="CG76" s="529"/>
      <c r="CH76" s="529"/>
      <c r="CI76" s="529"/>
      <c r="CJ76" s="529"/>
      <c r="CK76" s="529"/>
      <c r="CL76" s="529"/>
      <c r="CM76" s="529"/>
      <c r="CN76" s="529"/>
      <c r="CO76" s="529"/>
      <c r="CP76" s="529"/>
      <c r="CQ76" s="529"/>
      <c r="CR76" s="529"/>
      <c r="CS76" s="529"/>
      <c r="CT76" s="529"/>
      <c r="CU76" s="529"/>
      <c r="CV76" s="529"/>
      <c r="CW76" s="529"/>
      <c r="CX76" s="529"/>
      <c r="CY76" s="529"/>
      <c r="CZ76" s="529"/>
      <c r="DA76" s="529"/>
      <c r="DB76" s="529"/>
      <c r="DC76" s="529"/>
      <c r="DD76" s="529"/>
      <c r="DE76" s="529"/>
      <c r="DF76" s="529"/>
      <c r="DG76" s="529"/>
      <c r="DH76" s="529"/>
      <c r="DI76" s="529"/>
      <c r="DJ76" s="529"/>
      <c r="DK76" s="529"/>
      <c r="DL76" s="529"/>
      <c r="DM76" s="529"/>
      <c r="DN76" s="529"/>
      <c r="DO76" s="529"/>
      <c r="DP76" s="529"/>
      <c r="DQ76" s="529"/>
      <c r="DR76" s="529"/>
      <c r="DS76" s="529"/>
      <c r="DT76" s="529"/>
      <c r="DU76" s="529"/>
      <c r="DV76" s="529"/>
      <c r="DW76" s="529"/>
      <c r="DX76" s="529"/>
      <c r="DY76" s="529"/>
      <c r="DZ76" s="529"/>
      <c r="EA76" s="529"/>
      <c r="EB76" s="529"/>
      <c r="EC76" s="529"/>
      <c r="ED76" s="529"/>
      <c r="EE76" s="529"/>
      <c r="EF76" s="529"/>
      <c r="EG76" s="529"/>
      <c r="EH76" s="529"/>
      <c r="EI76" s="529"/>
      <c r="EJ76" s="529"/>
      <c r="EK76" s="529"/>
      <c r="EL76" s="529"/>
      <c r="EM76" s="529"/>
      <c r="EN76" s="529"/>
      <c r="EO76" s="529"/>
      <c r="EP76" s="529"/>
      <c r="EQ76" s="529"/>
      <c r="ER76" s="529"/>
      <c r="ES76" s="529"/>
      <c r="ET76" s="529"/>
      <c r="EU76" s="529"/>
      <c r="EV76" s="529"/>
      <c r="EW76" s="529"/>
      <c r="EX76" s="529"/>
      <c r="EY76" s="529"/>
      <c r="EZ76" s="529"/>
      <c r="FA76" s="529"/>
      <c r="FB76" s="529"/>
      <c r="FC76" s="529"/>
      <c r="FD76" s="529"/>
      <c r="FE76" s="529"/>
      <c r="FF76" s="529"/>
      <c r="FG76" s="529"/>
      <c r="FH76" s="529"/>
      <c r="FI76" s="529"/>
      <c r="FJ76" s="529"/>
      <c r="FK76" s="529"/>
      <c r="FL76" s="529"/>
      <c r="FM76" s="529"/>
      <c r="FN76" s="529"/>
      <c r="FO76" s="529"/>
      <c r="FP76" s="529"/>
      <c r="FQ76" s="529"/>
      <c r="FR76" s="529"/>
      <c r="FS76" s="529"/>
      <c r="FT76" s="529"/>
      <c r="FU76" s="529"/>
      <c r="FV76" s="529"/>
      <c r="FW76" s="529"/>
      <c r="FX76" s="529"/>
      <c r="FY76" s="529"/>
      <c r="FZ76" s="529"/>
      <c r="GA76" s="529"/>
      <c r="GB76" s="529"/>
      <c r="GC76" s="529"/>
      <c r="GD76" s="529"/>
      <c r="GE76" s="529"/>
      <c r="GF76" s="529"/>
      <c r="GH76" s="398"/>
    </row>
    <row r="77" spans="4:190" ht="13.5" customHeight="1">
      <c r="D77" s="398"/>
      <c r="BG77" s="529"/>
      <c r="BH77" s="529"/>
      <c r="BI77" s="529"/>
      <c r="BJ77" s="529"/>
      <c r="BK77" s="529"/>
      <c r="BL77" s="529"/>
      <c r="BM77" s="529"/>
      <c r="BN77" s="529"/>
      <c r="BO77" s="529"/>
      <c r="BP77" s="529"/>
      <c r="BQ77" s="529"/>
      <c r="BR77" s="529"/>
      <c r="BS77" s="529"/>
      <c r="BT77" s="529"/>
      <c r="BU77" s="529"/>
      <c r="BV77" s="529"/>
      <c r="BW77" s="529"/>
      <c r="BX77" s="529"/>
      <c r="BY77" s="529"/>
      <c r="BZ77" s="529"/>
      <c r="CA77" s="529"/>
      <c r="CB77" s="529"/>
      <c r="CC77" s="529"/>
      <c r="CD77" s="529"/>
      <c r="CE77" s="529"/>
      <c r="CF77" s="529"/>
      <c r="CG77" s="529"/>
      <c r="CH77" s="529"/>
      <c r="CI77" s="529"/>
      <c r="CJ77" s="529"/>
      <c r="CK77" s="529"/>
      <c r="CL77" s="529"/>
      <c r="CM77" s="529"/>
      <c r="CN77" s="529"/>
      <c r="CO77" s="529"/>
      <c r="CP77" s="529"/>
      <c r="CQ77" s="529"/>
      <c r="CR77" s="529"/>
      <c r="CS77" s="529"/>
      <c r="CT77" s="529"/>
      <c r="CU77" s="529"/>
      <c r="CV77" s="529"/>
      <c r="CW77" s="529"/>
      <c r="CX77" s="529"/>
      <c r="CY77" s="529"/>
      <c r="CZ77" s="529"/>
      <c r="DA77" s="529"/>
      <c r="DB77" s="529"/>
      <c r="DC77" s="529"/>
      <c r="DD77" s="529"/>
      <c r="DE77" s="529"/>
      <c r="DF77" s="529"/>
      <c r="DG77" s="529"/>
      <c r="DH77" s="529"/>
      <c r="DI77" s="529"/>
      <c r="DJ77" s="529"/>
      <c r="DK77" s="529"/>
      <c r="DL77" s="529"/>
      <c r="DM77" s="529"/>
      <c r="DN77" s="529"/>
      <c r="DO77" s="529"/>
      <c r="DP77" s="529"/>
      <c r="DQ77" s="529"/>
      <c r="DR77" s="529"/>
      <c r="DS77" s="529"/>
      <c r="DT77" s="529"/>
      <c r="DU77" s="529"/>
      <c r="DV77" s="529"/>
      <c r="DW77" s="529"/>
      <c r="DX77" s="529"/>
      <c r="DY77" s="529"/>
      <c r="DZ77" s="529"/>
      <c r="EA77" s="529"/>
      <c r="EB77" s="529"/>
      <c r="EC77" s="529"/>
      <c r="ED77" s="529"/>
      <c r="EE77" s="529"/>
      <c r="EF77" s="529"/>
      <c r="EG77" s="529"/>
      <c r="EH77" s="529"/>
      <c r="EI77" s="529"/>
      <c r="EJ77" s="529"/>
      <c r="EK77" s="529"/>
      <c r="EL77" s="529"/>
      <c r="EM77" s="529"/>
      <c r="EN77" s="529"/>
      <c r="EO77" s="529"/>
      <c r="EP77" s="529"/>
      <c r="EQ77" s="529"/>
      <c r="ER77" s="529"/>
      <c r="ES77" s="529"/>
      <c r="ET77" s="529"/>
      <c r="EU77" s="529"/>
      <c r="EV77" s="529"/>
      <c r="EW77" s="529"/>
      <c r="EX77" s="529"/>
      <c r="EY77" s="529"/>
      <c r="EZ77" s="529"/>
      <c r="FA77" s="529"/>
      <c r="FB77" s="529"/>
      <c r="FC77" s="529"/>
      <c r="FD77" s="529"/>
      <c r="FE77" s="529"/>
      <c r="FF77" s="529"/>
      <c r="FG77" s="529"/>
      <c r="FH77" s="529"/>
      <c r="FI77" s="529"/>
      <c r="FJ77" s="529"/>
      <c r="FK77" s="529"/>
      <c r="FL77" s="529"/>
      <c r="FM77" s="529"/>
      <c r="FN77" s="529"/>
      <c r="FO77" s="529"/>
      <c r="FP77" s="529"/>
      <c r="FQ77" s="529"/>
      <c r="FR77" s="529"/>
      <c r="FS77" s="529"/>
      <c r="FT77" s="529"/>
      <c r="FU77" s="529"/>
      <c r="FV77" s="529"/>
      <c r="FW77" s="529"/>
      <c r="FX77" s="529"/>
      <c r="FY77" s="529"/>
      <c r="FZ77" s="529"/>
      <c r="GA77" s="529"/>
      <c r="GB77" s="529"/>
      <c r="GC77" s="529"/>
      <c r="GD77" s="529"/>
      <c r="GE77" s="529"/>
      <c r="GF77" s="529"/>
      <c r="GH77" s="398"/>
    </row>
    <row r="78" spans="4:190" ht="13.5" customHeight="1" hidden="1">
      <c r="D78" s="530" t="s">
        <v>35</v>
      </c>
      <c r="E78" s="531" t="str">
        <f>E15&amp;COUNTA(E10:E12)&amp;COUNTA(E13)</f>
        <v>311</v>
      </c>
      <c r="F78" s="531" t="str">
        <f aca="true" t="shared" si="44" ref="F78:BQ78">F15&amp;COUNTA(F10:F12)&amp;COUNTA(F13)</f>
        <v>311</v>
      </c>
      <c r="G78" s="531" t="str">
        <f t="shared" si="44"/>
        <v>311</v>
      </c>
      <c r="H78" s="531" t="str">
        <f t="shared" si="44"/>
        <v>310</v>
      </c>
      <c r="I78" s="531" t="str">
        <f t="shared" si="44"/>
        <v>310</v>
      </c>
      <c r="J78" s="531" t="str">
        <f t="shared" si="44"/>
        <v>311</v>
      </c>
      <c r="K78" s="531" t="str">
        <f t="shared" si="44"/>
        <v>311</v>
      </c>
      <c r="L78" s="531" t="str">
        <f t="shared" si="44"/>
        <v>311</v>
      </c>
      <c r="M78" s="531" t="str">
        <f t="shared" si="44"/>
        <v>311</v>
      </c>
      <c r="N78" s="531" t="str">
        <f t="shared" si="44"/>
        <v>311</v>
      </c>
      <c r="O78" s="531" t="str">
        <f t="shared" si="44"/>
        <v>310</v>
      </c>
      <c r="P78" s="531" t="str">
        <f t="shared" si="44"/>
        <v>310</v>
      </c>
      <c r="Q78" s="531" t="str">
        <f t="shared" si="44"/>
        <v>311</v>
      </c>
      <c r="R78" s="531" t="str">
        <f t="shared" si="44"/>
        <v>311</v>
      </c>
      <c r="S78" s="531" t="str">
        <f t="shared" si="44"/>
        <v>311</v>
      </c>
      <c r="T78" s="531" t="str">
        <f t="shared" si="44"/>
        <v>311</v>
      </c>
      <c r="U78" s="531" t="str">
        <f t="shared" si="44"/>
        <v>311</v>
      </c>
      <c r="V78" s="531" t="str">
        <f t="shared" si="44"/>
        <v>310</v>
      </c>
      <c r="W78" s="531" t="str">
        <f t="shared" si="44"/>
        <v>310</v>
      </c>
      <c r="X78" s="531" t="str">
        <f t="shared" si="44"/>
        <v>311</v>
      </c>
      <c r="Y78" s="531" t="str">
        <f t="shared" si="44"/>
        <v>311</v>
      </c>
      <c r="Z78" s="531" t="str">
        <f t="shared" si="44"/>
        <v>311</v>
      </c>
      <c r="AA78" s="531" t="str">
        <f t="shared" si="44"/>
        <v>311</v>
      </c>
      <c r="AB78" s="531" t="str">
        <f t="shared" si="44"/>
        <v>311</v>
      </c>
      <c r="AC78" s="531" t="str">
        <f t="shared" si="44"/>
        <v>310</v>
      </c>
      <c r="AD78" s="531" t="str">
        <f t="shared" si="44"/>
        <v>310</v>
      </c>
      <c r="AE78" s="531" t="str">
        <f t="shared" si="44"/>
        <v>311</v>
      </c>
      <c r="AF78" s="531" t="str">
        <f t="shared" si="44"/>
        <v>311</v>
      </c>
      <c r="AG78" s="531" t="str">
        <f t="shared" si="44"/>
        <v>310</v>
      </c>
      <c r="AH78" s="531" t="str">
        <f t="shared" si="44"/>
        <v>311</v>
      </c>
      <c r="AI78" s="531" t="str">
        <f t="shared" si="44"/>
        <v>311</v>
      </c>
      <c r="AJ78" s="531" t="str">
        <f t="shared" si="44"/>
        <v>310</v>
      </c>
      <c r="AK78" s="531" t="str">
        <f t="shared" si="44"/>
        <v>310</v>
      </c>
      <c r="AL78" s="531" t="str">
        <f t="shared" si="44"/>
        <v>310</v>
      </c>
      <c r="AM78" s="531" t="str">
        <f t="shared" si="44"/>
        <v>410</v>
      </c>
      <c r="AN78" s="531" t="str">
        <f t="shared" si="44"/>
        <v>410</v>
      </c>
      <c r="AO78" s="531" t="str">
        <f t="shared" si="44"/>
        <v>411</v>
      </c>
      <c r="AP78" s="531" t="str">
        <f t="shared" si="44"/>
        <v>411</v>
      </c>
      <c r="AQ78" s="531" t="str">
        <f t="shared" si="44"/>
        <v>410</v>
      </c>
      <c r="AR78" s="531" t="str">
        <f t="shared" si="44"/>
        <v>410</v>
      </c>
      <c r="AS78" s="531" t="str">
        <f t="shared" si="44"/>
        <v>411</v>
      </c>
      <c r="AT78" s="531" t="str">
        <f t="shared" si="44"/>
        <v>411</v>
      </c>
      <c r="AU78" s="531" t="str">
        <f t="shared" si="44"/>
        <v>411</v>
      </c>
      <c r="AV78" s="531" t="str">
        <f t="shared" si="44"/>
        <v>411</v>
      </c>
      <c r="AW78" s="531" t="str">
        <f t="shared" si="44"/>
        <v>411</v>
      </c>
      <c r="AX78" s="531" t="str">
        <f t="shared" si="44"/>
        <v>410</v>
      </c>
      <c r="AY78" s="531" t="str">
        <f t="shared" si="44"/>
        <v>410</v>
      </c>
      <c r="AZ78" s="531" t="str">
        <f t="shared" si="44"/>
        <v>411</v>
      </c>
      <c r="BA78" s="531" t="str">
        <f t="shared" si="44"/>
        <v>411</v>
      </c>
      <c r="BB78" s="531" t="str">
        <f t="shared" si="44"/>
        <v>411</v>
      </c>
      <c r="BC78" s="531" t="str">
        <f t="shared" si="44"/>
        <v>411</v>
      </c>
      <c r="BD78" s="531" t="str">
        <f t="shared" si="44"/>
        <v>411</v>
      </c>
      <c r="BE78" s="531" t="str">
        <f t="shared" si="44"/>
        <v>410</v>
      </c>
      <c r="BF78" s="531" t="str">
        <f t="shared" si="44"/>
        <v>410</v>
      </c>
      <c r="BG78" s="531" t="str">
        <f t="shared" si="44"/>
        <v>411</v>
      </c>
      <c r="BH78" s="531" t="str">
        <f t="shared" si="44"/>
        <v>411</v>
      </c>
      <c r="BI78" s="531" t="str">
        <f t="shared" si="44"/>
        <v>411</v>
      </c>
      <c r="BJ78" s="531" t="str">
        <f t="shared" si="44"/>
        <v>411</v>
      </c>
      <c r="BK78" s="531" t="str">
        <f t="shared" si="44"/>
        <v>411</v>
      </c>
      <c r="BL78" s="531" t="str">
        <f t="shared" si="44"/>
        <v>410</v>
      </c>
      <c r="BM78" s="531" t="str">
        <f t="shared" si="44"/>
        <v>410</v>
      </c>
      <c r="BN78" s="531" t="str">
        <f t="shared" si="44"/>
        <v>411</v>
      </c>
      <c r="BO78" s="531" t="str">
        <f t="shared" si="44"/>
        <v>411</v>
      </c>
      <c r="BP78" s="531" t="str">
        <f t="shared" si="44"/>
        <v>411</v>
      </c>
      <c r="BQ78" s="531" t="str">
        <f t="shared" si="44"/>
        <v>411</v>
      </c>
      <c r="BR78" s="531" t="str">
        <f aca="true" t="shared" si="45" ref="BR78:DV78">BR15&amp;COUNTA(BR10:BR12)&amp;COUNTA(BR13)</f>
        <v>411</v>
      </c>
      <c r="BS78" s="531" t="str">
        <f t="shared" si="45"/>
        <v>410</v>
      </c>
      <c r="BT78" s="531" t="str">
        <f t="shared" si="45"/>
        <v>410</v>
      </c>
      <c r="BU78" s="531" t="str">
        <f t="shared" si="45"/>
        <v>411</v>
      </c>
      <c r="BV78" s="531" t="str">
        <f t="shared" si="45"/>
        <v>411</v>
      </c>
      <c r="BW78" s="531" t="str">
        <f t="shared" si="45"/>
        <v>411</v>
      </c>
      <c r="BX78" s="531" t="str">
        <f t="shared" si="45"/>
        <v>411</v>
      </c>
      <c r="BY78" s="531" t="str">
        <f t="shared" si="45"/>
        <v>411</v>
      </c>
      <c r="BZ78" s="531" t="str">
        <f t="shared" si="45"/>
        <v>410</v>
      </c>
      <c r="CA78" s="531" t="str">
        <f t="shared" si="45"/>
        <v>510</v>
      </c>
      <c r="CB78" s="531" t="str">
        <f t="shared" si="45"/>
        <v>511</v>
      </c>
      <c r="CC78" s="531" t="str">
        <f t="shared" si="45"/>
        <v>511</v>
      </c>
      <c r="CD78" s="531" t="str">
        <f t="shared" si="45"/>
        <v>511</v>
      </c>
      <c r="CE78" s="531" t="str">
        <f t="shared" si="45"/>
        <v>511</v>
      </c>
      <c r="CF78" s="531" t="str">
        <f t="shared" si="45"/>
        <v>511</v>
      </c>
      <c r="CG78" s="531" t="str">
        <f t="shared" si="45"/>
        <v>510</v>
      </c>
      <c r="CH78" s="531" t="str">
        <f t="shared" si="45"/>
        <v>510</v>
      </c>
      <c r="CI78" s="531" t="str">
        <f t="shared" si="45"/>
        <v>511</v>
      </c>
      <c r="CJ78" s="531" t="str">
        <f t="shared" si="45"/>
        <v>511</v>
      </c>
      <c r="CK78" s="531" t="str">
        <f t="shared" si="45"/>
        <v>511</v>
      </c>
      <c r="CL78" s="531" t="str">
        <f t="shared" si="45"/>
        <v>511</v>
      </c>
      <c r="CM78" s="531" t="str">
        <f t="shared" si="45"/>
        <v>511</v>
      </c>
      <c r="CN78" s="531" t="str">
        <f t="shared" si="45"/>
        <v>510</v>
      </c>
      <c r="CO78" s="531" t="str">
        <f t="shared" si="45"/>
        <v>510</v>
      </c>
      <c r="CP78" s="531" t="str">
        <f t="shared" si="45"/>
        <v>511</v>
      </c>
      <c r="CQ78" s="531" t="str">
        <f t="shared" si="45"/>
        <v>511</v>
      </c>
      <c r="CR78" s="531" t="str">
        <f t="shared" si="45"/>
        <v>511</v>
      </c>
      <c r="CS78" s="531" t="str">
        <f t="shared" si="45"/>
        <v>511</v>
      </c>
      <c r="CT78" s="531" t="str">
        <f t="shared" si="45"/>
        <v>511</v>
      </c>
      <c r="CU78" s="531" t="str">
        <f t="shared" si="45"/>
        <v>510</v>
      </c>
      <c r="CV78" s="531" t="str">
        <f t="shared" si="45"/>
        <v>510</v>
      </c>
      <c r="CW78" s="531" t="str">
        <f t="shared" si="45"/>
        <v>511</v>
      </c>
      <c r="CX78" s="531" t="str">
        <f t="shared" si="45"/>
        <v>511</v>
      </c>
      <c r="CY78" s="531" t="str">
        <f t="shared" si="45"/>
        <v>511</v>
      </c>
      <c r="CZ78" s="531" t="str">
        <f t="shared" si="45"/>
        <v>511</v>
      </c>
      <c r="DA78" s="531" t="str">
        <f t="shared" si="45"/>
        <v>501</v>
      </c>
      <c r="DB78" s="531" t="str">
        <f t="shared" si="45"/>
        <v>500</v>
      </c>
      <c r="DC78" s="531" t="str">
        <f t="shared" si="45"/>
        <v>500</v>
      </c>
      <c r="DD78" s="531" t="str">
        <f t="shared" si="45"/>
        <v>501</v>
      </c>
      <c r="DE78" s="531" t="str">
        <f t="shared" si="45"/>
        <v>501</v>
      </c>
      <c r="DF78" s="531" t="str">
        <f t="shared" si="45"/>
        <v>501</v>
      </c>
      <c r="DG78" s="531" t="str">
        <f t="shared" si="45"/>
        <v>501</v>
      </c>
      <c r="DH78" s="531" t="str">
        <f t="shared" si="45"/>
        <v>501</v>
      </c>
      <c r="DI78" s="531" t="str">
        <f t="shared" si="45"/>
        <v>600</v>
      </c>
      <c r="DJ78" s="531" t="str">
        <f t="shared" si="45"/>
        <v>600</v>
      </c>
      <c r="DK78" s="531" t="str">
        <f t="shared" si="45"/>
        <v>600</v>
      </c>
      <c r="DL78" s="531" t="str">
        <f t="shared" si="45"/>
        <v>601</v>
      </c>
      <c r="DM78" s="531" t="str">
        <f t="shared" si="45"/>
        <v>601</v>
      </c>
      <c r="DN78" s="531" t="str">
        <f t="shared" si="45"/>
        <v>601</v>
      </c>
      <c r="DO78" s="531" t="str">
        <f t="shared" si="45"/>
        <v>601</v>
      </c>
      <c r="DP78" s="531" t="str">
        <f t="shared" si="45"/>
        <v>600</v>
      </c>
      <c r="DQ78" s="531" t="str">
        <f t="shared" si="45"/>
        <v>600</v>
      </c>
      <c r="DR78" s="531" t="str">
        <f t="shared" si="45"/>
        <v>601</v>
      </c>
      <c r="DS78" s="531" t="str">
        <f t="shared" si="45"/>
        <v>601</v>
      </c>
      <c r="DT78" s="531" t="str">
        <f t="shared" si="45"/>
        <v>601</v>
      </c>
      <c r="DU78" s="531" t="str">
        <f t="shared" si="45"/>
        <v>601</v>
      </c>
      <c r="DV78" s="532" t="str">
        <f t="shared" si="45"/>
        <v>601</v>
      </c>
      <c r="GF78" s="529"/>
      <c r="GH78" s="398"/>
    </row>
    <row r="79" spans="4:190" ht="13.5" customHeight="1" hidden="1">
      <c r="D79" s="530" t="s">
        <v>36</v>
      </c>
      <c r="E79" s="531" t="str">
        <f>E35&amp;COUNTA(E30:E32)&amp;COUNTA(E33)</f>
        <v>600</v>
      </c>
      <c r="F79" s="531" t="str">
        <f aca="true" t="shared" si="46" ref="F79:BQ79">F35&amp;COUNTA(F30:F32)&amp;COUNTA(F33)</f>
        <v>600</v>
      </c>
      <c r="G79" s="531" t="str">
        <f t="shared" si="46"/>
        <v>601</v>
      </c>
      <c r="H79" s="531" t="str">
        <f t="shared" si="46"/>
        <v>601</v>
      </c>
      <c r="I79" s="531" t="str">
        <f t="shared" si="46"/>
        <v>601</v>
      </c>
      <c r="J79" s="531" t="str">
        <f t="shared" si="46"/>
        <v>601</v>
      </c>
      <c r="K79" s="531" t="str">
        <f t="shared" si="46"/>
        <v>601</v>
      </c>
      <c r="L79" s="531" t="str">
        <f t="shared" si="46"/>
        <v>600</v>
      </c>
      <c r="M79" s="531" t="str">
        <f t="shared" si="46"/>
        <v>700</v>
      </c>
      <c r="N79" s="531" t="str">
        <f t="shared" si="46"/>
        <v>701</v>
      </c>
      <c r="O79" s="531" t="str">
        <f t="shared" si="46"/>
        <v>701</v>
      </c>
      <c r="P79" s="531" t="str">
        <f t="shared" si="46"/>
        <v>701</v>
      </c>
      <c r="Q79" s="531" t="str">
        <f t="shared" si="46"/>
        <v>701</v>
      </c>
      <c r="R79" s="531" t="str">
        <f t="shared" si="46"/>
        <v>701</v>
      </c>
      <c r="S79" s="531" t="str">
        <f t="shared" si="46"/>
        <v>700</v>
      </c>
      <c r="T79" s="531" t="str">
        <f t="shared" si="46"/>
        <v>700</v>
      </c>
      <c r="U79" s="531" t="str">
        <f t="shared" si="46"/>
        <v>701</v>
      </c>
      <c r="V79" s="531" t="str">
        <f t="shared" si="46"/>
        <v>701</v>
      </c>
      <c r="W79" s="531" t="str">
        <f t="shared" si="46"/>
        <v>701</v>
      </c>
      <c r="X79" s="531" t="str">
        <f t="shared" si="46"/>
        <v>711</v>
      </c>
      <c r="Y79" s="531" t="str">
        <f t="shared" si="46"/>
        <v>711</v>
      </c>
      <c r="Z79" s="531" t="str">
        <f t="shared" si="46"/>
        <v>710</v>
      </c>
      <c r="AA79" s="531" t="str">
        <f t="shared" si="46"/>
        <v>710</v>
      </c>
      <c r="AB79" s="531" t="str">
        <f t="shared" si="46"/>
        <v>711</v>
      </c>
      <c r="AC79" s="531" t="str">
        <f t="shared" si="46"/>
        <v>711</v>
      </c>
      <c r="AD79" s="531" t="str">
        <f t="shared" si="46"/>
        <v>711</v>
      </c>
      <c r="AE79" s="531" t="str">
        <f t="shared" si="46"/>
        <v>711</v>
      </c>
      <c r="AF79" s="531" t="str">
        <f t="shared" si="46"/>
        <v>711</v>
      </c>
      <c r="AG79" s="531" t="str">
        <f t="shared" si="46"/>
        <v>710</v>
      </c>
      <c r="AH79" s="531" t="str">
        <f t="shared" si="46"/>
        <v>710</v>
      </c>
      <c r="AI79" s="531" t="str">
        <f t="shared" si="46"/>
        <v>711</v>
      </c>
      <c r="AJ79" s="531" t="str">
        <f t="shared" si="46"/>
        <v>711</v>
      </c>
      <c r="AK79" s="531" t="str">
        <f t="shared" si="46"/>
        <v>711</v>
      </c>
      <c r="AL79" s="531" t="str">
        <f t="shared" si="46"/>
        <v>711</v>
      </c>
      <c r="AM79" s="531" t="str">
        <f t="shared" si="46"/>
        <v>711</v>
      </c>
      <c r="AN79" s="531" t="str">
        <f t="shared" si="46"/>
        <v>710</v>
      </c>
      <c r="AO79" s="531" t="str">
        <f t="shared" si="46"/>
        <v>710</v>
      </c>
      <c r="AP79" s="531" t="str">
        <f t="shared" si="46"/>
        <v>711</v>
      </c>
      <c r="AQ79" s="531" t="str">
        <f t="shared" si="46"/>
        <v>711</v>
      </c>
      <c r="AR79" s="531" t="str">
        <f t="shared" si="46"/>
        <v>611</v>
      </c>
      <c r="AS79" s="531" t="str">
        <f t="shared" si="46"/>
        <v>611</v>
      </c>
      <c r="AT79" s="531" t="str">
        <f t="shared" si="46"/>
        <v>611</v>
      </c>
      <c r="AU79" s="531" t="str">
        <f t="shared" si="46"/>
        <v>610</v>
      </c>
      <c r="AV79" s="531" t="str">
        <f t="shared" si="46"/>
        <v>610</v>
      </c>
      <c r="AW79" s="531" t="str">
        <f t="shared" si="46"/>
        <v>611</v>
      </c>
      <c r="AX79" s="531" t="str">
        <f t="shared" si="46"/>
        <v>611</v>
      </c>
      <c r="AY79" s="531" t="str">
        <f t="shared" si="46"/>
        <v>611</v>
      </c>
      <c r="AZ79" s="531" t="str">
        <f t="shared" si="46"/>
        <v>611</v>
      </c>
      <c r="BA79" s="531" t="str">
        <f t="shared" si="46"/>
        <v>611</v>
      </c>
      <c r="BB79" s="531" t="str">
        <f t="shared" si="46"/>
        <v>610</v>
      </c>
      <c r="BC79" s="531" t="str">
        <f t="shared" si="46"/>
        <v>610</v>
      </c>
      <c r="BD79" s="531" t="str">
        <f t="shared" si="46"/>
        <v>610</v>
      </c>
      <c r="BE79" s="531" t="str">
        <f t="shared" si="46"/>
        <v>610</v>
      </c>
      <c r="BF79" s="531" t="str">
        <f t="shared" si="46"/>
        <v>611</v>
      </c>
      <c r="BG79" s="531" t="str">
        <f t="shared" si="46"/>
        <v>611</v>
      </c>
      <c r="BH79" s="531" t="str">
        <f t="shared" si="46"/>
        <v>611</v>
      </c>
      <c r="BI79" s="531" t="str">
        <f t="shared" si="46"/>
        <v>610</v>
      </c>
      <c r="BJ79" s="531" t="str">
        <f t="shared" si="46"/>
        <v>610</v>
      </c>
      <c r="BK79" s="531" t="str">
        <f t="shared" si="46"/>
        <v>611</v>
      </c>
      <c r="BL79" s="531" t="str">
        <f t="shared" si="46"/>
        <v>611</v>
      </c>
      <c r="BM79" s="531" t="str">
        <f t="shared" si="46"/>
        <v>611</v>
      </c>
      <c r="BN79" s="531" t="str">
        <f t="shared" si="46"/>
        <v>511</v>
      </c>
      <c r="BO79" s="531" t="str">
        <f t="shared" si="46"/>
        <v>511</v>
      </c>
      <c r="BP79" s="531" t="str">
        <f t="shared" si="46"/>
        <v>510</v>
      </c>
      <c r="BQ79" s="531" t="str">
        <f t="shared" si="46"/>
        <v>510</v>
      </c>
      <c r="BR79" s="531" t="str">
        <f aca="true" t="shared" si="47" ref="BR79:DV79">BR35&amp;COUNTA(BR30:BR32)&amp;COUNTA(BR33)</f>
        <v>511</v>
      </c>
      <c r="BS79" s="531" t="str">
        <f t="shared" si="47"/>
        <v>511</v>
      </c>
      <c r="BT79" s="531" t="str">
        <f t="shared" si="47"/>
        <v>511</v>
      </c>
      <c r="BU79" s="531" t="str">
        <f t="shared" si="47"/>
        <v>511</v>
      </c>
      <c r="BV79" s="531" t="str">
        <f t="shared" si="47"/>
        <v>511</v>
      </c>
      <c r="BW79" s="531" t="str">
        <f t="shared" si="47"/>
        <v>510</v>
      </c>
      <c r="BX79" s="531" t="str">
        <f t="shared" si="47"/>
        <v>510</v>
      </c>
      <c r="BY79" s="531" t="str">
        <f t="shared" si="47"/>
        <v>510</v>
      </c>
      <c r="BZ79" s="531" t="str">
        <f t="shared" si="47"/>
        <v>511</v>
      </c>
      <c r="CA79" s="531" t="str">
        <f t="shared" si="47"/>
        <v>511</v>
      </c>
      <c r="CB79" s="531" t="str">
        <f t="shared" si="47"/>
        <v>511</v>
      </c>
      <c r="CC79" s="531" t="str">
        <f t="shared" si="47"/>
        <v>511</v>
      </c>
      <c r="CD79" s="531" t="str">
        <f t="shared" si="47"/>
        <v>510</v>
      </c>
      <c r="CE79" s="531" t="str">
        <f t="shared" si="47"/>
        <v>510</v>
      </c>
      <c r="CF79" s="531" t="str">
        <f t="shared" si="47"/>
        <v>511</v>
      </c>
      <c r="CG79" s="531" t="str">
        <f t="shared" si="47"/>
        <v>511</v>
      </c>
      <c r="CH79" s="531" t="str">
        <f t="shared" si="47"/>
        <v>511</v>
      </c>
      <c r="CI79" s="531" t="str">
        <f t="shared" si="47"/>
        <v>511</v>
      </c>
      <c r="CJ79" s="531" t="str">
        <f t="shared" si="47"/>
        <v>511</v>
      </c>
      <c r="CK79" s="531" t="str">
        <f t="shared" si="47"/>
        <v>510</v>
      </c>
      <c r="CL79" s="531" t="str">
        <f t="shared" si="47"/>
        <v>510</v>
      </c>
      <c r="CM79" s="531" t="str">
        <f t="shared" si="47"/>
        <v>511</v>
      </c>
      <c r="CN79" s="531" t="str">
        <f t="shared" si="47"/>
        <v>511</v>
      </c>
      <c r="CO79" s="531" t="str">
        <f t="shared" si="47"/>
        <v>511</v>
      </c>
      <c r="CP79" s="531" t="str">
        <f t="shared" si="47"/>
        <v>511</v>
      </c>
      <c r="CQ79" s="531" t="str">
        <f t="shared" si="47"/>
        <v>511</v>
      </c>
      <c r="CR79" s="531" t="str">
        <f t="shared" si="47"/>
        <v>510</v>
      </c>
      <c r="CS79" s="531" t="str">
        <f t="shared" si="47"/>
        <v>510</v>
      </c>
      <c r="CT79" s="531" t="str">
        <f t="shared" si="47"/>
        <v>511</v>
      </c>
      <c r="CU79" s="531" t="str">
        <f t="shared" si="47"/>
        <v>510</v>
      </c>
      <c r="CV79" s="531" t="str">
        <f t="shared" si="47"/>
        <v>411</v>
      </c>
      <c r="CW79" s="531" t="str">
        <f t="shared" si="47"/>
        <v>411</v>
      </c>
      <c r="CX79" s="531" t="str">
        <f t="shared" si="47"/>
        <v>411</v>
      </c>
      <c r="CY79" s="531" t="str">
        <f t="shared" si="47"/>
        <v>410</v>
      </c>
      <c r="CZ79" s="531" t="str">
        <f t="shared" si="47"/>
        <v>410</v>
      </c>
      <c r="DA79" s="531" t="str">
        <f t="shared" si="47"/>
        <v>411</v>
      </c>
      <c r="DB79" s="531" t="str">
        <f t="shared" si="47"/>
        <v>411</v>
      </c>
      <c r="DC79" s="531" t="str">
        <f t="shared" si="47"/>
        <v>411</v>
      </c>
      <c r="DD79" s="531" t="str">
        <f t="shared" si="47"/>
        <v>411</v>
      </c>
      <c r="DE79" s="531" t="str">
        <f t="shared" si="47"/>
        <v>411</v>
      </c>
      <c r="DF79" s="531" t="str">
        <f t="shared" si="47"/>
        <v>410</v>
      </c>
      <c r="DG79" s="531" t="str">
        <f t="shared" si="47"/>
        <v>410</v>
      </c>
      <c r="DH79" s="531" t="str">
        <f t="shared" si="47"/>
        <v>411</v>
      </c>
      <c r="DI79" s="531" t="str">
        <f t="shared" si="47"/>
        <v>411</v>
      </c>
      <c r="DJ79" s="531" t="str">
        <f t="shared" si="47"/>
        <v>411</v>
      </c>
      <c r="DK79" s="531" t="str">
        <f t="shared" si="47"/>
        <v>411</v>
      </c>
      <c r="DL79" s="531" t="str">
        <f t="shared" si="47"/>
        <v>411</v>
      </c>
      <c r="DM79" s="531" t="str">
        <f t="shared" si="47"/>
        <v>410</v>
      </c>
      <c r="DN79" s="531" t="str">
        <f t="shared" si="47"/>
        <v>410</v>
      </c>
      <c r="DO79" s="531" t="str">
        <f t="shared" si="47"/>
        <v>410</v>
      </c>
      <c r="DP79" s="531" t="str">
        <f t="shared" si="47"/>
        <v>401</v>
      </c>
      <c r="DQ79" s="531" t="str">
        <f t="shared" si="47"/>
        <v>401</v>
      </c>
      <c r="DR79" s="531" t="str">
        <f t="shared" si="47"/>
        <v>401</v>
      </c>
      <c r="DS79" s="531" t="str">
        <f t="shared" si="47"/>
        <v>401</v>
      </c>
      <c r="DT79" s="531" t="str">
        <f t="shared" si="47"/>
        <v>400</v>
      </c>
      <c r="DU79" s="531" t="str">
        <f t="shared" si="47"/>
        <v>400</v>
      </c>
      <c r="DV79" s="532" t="str">
        <f t="shared" si="47"/>
        <v>401</v>
      </c>
      <c r="GH79" s="398"/>
    </row>
    <row r="80" spans="4:128" ht="13.5" customHeight="1" hidden="1">
      <c r="D80" s="530" t="s">
        <v>37</v>
      </c>
      <c r="E80" s="531" t="str">
        <f>E55&amp;COUNTA(E50:E52)&amp;COUNTA(E53)</f>
        <v>401</v>
      </c>
      <c r="F80" s="531" t="str">
        <f aca="true" t="shared" si="48" ref="F80:BQ80">F55&amp;COUNTA(F50:F52)&amp;COUNTA(F53)</f>
        <v>401</v>
      </c>
      <c r="G80" s="531" t="str">
        <f t="shared" si="48"/>
        <v>401</v>
      </c>
      <c r="H80" s="531" t="str">
        <f t="shared" si="48"/>
        <v>401</v>
      </c>
      <c r="I80" s="531" t="str">
        <f t="shared" si="48"/>
        <v>400</v>
      </c>
      <c r="J80" s="531" t="str">
        <f t="shared" si="48"/>
        <v>400</v>
      </c>
      <c r="K80" s="531" t="str">
        <f t="shared" si="48"/>
        <v>401</v>
      </c>
      <c r="L80" s="531" t="str">
        <f t="shared" si="48"/>
        <v>401</v>
      </c>
      <c r="M80" s="531" t="str">
        <f t="shared" si="48"/>
        <v>401</v>
      </c>
      <c r="N80" s="531" t="str">
        <f t="shared" si="48"/>
        <v>401</v>
      </c>
      <c r="O80" s="531" t="str">
        <f t="shared" si="48"/>
        <v>401</v>
      </c>
      <c r="P80" s="531" t="str">
        <f t="shared" si="48"/>
        <v>400</v>
      </c>
      <c r="Q80" s="531" t="str">
        <f t="shared" si="48"/>
        <v>300</v>
      </c>
      <c r="R80" s="531" t="str">
        <f t="shared" si="48"/>
        <v>301</v>
      </c>
      <c r="S80" s="531" t="str">
        <f t="shared" si="48"/>
        <v>301</v>
      </c>
      <c r="T80" s="531" t="str">
        <f t="shared" si="48"/>
        <v>301</v>
      </c>
      <c r="U80" s="531" t="str">
        <f t="shared" si="48"/>
        <v>301</v>
      </c>
      <c r="V80" s="531" t="str">
        <f t="shared" si="48"/>
        <v>301</v>
      </c>
      <c r="W80" s="531" t="str">
        <f t="shared" si="48"/>
        <v>300</v>
      </c>
      <c r="X80" s="531" t="str">
        <f t="shared" si="48"/>
        <v>300</v>
      </c>
      <c r="Y80" s="531" t="str">
        <f t="shared" si="48"/>
        <v>301</v>
      </c>
      <c r="Z80" s="531" t="str">
        <f t="shared" si="48"/>
        <v>301</v>
      </c>
      <c r="AA80" s="531" t="str">
        <f t="shared" si="48"/>
        <v>300</v>
      </c>
      <c r="AB80" s="531" t="str">
        <f t="shared" si="48"/>
        <v>301</v>
      </c>
      <c r="AC80" s="531" t="str">
        <f t="shared" si="48"/>
        <v>301</v>
      </c>
      <c r="AD80" s="531" t="str">
        <f t="shared" si="48"/>
        <v>300</v>
      </c>
      <c r="AE80" s="531" t="str">
        <f t="shared" si="48"/>
        <v>300</v>
      </c>
      <c r="AF80" s="531" t="str">
        <f t="shared" si="48"/>
        <v>311</v>
      </c>
      <c r="AG80" s="531" t="str">
        <f t="shared" si="48"/>
        <v>311</v>
      </c>
      <c r="AH80" s="531" t="str">
        <f t="shared" si="48"/>
        <v>311</v>
      </c>
      <c r="AI80" s="531" t="str">
        <f t="shared" si="48"/>
        <v>311</v>
      </c>
      <c r="AJ80" s="531" t="str">
        <f t="shared" si="48"/>
        <v>310</v>
      </c>
      <c r="AK80" s="531" t="str">
        <f t="shared" si="48"/>
        <v>310</v>
      </c>
      <c r="AL80" s="531" t="str">
        <f t="shared" si="48"/>
        <v>310</v>
      </c>
      <c r="AM80" s="531" t="str">
        <f t="shared" si="48"/>
        <v>311</v>
      </c>
      <c r="AN80" s="531" t="str">
        <f t="shared" si="48"/>
        <v>311</v>
      </c>
      <c r="AO80" s="531" t="str">
        <f t="shared" si="48"/>
        <v>311</v>
      </c>
      <c r="AP80" s="531" t="str">
        <f t="shared" si="48"/>
        <v>311</v>
      </c>
      <c r="AQ80" s="531" t="str">
        <f t="shared" si="48"/>
        <v>311</v>
      </c>
      <c r="AR80" s="531" t="str">
        <f t="shared" si="48"/>
        <v>310</v>
      </c>
      <c r="AS80" s="531" t="str">
        <f t="shared" si="48"/>
        <v>310</v>
      </c>
      <c r="AT80" s="531" t="str">
        <f t="shared" si="48"/>
        <v>310</v>
      </c>
      <c r="AU80" s="531" t="str">
        <f t="shared" si="48"/>
        <v>311</v>
      </c>
      <c r="AV80" s="531" t="str">
        <f t="shared" si="48"/>
        <v>311</v>
      </c>
      <c r="AW80" s="531" t="str">
        <f t="shared" si="48"/>
        <v>311</v>
      </c>
      <c r="AX80" s="531" t="str">
        <f t="shared" si="48"/>
        <v>311</v>
      </c>
      <c r="AY80" s="531" t="str">
        <f t="shared" si="48"/>
        <v>210</v>
      </c>
      <c r="AZ80" s="531" t="str">
        <f t="shared" si="48"/>
        <v>210</v>
      </c>
      <c r="BA80" s="531" t="str">
        <f t="shared" si="48"/>
        <v>211</v>
      </c>
      <c r="BB80" s="531" t="str">
        <f t="shared" si="48"/>
        <v>211</v>
      </c>
      <c r="BC80" s="531" t="str">
        <f t="shared" si="48"/>
        <v>211</v>
      </c>
      <c r="BD80" s="531" t="str">
        <f t="shared" si="48"/>
        <v>211</v>
      </c>
      <c r="BE80" s="531" t="str">
        <f t="shared" si="48"/>
        <v>211</v>
      </c>
      <c r="BF80" s="531" t="str">
        <f t="shared" si="48"/>
        <v>210</v>
      </c>
      <c r="BG80" s="531" t="str">
        <f t="shared" si="48"/>
        <v>210</v>
      </c>
      <c r="BH80" s="531" t="str">
        <f t="shared" si="48"/>
        <v>211</v>
      </c>
      <c r="BI80" s="531" t="str">
        <f t="shared" si="48"/>
        <v>211</v>
      </c>
      <c r="BJ80" s="531" t="str">
        <f t="shared" si="48"/>
        <v>211</v>
      </c>
      <c r="BK80" s="531" t="str">
        <f t="shared" si="48"/>
        <v>211</v>
      </c>
      <c r="BL80" s="531" t="str">
        <f t="shared" si="48"/>
        <v>211</v>
      </c>
      <c r="BM80" s="531" t="str">
        <f t="shared" si="48"/>
        <v>210</v>
      </c>
      <c r="BN80" s="531" t="str">
        <f t="shared" si="48"/>
        <v>210</v>
      </c>
      <c r="BO80" s="531" t="str">
        <f t="shared" si="48"/>
        <v>211</v>
      </c>
      <c r="BP80" s="531" t="str">
        <f t="shared" si="48"/>
        <v>211</v>
      </c>
      <c r="BQ80" s="531" t="str">
        <f t="shared" si="48"/>
        <v>211</v>
      </c>
      <c r="BR80" s="531" t="str">
        <f aca="true" t="shared" si="49" ref="BR80:DU80">BR55&amp;COUNTA(BR50:BR52)&amp;COUNTA(BR53)</f>
        <v>211</v>
      </c>
      <c r="BS80" s="531" t="str">
        <f t="shared" si="49"/>
        <v>211</v>
      </c>
      <c r="BT80" s="531" t="str">
        <f t="shared" si="49"/>
        <v>210</v>
      </c>
      <c r="BU80" s="531" t="str">
        <f t="shared" si="49"/>
        <v>110</v>
      </c>
      <c r="BV80" s="531" t="str">
        <f t="shared" si="49"/>
        <v>111</v>
      </c>
      <c r="BW80" s="531" t="str">
        <f t="shared" si="49"/>
        <v>111</v>
      </c>
      <c r="BX80" s="531" t="str">
        <f t="shared" si="49"/>
        <v>111</v>
      </c>
      <c r="BY80" s="531" t="str">
        <f t="shared" si="49"/>
        <v>110</v>
      </c>
      <c r="BZ80" s="531" t="str">
        <f t="shared" si="49"/>
        <v>111</v>
      </c>
      <c r="CA80" s="531" t="str">
        <f t="shared" si="49"/>
        <v>110</v>
      </c>
      <c r="CB80" s="531" t="str">
        <f t="shared" si="49"/>
        <v>110</v>
      </c>
      <c r="CC80" s="531" t="str">
        <f t="shared" si="49"/>
        <v>111</v>
      </c>
      <c r="CD80" s="531" t="str">
        <f t="shared" si="49"/>
        <v>111</v>
      </c>
      <c r="CE80" s="531" t="str">
        <f t="shared" si="49"/>
        <v>111</v>
      </c>
      <c r="CF80" s="531" t="str">
        <f t="shared" si="49"/>
        <v>111</v>
      </c>
      <c r="CG80" s="531" t="str">
        <f t="shared" si="49"/>
        <v>111</v>
      </c>
      <c r="CH80" s="531" t="str">
        <f t="shared" si="49"/>
        <v>110</v>
      </c>
      <c r="CI80" s="531" t="str">
        <f t="shared" si="49"/>
        <v>110</v>
      </c>
      <c r="CJ80" s="531" t="str">
        <f t="shared" si="49"/>
        <v>111</v>
      </c>
      <c r="CK80" s="531" t="str">
        <f t="shared" si="49"/>
        <v>111</v>
      </c>
      <c r="CL80" s="531" t="str">
        <f t="shared" si="49"/>
        <v>111</v>
      </c>
      <c r="CM80" s="531" t="str">
        <f t="shared" si="49"/>
        <v>111</v>
      </c>
      <c r="CN80" s="531" t="str">
        <f t="shared" si="49"/>
        <v>111</v>
      </c>
      <c r="CO80" s="531" t="str">
        <f t="shared" si="49"/>
        <v>110</v>
      </c>
      <c r="CP80" s="531" t="str">
        <f t="shared" si="49"/>
        <v>110</v>
      </c>
      <c r="CQ80" s="531" t="str">
        <f t="shared" si="49"/>
        <v>111</v>
      </c>
      <c r="CR80" s="531" t="str">
        <f t="shared" si="49"/>
        <v>111</v>
      </c>
      <c r="CS80" s="531" t="str">
        <f t="shared" si="49"/>
        <v>111</v>
      </c>
      <c r="CT80" s="531" t="str">
        <f t="shared" si="49"/>
        <v>111</v>
      </c>
      <c r="CU80" s="531" t="str">
        <f t="shared" si="49"/>
        <v>111</v>
      </c>
      <c r="CV80" s="531" t="str">
        <f t="shared" si="49"/>
        <v>110</v>
      </c>
      <c r="CW80" s="531" t="str">
        <f t="shared" si="49"/>
        <v>110</v>
      </c>
      <c r="CX80" s="531" t="str">
        <f t="shared" si="49"/>
        <v>111</v>
      </c>
      <c r="CY80" s="531" t="str">
        <f t="shared" si="49"/>
        <v>111</v>
      </c>
      <c r="CZ80" s="531" t="str">
        <f t="shared" si="49"/>
        <v>211</v>
      </c>
      <c r="DA80" s="531" t="str">
        <f t="shared" si="49"/>
        <v>211</v>
      </c>
      <c r="DB80" s="531" t="str">
        <f t="shared" si="49"/>
        <v>211</v>
      </c>
      <c r="DC80" s="531" t="str">
        <f t="shared" si="49"/>
        <v>210</v>
      </c>
      <c r="DD80" s="531" t="str">
        <f t="shared" si="49"/>
        <v>210</v>
      </c>
      <c r="DE80" s="531" t="str">
        <f t="shared" si="49"/>
        <v>211</v>
      </c>
      <c r="DF80" s="531" t="str">
        <f t="shared" si="49"/>
        <v>211</v>
      </c>
      <c r="DG80" s="531" t="str">
        <f t="shared" si="49"/>
        <v>211</v>
      </c>
      <c r="DH80" s="531" t="str">
        <f t="shared" si="49"/>
        <v>211</v>
      </c>
      <c r="DI80" s="531" t="str">
        <f t="shared" si="49"/>
        <v>211</v>
      </c>
      <c r="DJ80" s="531" t="str">
        <f t="shared" si="49"/>
        <v>210</v>
      </c>
      <c r="DK80" s="531" t="str">
        <f t="shared" si="49"/>
        <v>210</v>
      </c>
      <c r="DL80" s="531" t="str">
        <f t="shared" si="49"/>
        <v>211</v>
      </c>
      <c r="DM80" s="531" t="str">
        <f t="shared" si="49"/>
        <v>211</v>
      </c>
      <c r="DN80" s="531" t="str">
        <f t="shared" si="49"/>
        <v>211</v>
      </c>
      <c r="DO80" s="531" t="str">
        <f t="shared" si="49"/>
        <v>211</v>
      </c>
      <c r="DP80" s="531" t="str">
        <f t="shared" si="49"/>
        <v>211</v>
      </c>
      <c r="DQ80" s="531" t="str">
        <f t="shared" si="49"/>
        <v>210</v>
      </c>
      <c r="DR80" s="531" t="str">
        <f t="shared" si="49"/>
        <v>210</v>
      </c>
      <c r="DS80" s="531" t="str">
        <f t="shared" si="49"/>
        <v>211</v>
      </c>
      <c r="DT80" s="531" t="str">
        <f t="shared" si="49"/>
        <v>211</v>
      </c>
      <c r="DU80" s="531" t="str">
        <f t="shared" si="49"/>
        <v>211</v>
      </c>
      <c r="DV80" s="532"/>
      <c r="DW80" s="529"/>
      <c r="DX80" s="398"/>
    </row>
    <row r="81" spans="59:190" ht="13.5" customHeight="1">
      <c r="BG81" s="529"/>
      <c r="BH81" s="529"/>
      <c r="BI81" s="529"/>
      <c r="BJ81" s="529"/>
      <c r="BK81" s="529"/>
      <c r="BL81" s="529"/>
      <c r="BM81" s="529"/>
      <c r="BN81" s="529"/>
      <c r="BO81" s="529"/>
      <c r="BP81" s="529"/>
      <c r="BQ81" s="529"/>
      <c r="BR81" s="529"/>
      <c r="BS81" s="529"/>
      <c r="BT81" s="529"/>
      <c r="BU81" s="529"/>
      <c r="BV81" s="529"/>
      <c r="BW81" s="529"/>
      <c r="BX81" s="529"/>
      <c r="BY81" s="529"/>
      <c r="BZ81" s="529"/>
      <c r="CA81" s="529"/>
      <c r="CB81" s="529"/>
      <c r="CC81" s="529"/>
      <c r="CD81" s="529"/>
      <c r="CE81" s="529"/>
      <c r="CF81" s="529"/>
      <c r="CG81" s="529"/>
      <c r="CH81" s="529"/>
      <c r="CI81" s="529"/>
      <c r="CJ81" s="529"/>
      <c r="CK81" s="529"/>
      <c r="CL81" s="529"/>
      <c r="CM81" s="529"/>
      <c r="CN81" s="529"/>
      <c r="CO81" s="529"/>
      <c r="CP81" s="529"/>
      <c r="CQ81" s="529"/>
      <c r="CR81" s="529"/>
      <c r="CS81" s="529"/>
      <c r="CT81" s="529"/>
      <c r="CU81" s="529"/>
      <c r="CV81" s="529"/>
      <c r="CW81" s="529"/>
      <c r="CX81" s="529"/>
      <c r="CY81" s="529"/>
      <c r="CZ81" s="529"/>
      <c r="DA81" s="529"/>
      <c r="DB81" s="529"/>
      <c r="DC81" s="529"/>
      <c r="DD81" s="529"/>
      <c r="DE81" s="529"/>
      <c r="DF81" s="529"/>
      <c r="DG81" s="529"/>
      <c r="DH81" s="529"/>
      <c r="DI81" s="529"/>
      <c r="DJ81" s="529"/>
      <c r="DK81" s="529"/>
      <c r="DL81" s="529"/>
      <c r="DM81" s="529"/>
      <c r="DN81" s="529"/>
      <c r="DO81" s="529"/>
      <c r="DP81" s="529"/>
      <c r="DQ81" s="529"/>
      <c r="DR81" s="529"/>
      <c r="DS81" s="529"/>
      <c r="DT81" s="529"/>
      <c r="DU81" s="529"/>
      <c r="DV81" s="529"/>
      <c r="DW81" s="529"/>
      <c r="DX81" s="529"/>
      <c r="DY81" s="529"/>
      <c r="DZ81" s="529"/>
      <c r="EA81" s="529"/>
      <c r="EB81" s="529"/>
      <c r="EC81" s="529"/>
      <c r="ED81" s="529"/>
      <c r="EE81" s="529"/>
      <c r="EF81" s="529"/>
      <c r="EG81" s="529"/>
      <c r="EH81" s="529"/>
      <c r="EI81" s="529"/>
      <c r="EJ81" s="529"/>
      <c r="EK81" s="529"/>
      <c r="EL81" s="529"/>
      <c r="EM81" s="529"/>
      <c r="EN81" s="529"/>
      <c r="EO81" s="529"/>
      <c r="EP81" s="529"/>
      <c r="EQ81" s="529"/>
      <c r="ER81" s="529"/>
      <c r="ES81" s="529"/>
      <c r="ET81" s="529"/>
      <c r="EU81" s="529"/>
      <c r="EV81" s="529"/>
      <c r="EW81" s="529"/>
      <c r="EX81" s="529"/>
      <c r="EY81" s="529"/>
      <c r="EZ81" s="529"/>
      <c r="FA81" s="529"/>
      <c r="FB81" s="529"/>
      <c r="FC81" s="529"/>
      <c r="FD81" s="529"/>
      <c r="FE81" s="529"/>
      <c r="FF81" s="529"/>
      <c r="FG81" s="529"/>
      <c r="FH81" s="529"/>
      <c r="FI81" s="529"/>
      <c r="FJ81" s="529"/>
      <c r="FK81" s="529"/>
      <c r="FL81" s="529"/>
      <c r="FM81" s="529"/>
      <c r="FN81" s="529"/>
      <c r="FO81" s="529"/>
      <c r="FP81" s="529"/>
      <c r="FQ81" s="529"/>
      <c r="FR81" s="529"/>
      <c r="FS81" s="529"/>
      <c r="FT81" s="529"/>
      <c r="FU81" s="529"/>
      <c r="FV81" s="529"/>
      <c r="FW81" s="529"/>
      <c r="FX81" s="529"/>
      <c r="FY81" s="529"/>
      <c r="FZ81" s="529"/>
      <c r="GA81" s="529"/>
      <c r="GB81" s="529"/>
      <c r="GC81" s="529"/>
      <c r="GD81" s="529"/>
      <c r="GE81" s="529"/>
      <c r="GF81" s="529"/>
      <c r="GH81" s="398"/>
    </row>
    <row r="82" ht="13.5">
      <c r="GH82" s="398"/>
    </row>
    <row r="83" ht="13.5">
      <c r="GH83" s="398"/>
    </row>
    <row r="84" ht="13.5">
      <c r="GH84" s="398"/>
    </row>
    <row r="85" ht="13.5">
      <c r="GH85" s="398"/>
    </row>
    <row r="86" ht="13.5">
      <c r="GH86" s="398"/>
    </row>
    <row r="87" ht="13.5">
      <c r="GH87" s="398"/>
    </row>
    <row r="88" ht="13.5">
      <c r="GH88" s="398"/>
    </row>
    <row r="89" ht="13.5">
      <c r="GH89" s="398"/>
    </row>
    <row r="90" ht="13.5">
      <c r="GH90" s="398"/>
    </row>
    <row r="91" ht="13.5">
      <c r="GH91" s="398"/>
    </row>
    <row r="92" ht="13.5">
      <c r="GH92" s="398"/>
    </row>
    <row r="93" ht="13.5">
      <c r="GH93" s="398"/>
    </row>
    <row r="94" ht="13.5">
      <c r="GH94" s="398"/>
    </row>
    <row r="95" ht="13.5">
      <c r="GH95" s="398"/>
    </row>
    <row r="96" ht="13.5">
      <c r="GH96" s="398"/>
    </row>
    <row r="97" ht="13.5">
      <c r="GH97" s="398"/>
    </row>
    <row r="98" ht="13.5">
      <c r="GH98" s="398"/>
    </row>
    <row r="99" ht="13.5">
      <c r="GH99" s="398"/>
    </row>
    <row r="100" ht="13.5">
      <c r="GH100" s="398"/>
    </row>
    <row r="101" ht="13.5">
      <c r="GH101" s="398"/>
    </row>
    <row r="102" ht="13.5">
      <c r="GH102" s="398"/>
    </row>
    <row r="103" ht="13.5">
      <c r="GH103" s="398"/>
    </row>
    <row r="104" ht="13.5">
      <c r="GH104" s="398"/>
    </row>
    <row r="105" ht="13.5">
      <c r="GH105" s="398"/>
    </row>
    <row r="106" ht="13.5">
      <c r="GH106" s="398"/>
    </row>
    <row r="107" ht="13.5">
      <c r="GH107" s="398"/>
    </row>
    <row r="108" ht="13.5">
      <c r="GH108" s="398"/>
    </row>
    <row r="109" ht="13.5">
      <c r="GH109" s="398"/>
    </row>
    <row r="110" ht="13.5">
      <c r="GH110" s="398"/>
    </row>
    <row r="111" ht="13.5">
      <c r="GH111" s="398"/>
    </row>
    <row r="112" ht="13.5">
      <c r="GH112" s="398"/>
    </row>
    <row r="113" ht="13.5">
      <c r="GH113" s="398"/>
    </row>
    <row r="114" ht="13.5">
      <c r="GH114" s="398"/>
    </row>
    <row r="115" ht="13.5">
      <c r="GH115" s="398"/>
    </row>
    <row r="116" ht="13.5">
      <c r="GH116" s="398"/>
    </row>
    <row r="117" ht="13.5">
      <c r="GH117" s="398"/>
    </row>
    <row r="118" ht="13.5">
      <c r="GH118" s="398"/>
    </row>
    <row r="119" ht="13.5">
      <c r="GH119" s="398"/>
    </row>
    <row r="120" ht="13.5">
      <c r="GH120" s="398"/>
    </row>
    <row r="121" ht="13.5">
      <c r="GH121" s="398"/>
    </row>
    <row r="122" ht="13.5">
      <c r="GH122" s="398"/>
    </row>
  </sheetData>
  <sheetProtection/>
  <mergeCells count="32">
    <mergeCell ref="DV51:DW51"/>
    <mergeCell ref="DV46:DW46"/>
    <mergeCell ref="DV47:DW47"/>
    <mergeCell ref="DV49:DW49"/>
    <mergeCell ref="DV50:DW50"/>
    <mergeCell ref="DV62:DW62"/>
    <mergeCell ref="DV52:DW52"/>
    <mergeCell ref="DV53:DW53"/>
    <mergeCell ref="DV55:DW55"/>
    <mergeCell ref="DV56:DW56"/>
    <mergeCell ref="DV57:DW57"/>
    <mergeCell ref="DV58:DW58"/>
    <mergeCell ref="DV59:DW59"/>
    <mergeCell ref="DV60:DW60"/>
    <mergeCell ref="DV61:DW61"/>
    <mergeCell ref="AJ45:BN45"/>
    <mergeCell ref="BO45:CP45"/>
    <mergeCell ref="CQ45:DU45"/>
    <mergeCell ref="B25:D25"/>
    <mergeCell ref="E25:AI25"/>
    <mergeCell ref="AJ25:BM25"/>
    <mergeCell ref="BN25:CR25"/>
    <mergeCell ref="BN5:CQ5"/>
    <mergeCell ref="CR5:DV5"/>
    <mergeCell ref="DV45:DW45"/>
    <mergeCell ref="B2:P2"/>
    <mergeCell ref="B5:D5"/>
    <mergeCell ref="E5:AH5"/>
    <mergeCell ref="AI5:BM5"/>
    <mergeCell ref="CS25:DV25"/>
    <mergeCell ref="B45:D45"/>
    <mergeCell ref="E45:AI45"/>
  </mergeCells>
  <conditionalFormatting sqref="E56:DU62 E16:DV22 E36:DV42">
    <cfRule type="cellIs" priority="1" dxfId="2" operator="between" stopIfTrue="1">
      <formula>1</formula>
      <formula>7</formula>
    </cfRule>
  </conditionalFormatting>
  <printOptions horizontalCentered="1"/>
  <pageMargins left="0.3937007874015748" right="0.3937007874015748" top="0.5905511811023623" bottom="0.5905511811023623" header="0.31496062992125984" footer="0.31496062992125984"/>
  <pageSetup fitToHeight="1" fitToWidth="1" horizontalDpi="300" verticalDpi="300" orientation="landscape" paperSize="8" scale="56" r:id="rId2"/>
  <drawing r:id="rId1"/>
</worksheet>
</file>

<file path=xl/worksheets/sheet12.xml><?xml version="1.0" encoding="utf-8"?>
<worksheet xmlns="http://schemas.openxmlformats.org/spreadsheetml/2006/main" xmlns:r="http://schemas.openxmlformats.org/officeDocument/2006/relationships">
  <sheetPr>
    <tabColor theme="0" tint="-0.3499799966812134"/>
  </sheetPr>
  <dimension ref="C2:W117"/>
  <sheetViews>
    <sheetView view="pageBreakPreview" zoomScale="75" zoomScaleNormal="85" zoomScaleSheetLayoutView="75" zoomScalePageLayoutView="0" workbookViewId="0" topLeftCell="A1">
      <selection activeCell="J3" sqref="J3"/>
    </sheetView>
  </sheetViews>
  <sheetFormatPr defaultColWidth="9.00390625" defaultRowHeight="13.5"/>
  <cols>
    <col min="1" max="1" width="2.625" style="380" customWidth="1"/>
    <col min="2" max="2" width="1.625" style="380" customWidth="1"/>
    <col min="3" max="3" width="4.625" style="380" customWidth="1"/>
    <col min="4" max="6" width="10.625" style="380" customWidth="1"/>
    <col min="7" max="7" width="10.625" style="381" customWidth="1"/>
    <col min="8" max="14" width="10.625" style="380" customWidth="1"/>
    <col min="15" max="15" width="10.50390625" style="380" customWidth="1"/>
    <col min="16" max="16" width="0.74609375" style="380" customWidth="1"/>
    <col min="17" max="17" width="7.125" style="380" customWidth="1"/>
    <col min="18" max="21" width="7.125" style="380" hidden="1" customWidth="1"/>
    <col min="22" max="22" width="7.00390625" style="380" hidden="1" customWidth="1"/>
    <col min="23" max="25" width="0" style="380" hidden="1" customWidth="1"/>
    <col min="26" max="16384" width="9.00390625" style="380" customWidth="1"/>
  </cols>
  <sheetData>
    <row r="1" ht="14.25" customHeight="1"/>
    <row r="2" spans="3:20" s="319" customFormat="1" ht="18" customHeight="1">
      <c r="C2" s="437" t="s">
        <v>855</v>
      </c>
      <c r="D2" s="437"/>
      <c r="E2" s="437"/>
      <c r="F2" s="437"/>
      <c r="G2" s="437"/>
      <c r="H2" s="437"/>
      <c r="I2" s="437"/>
      <c r="J2" s="437"/>
      <c r="K2" s="437"/>
      <c r="L2" s="437"/>
      <c r="M2" s="437"/>
      <c r="N2" s="437"/>
      <c r="O2" s="437"/>
      <c r="P2" s="437"/>
      <c r="Q2" s="378"/>
      <c r="R2" s="378"/>
      <c r="S2" s="378"/>
      <c r="T2" s="378"/>
    </row>
    <row r="3" spans="3:22" ht="29.25" customHeight="1">
      <c r="C3" s="438" t="s">
        <v>360</v>
      </c>
      <c r="D3" s="438"/>
      <c r="E3" s="438"/>
      <c r="F3" s="438"/>
      <c r="G3" s="438"/>
      <c r="H3" s="438"/>
      <c r="I3" s="438"/>
      <c r="J3" s="438"/>
      <c r="K3" s="438"/>
      <c r="L3" s="438"/>
      <c r="M3" s="438"/>
      <c r="N3" s="438"/>
      <c r="O3" s="438"/>
      <c r="P3" s="438"/>
      <c r="Q3" s="438"/>
      <c r="R3" s="438"/>
      <c r="S3" s="438"/>
      <c r="T3" s="438"/>
      <c r="U3" s="438"/>
      <c r="V3" s="438"/>
    </row>
    <row r="4" spans="4:21" ht="18" customHeight="1" thickBot="1">
      <c r="D4" s="382"/>
      <c r="E4" s="382"/>
      <c r="F4" s="382"/>
      <c r="G4" s="382"/>
      <c r="H4" s="382"/>
      <c r="I4" s="382"/>
      <c r="J4" s="382"/>
      <c r="K4" s="382"/>
      <c r="L4" s="382"/>
      <c r="M4" s="382"/>
      <c r="N4" s="382"/>
      <c r="O4" s="382"/>
      <c r="P4" s="382"/>
      <c r="Q4" s="382"/>
      <c r="R4" s="382"/>
      <c r="S4" s="382"/>
      <c r="T4" s="382"/>
      <c r="U4" s="382"/>
    </row>
    <row r="5" spans="3:16" ht="18" customHeight="1">
      <c r="C5" s="383"/>
      <c r="D5" s="384"/>
      <c r="E5" s="384"/>
      <c r="F5" s="384"/>
      <c r="G5" s="385"/>
      <c r="H5" s="384"/>
      <c r="I5" s="384"/>
      <c r="J5" s="384"/>
      <c r="K5" s="384"/>
      <c r="L5" s="384"/>
      <c r="M5" s="384"/>
      <c r="N5" s="384"/>
      <c r="O5" s="384"/>
      <c r="P5" s="386"/>
    </row>
    <row r="6" spans="3:16" ht="18" customHeight="1">
      <c r="C6" s="386"/>
      <c r="D6" s="439" t="s">
        <v>1060</v>
      </c>
      <c r="E6" s="387"/>
      <c r="F6" s="387"/>
      <c r="G6" s="389"/>
      <c r="H6" s="387"/>
      <c r="I6" s="387"/>
      <c r="J6" s="387"/>
      <c r="K6" s="387"/>
      <c r="L6" s="387"/>
      <c r="M6" s="387"/>
      <c r="N6" s="387"/>
      <c r="O6" s="387"/>
      <c r="P6" s="386"/>
    </row>
    <row r="7" spans="3:16" ht="18" customHeight="1">
      <c r="C7" s="386"/>
      <c r="D7" s="1324" t="s">
        <v>163</v>
      </c>
      <c r="E7" s="1325"/>
      <c r="F7" s="1325"/>
      <c r="G7" s="1325"/>
      <c r="H7" s="440" t="s">
        <v>165</v>
      </c>
      <c r="I7" s="441" t="s">
        <v>1061</v>
      </c>
      <c r="J7" s="436" t="s">
        <v>164</v>
      </c>
      <c r="K7" s="440" t="s">
        <v>1062</v>
      </c>
      <c r="L7" s="440" t="s">
        <v>167</v>
      </c>
      <c r="M7" s="387"/>
      <c r="N7" s="387"/>
      <c r="O7" s="387"/>
      <c r="P7" s="386"/>
    </row>
    <row r="8" spans="3:16" ht="18" customHeight="1">
      <c r="C8" s="386"/>
      <c r="D8" s="1326"/>
      <c r="E8" s="1327"/>
      <c r="F8" s="1327"/>
      <c r="G8" s="1327"/>
      <c r="H8" s="442"/>
      <c r="I8" s="435"/>
      <c r="J8" s="443" t="s">
        <v>328</v>
      </c>
      <c r="K8" s="443" t="s">
        <v>216</v>
      </c>
      <c r="L8" s="443" t="s">
        <v>1063</v>
      </c>
      <c r="M8" s="387"/>
      <c r="N8" s="387"/>
      <c r="O8" s="387"/>
      <c r="P8" s="386"/>
    </row>
    <row r="9" spans="3:16" ht="18" customHeight="1">
      <c r="C9" s="386"/>
      <c r="D9" s="1328" t="s">
        <v>926</v>
      </c>
      <c r="E9" s="1390"/>
      <c r="F9" s="1390"/>
      <c r="G9" s="1391"/>
      <c r="H9" s="1337" t="s">
        <v>331</v>
      </c>
      <c r="I9" s="447" t="s">
        <v>1065</v>
      </c>
      <c r="J9" s="1340"/>
      <c r="K9" s="445"/>
      <c r="L9" s="446">
        <f aca="true" t="shared" si="0" ref="L9:L22">ROUND(J$9*K9*24,0)</f>
        <v>0</v>
      </c>
      <c r="M9" s="387"/>
      <c r="N9" s="387"/>
      <c r="O9" s="387"/>
      <c r="P9" s="386"/>
    </row>
    <row r="10" spans="3:16" ht="18" customHeight="1">
      <c r="C10" s="386"/>
      <c r="D10" s="1392"/>
      <c r="E10" s="1393"/>
      <c r="F10" s="1393"/>
      <c r="G10" s="1394"/>
      <c r="H10" s="1354"/>
      <c r="I10" s="447" t="s">
        <v>1066</v>
      </c>
      <c r="J10" s="1385"/>
      <c r="K10" s="445"/>
      <c r="L10" s="446">
        <f t="shared" si="0"/>
        <v>0</v>
      </c>
      <c r="M10" s="387"/>
      <c r="N10" s="387"/>
      <c r="O10" s="387"/>
      <c r="P10" s="386"/>
    </row>
    <row r="11" spans="3:16" ht="18" customHeight="1">
      <c r="C11" s="386"/>
      <c r="D11" s="1392"/>
      <c r="E11" s="1393"/>
      <c r="F11" s="1393"/>
      <c r="G11" s="1394"/>
      <c r="H11" s="1337" t="s">
        <v>912</v>
      </c>
      <c r="I11" s="447" t="s">
        <v>1065</v>
      </c>
      <c r="J11" s="1385"/>
      <c r="K11" s="445"/>
      <c r="L11" s="446">
        <f t="shared" si="0"/>
        <v>0</v>
      </c>
      <c r="M11" s="387"/>
      <c r="N11" s="387"/>
      <c r="O11" s="387"/>
      <c r="P11" s="386"/>
    </row>
    <row r="12" spans="3:16" ht="18" customHeight="1">
      <c r="C12" s="386"/>
      <c r="D12" s="1392"/>
      <c r="E12" s="1393"/>
      <c r="F12" s="1393"/>
      <c r="G12" s="1394"/>
      <c r="H12" s="1354"/>
      <c r="I12" s="447" t="s">
        <v>1066</v>
      </c>
      <c r="J12" s="1385"/>
      <c r="K12" s="445"/>
      <c r="L12" s="446">
        <f t="shared" si="0"/>
        <v>0</v>
      </c>
      <c r="M12" s="387"/>
      <c r="N12" s="387"/>
      <c r="O12" s="387"/>
      <c r="P12" s="386"/>
    </row>
    <row r="13" spans="3:16" ht="18" customHeight="1">
      <c r="C13" s="386"/>
      <c r="D13" s="1392"/>
      <c r="E13" s="1393"/>
      <c r="F13" s="1393"/>
      <c r="G13" s="1394"/>
      <c r="H13" s="1337" t="s">
        <v>913</v>
      </c>
      <c r="I13" s="447" t="s">
        <v>1065</v>
      </c>
      <c r="J13" s="1385"/>
      <c r="K13" s="445"/>
      <c r="L13" s="446">
        <f t="shared" si="0"/>
        <v>0</v>
      </c>
      <c r="M13" s="387"/>
      <c r="N13" s="387"/>
      <c r="O13" s="387"/>
      <c r="P13" s="386"/>
    </row>
    <row r="14" spans="3:16" ht="18" customHeight="1">
      <c r="C14" s="386"/>
      <c r="D14" s="1392"/>
      <c r="E14" s="1393"/>
      <c r="F14" s="1393"/>
      <c r="G14" s="1394"/>
      <c r="H14" s="1354"/>
      <c r="I14" s="447" t="s">
        <v>1066</v>
      </c>
      <c r="J14" s="1385"/>
      <c r="K14" s="445"/>
      <c r="L14" s="446">
        <f t="shared" si="0"/>
        <v>0</v>
      </c>
      <c r="M14" s="387"/>
      <c r="N14" s="387"/>
      <c r="O14" s="387"/>
      <c r="P14" s="386"/>
    </row>
    <row r="15" spans="3:16" ht="18" customHeight="1">
      <c r="C15" s="386"/>
      <c r="D15" s="1392"/>
      <c r="E15" s="1393"/>
      <c r="F15" s="1393"/>
      <c r="G15" s="1394"/>
      <c r="H15" s="1337" t="s">
        <v>914</v>
      </c>
      <c r="I15" s="447" t="s">
        <v>1065</v>
      </c>
      <c r="J15" s="1385"/>
      <c r="K15" s="445"/>
      <c r="L15" s="446">
        <f t="shared" si="0"/>
        <v>0</v>
      </c>
      <c r="M15" s="387"/>
      <c r="N15" s="387"/>
      <c r="O15" s="387"/>
      <c r="P15" s="386"/>
    </row>
    <row r="16" spans="3:16" ht="18" customHeight="1">
      <c r="C16" s="386"/>
      <c r="D16" s="1392"/>
      <c r="E16" s="1393"/>
      <c r="F16" s="1393"/>
      <c r="G16" s="1394"/>
      <c r="H16" s="1354"/>
      <c r="I16" s="447" t="s">
        <v>1066</v>
      </c>
      <c r="J16" s="1385"/>
      <c r="K16" s="445"/>
      <c r="L16" s="446">
        <f t="shared" si="0"/>
        <v>0</v>
      </c>
      <c r="M16" s="387"/>
      <c r="N16" s="387"/>
      <c r="O16" s="387"/>
      <c r="P16" s="386"/>
    </row>
    <row r="17" spans="3:16" ht="18" customHeight="1">
      <c r="C17" s="386"/>
      <c r="D17" s="1392"/>
      <c r="E17" s="1393"/>
      <c r="F17" s="1393"/>
      <c r="G17" s="1394"/>
      <c r="H17" s="1337" t="s">
        <v>915</v>
      </c>
      <c r="I17" s="447" t="s">
        <v>1065</v>
      </c>
      <c r="J17" s="1385"/>
      <c r="K17" s="445"/>
      <c r="L17" s="446">
        <f t="shared" si="0"/>
        <v>0</v>
      </c>
      <c r="M17" s="387"/>
      <c r="N17" s="387"/>
      <c r="O17" s="387"/>
      <c r="P17" s="386"/>
    </row>
    <row r="18" spans="3:16" ht="18" customHeight="1">
      <c r="C18" s="386"/>
      <c r="D18" s="1392"/>
      <c r="E18" s="1393"/>
      <c r="F18" s="1393"/>
      <c r="G18" s="1394"/>
      <c r="H18" s="1354"/>
      <c r="I18" s="447" t="s">
        <v>1066</v>
      </c>
      <c r="J18" s="1385"/>
      <c r="K18" s="445"/>
      <c r="L18" s="446">
        <f t="shared" si="0"/>
        <v>0</v>
      </c>
      <c r="M18" s="387"/>
      <c r="N18" s="387"/>
      <c r="O18" s="387"/>
      <c r="P18" s="386"/>
    </row>
    <row r="19" spans="3:16" ht="18" customHeight="1">
      <c r="C19" s="386"/>
      <c r="D19" s="1392"/>
      <c r="E19" s="1393"/>
      <c r="F19" s="1393"/>
      <c r="G19" s="1394"/>
      <c r="H19" s="1337" t="s">
        <v>916</v>
      </c>
      <c r="I19" s="447" t="s">
        <v>1065</v>
      </c>
      <c r="J19" s="1385"/>
      <c r="K19" s="445"/>
      <c r="L19" s="446">
        <f t="shared" si="0"/>
        <v>0</v>
      </c>
      <c r="M19" s="387"/>
      <c r="N19" s="387"/>
      <c r="O19" s="387"/>
      <c r="P19" s="386"/>
    </row>
    <row r="20" spans="3:16" ht="18" customHeight="1">
      <c r="C20" s="386"/>
      <c r="D20" s="1392"/>
      <c r="E20" s="1393"/>
      <c r="F20" s="1393"/>
      <c r="G20" s="1394"/>
      <c r="H20" s="1354"/>
      <c r="I20" s="447" t="s">
        <v>1066</v>
      </c>
      <c r="J20" s="1385"/>
      <c r="K20" s="445"/>
      <c r="L20" s="446">
        <f t="shared" si="0"/>
        <v>0</v>
      </c>
      <c r="M20" s="387"/>
      <c r="N20" s="387"/>
      <c r="O20" s="387"/>
      <c r="P20" s="386"/>
    </row>
    <row r="21" spans="3:16" ht="18" customHeight="1">
      <c r="C21" s="386"/>
      <c r="D21" s="1392"/>
      <c r="E21" s="1393"/>
      <c r="F21" s="1393"/>
      <c r="G21" s="1394"/>
      <c r="H21" s="1337" t="s">
        <v>917</v>
      </c>
      <c r="I21" s="447" t="s">
        <v>1065</v>
      </c>
      <c r="J21" s="1385"/>
      <c r="K21" s="445"/>
      <c r="L21" s="446">
        <f t="shared" si="0"/>
        <v>0</v>
      </c>
      <c r="M21" s="387"/>
      <c r="N21" s="387"/>
      <c r="O21" s="387"/>
      <c r="P21" s="386"/>
    </row>
    <row r="22" spans="3:16" ht="18" customHeight="1">
      <c r="C22" s="386"/>
      <c r="D22" s="1395"/>
      <c r="E22" s="1396"/>
      <c r="F22" s="1396"/>
      <c r="G22" s="1397"/>
      <c r="H22" s="1354"/>
      <c r="I22" s="447" t="s">
        <v>1066</v>
      </c>
      <c r="J22" s="1354"/>
      <c r="K22" s="445"/>
      <c r="L22" s="446">
        <f t="shared" si="0"/>
        <v>0</v>
      </c>
      <c r="M22" s="387"/>
      <c r="N22" s="387"/>
      <c r="O22" s="387"/>
      <c r="P22" s="386"/>
    </row>
    <row r="23" spans="3:16" ht="18" customHeight="1">
      <c r="C23" s="386"/>
      <c r="D23" s="1386" t="s">
        <v>920</v>
      </c>
      <c r="E23" s="1344"/>
      <c r="F23" s="1344"/>
      <c r="G23" s="1344"/>
      <c r="H23" s="801"/>
      <c r="I23" s="802"/>
      <c r="J23" s="786"/>
      <c r="K23" s="803"/>
      <c r="L23" s="446">
        <f>ROUND(J23*K23*24,0)</f>
        <v>0</v>
      </c>
      <c r="M23" s="387"/>
      <c r="N23" s="387"/>
      <c r="O23" s="387"/>
      <c r="P23" s="386"/>
    </row>
    <row r="24" spans="3:16" ht="18" customHeight="1">
      <c r="C24" s="386"/>
      <c r="D24" s="1386" t="s">
        <v>922</v>
      </c>
      <c r="E24" s="1344"/>
      <c r="F24" s="1344"/>
      <c r="G24" s="1344"/>
      <c r="H24" s="448"/>
      <c r="I24" s="449"/>
      <c r="J24" s="450"/>
      <c r="K24" s="451"/>
      <c r="L24" s="446">
        <f>ROUND(J24*K24*24,0)</f>
        <v>0</v>
      </c>
      <c r="M24" s="387"/>
      <c r="N24" s="387"/>
      <c r="O24" s="387"/>
      <c r="P24" s="386"/>
    </row>
    <row r="25" spans="3:16" ht="18" customHeight="1">
      <c r="C25" s="386"/>
      <c r="D25" s="1386" t="s">
        <v>924</v>
      </c>
      <c r="E25" s="1344"/>
      <c r="F25" s="1344"/>
      <c r="G25" s="1344"/>
      <c r="H25" s="448"/>
      <c r="I25" s="449"/>
      <c r="J25" s="450"/>
      <c r="K25" s="451"/>
      <c r="L25" s="446">
        <f>ROUND(J25*K25*24,0)</f>
        <v>0</v>
      </c>
      <c r="M25" s="387"/>
      <c r="N25" s="387"/>
      <c r="O25" s="387"/>
      <c r="P25" s="386"/>
    </row>
    <row r="26" spans="3:16" ht="18" customHeight="1">
      <c r="C26" s="386"/>
      <c r="D26" s="394" t="s">
        <v>0</v>
      </c>
      <c r="E26" s="387"/>
      <c r="F26" s="387"/>
      <c r="G26" s="389"/>
      <c r="H26" s="387"/>
      <c r="I26" s="387"/>
      <c r="J26" s="387"/>
      <c r="K26" s="387"/>
      <c r="L26" s="387"/>
      <c r="M26" s="387"/>
      <c r="N26" s="387"/>
      <c r="O26" s="387"/>
      <c r="P26" s="386"/>
    </row>
    <row r="27" spans="3:16" ht="18" customHeight="1">
      <c r="C27" s="386"/>
      <c r="D27" s="394" t="s">
        <v>1</v>
      </c>
      <c r="E27" s="387"/>
      <c r="F27" s="387"/>
      <c r="G27" s="389"/>
      <c r="H27" s="387"/>
      <c r="I27" s="387"/>
      <c r="J27" s="387"/>
      <c r="K27" s="387"/>
      <c r="L27" s="387"/>
      <c r="M27" s="387"/>
      <c r="N27" s="387"/>
      <c r="O27" s="387"/>
      <c r="P27" s="386"/>
    </row>
    <row r="28" spans="3:16" ht="18" customHeight="1">
      <c r="C28" s="386"/>
      <c r="D28" s="394" t="s">
        <v>751</v>
      </c>
      <c r="E28" s="387"/>
      <c r="F28" s="387"/>
      <c r="G28" s="389"/>
      <c r="H28" s="387"/>
      <c r="I28" s="387"/>
      <c r="J28" s="387"/>
      <c r="K28" s="387"/>
      <c r="L28" s="387"/>
      <c r="M28" s="387"/>
      <c r="N28" s="387"/>
      <c r="O28" s="387"/>
      <c r="P28" s="386"/>
    </row>
    <row r="29" spans="3:16" ht="18" customHeight="1">
      <c r="C29" s="386"/>
      <c r="D29" s="839" t="s">
        <v>752</v>
      </c>
      <c r="E29" s="387"/>
      <c r="F29" s="387"/>
      <c r="G29" s="389"/>
      <c r="H29" s="387"/>
      <c r="I29" s="387"/>
      <c r="J29" s="387"/>
      <c r="K29" s="387"/>
      <c r="L29" s="387"/>
      <c r="M29" s="387"/>
      <c r="N29" s="387"/>
      <c r="O29" s="387"/>
      <c r="P29" s="386"/>
    </row>
    <row r="30" spans="3:16" ht="18" customHeight="1">
      <c r="C30" s="386"/>
      <c r="D30" s="394"/>
      <c r="E30" s="387"/>
      <c r="F30" s="387"/>
      <c r="G30" s="389"/>
      <c r="H30" s="387"/>
      <c r="I30" s="387"/>
      <c r="J30" s="387"/>
      <c r="K30" s="387"/>
      <c r="L30" s="387"/>
      <c r="M30" s="387"/>
      <c r="N30" s="387"/>
      <c r="O30" s="387"/>
      <c r="P30" s="386"/>
    </row>
    <row r="31" spans="3:16" ht="18" customHeight="1">
      <c r="C31" s="386"/>
      <c r="D31" s="387"/>
      <c r="E31" s="387"/>
      <c r="F31" s="387"/>
      <c r="G31" s="841"/>
      <c r="H31" s="387"/>
      <c r="I31" s="387"/>
      <c r="J31" s="387"/>
      <c r="K31" s="387"/>
      <c r="L31" s="387"/>
      <c r="M31" s="387"/>
      <c r="N31" s="387"/>
      <c r="O31" s="387"/>
      <c r="P31" s="386"/>
    </row>
    <row r="32" spans="3:16" ht="18" customHeight="1">
      <c r="C32" s="386"/>
      <c r="D32" s="439" t="s">
        <v>2</v>
      </c>
      <c r="E32" s="387"/>
      <c r="F32" s="841" t="s">
        <v>361</v>
      </c>
      <c r="H32" s="387"/>
      <c r="I32" s="439" t="s">
        <v>935</v>
      </c>
      <c r="J32" s="387"/>
      <c r="K32" s="387"/>
      <c r="L32" s="387"/>
      <c r="M32" s="387"/>
      <c r="N32" s="387"/>
      <c r="O32" s="387"/>
      <c r="P32" s="386"/>
    </row>
    <row r="33" spans="3:16" ht="27.75" customHeight="1">
      <c r="C33" s="386"/>
      <c r="D33" s="1345" t="s">
        <v>165</v>
      </c>
      <c r="E33" s="1398" t="s">
        <v>927</v>
      </c>
      <c r="F33" s="1399"/>
      <c r="G33" s="387"/>
      <c r="O33" s="387"/>
      <c r="P33" s="386"/>
    </row>
    <row r="34" spans="3:16" ht="18" customHeight="1">
      <c r="C34" s="386"/>
      <c r="D34" s="1345"/>
      <c r="E34" s="444" t="s">
        <v>5</v>
      </c>
      <c r="F34" s="444" t="s">
        <v>6</v>
      </c>
      <c r="G34" s="387"/>
      <c r="I34" s="394" t="s">
        <v>169</v>
      </c>
      <c r="J34" s="452"/>
      <c r="K34" s="394" t="s">
        <v>338</v>
      </c>
      <c r="L34" s="388"/>
      <c r="M34" s="388"/>
      <c r="N34" s="388"/>
      <c r="O34" s="387"/>
      <c r="P34" s="386"/>
    </row>
    <row r="35" spans="3:16" ht="18" customHeight="1">
      <c r="C35" s="386"/>
      <c r="D35" s="444" t="s">
        <v>331</v>
      </c>
      <c r="E35" s="455"/>
      <c r="F35" s="455"/>
      <c r="G35" s="380"/>
      <c r="I35" s="453"/>
      <c r="J35" s="388"/>
      <c r="K35" s="388"/>
      <c r="L35" s="454"/>
      <c r="M35" s="454"/>
      <c r="N35" s="454"/>
      <c r="O35" s="387"/>
      <c r="P35" s="386"/>
    </row>
    <row r="36" spans="3:16" ht="18" customHeight="1">
      <c r="C36" s="386"/>
      <c r="D36" s="444" t="s">
        <v>332</v>
      </c>
      <c r="E36" s="455"/>
      <c r="F36" s="455"/>
      <c r="G36" s="380"/>
      <c r="I36" s="394" t="s">
        <v>7</v>
      </c>
      <c r="J36" s="455"/>
      <c r="K36" s="394" t="s">
        <v>8</v>
      </c>
      <c r="L36" s="454"/>
      <c r="M36" s="454"/>
      <c r="N36" s="454"/>
      <c r="O36" s="387"/>
      <c r="P36" s="386"/>
    </row>
    <row r="37" spans="3:16" ht="18" customHeight="1">
      <c r="C37" s="386"/>
      <c r="D37" s="444" t="s">
        <v>1031</v>
      </c>
      <c r="E37" s="455"/>
      <c r="F37" s="455"/>
      <c r="G37" s="380"/>
      <c r="I37" s="454"/>
      <c r="J37" s="454"/>
      <c r="K37" s="454"/>
      <c r="L37" s="454"/>
      <c r="M37" s="454"/>
      <c r="N37" s="454"/>
      <c r="O37" s="387"/>
      <c r="P37" s="386"/>
    </row>
    <row r="38" spans="3:16" ht="18" customHeight="1">
      <c r="C38" s="386"/>
      <c r="D38" s="444" t="s">
        <v>1032</v>
      </c>
      <c r="E38" s="455"/>
      <c r="F38" s="455"/>
      <c r="G38" s="380"/>
      <c r="I38" s="394" t="s">
        <v>9</v>
      </c>
      <c r="J38" s="455"/>
      <c r="K38" s="394" t="s">
        <v>357</v>
      </c>
      <c r="L38" s="454"/>
      <c r="M38" s="454"/>
      <c r="N38" s="454"/>
      <c r="O38" s="387"/>
      <c r="P38" s="386"/>
    </row>
    <row r="39" spans="3:16" ht="18" customHeight="1">
      <c r="C39" s="386"/>
      <c r="D39" s="444" t="s">
        <v>123</v>
      </c>
      <c r="E39" s="455"/>
      <c r="F39" s="455"/>
      <c r="G39" s="380"/>
      <c r="L39" s="454"/>
      <c r="M39" s="454"/>
      <c r="N39" s="454"/>
      <c r="O39" s="387"/>
      <c r="P39" s="386"/>
    </row>
    <row r="40" spans="3:16" ht="18" customHeight="1">
      <c r="C40" s="386"/>
      <c r="D40" s="444" t="s">
        <v>336</v>
      </c>
      <c r="E40" s="455"/>
      <c r="F40" s="455"/>
      <c r="G40" s="380"/>
      <c r="I40" s="459" t="s">
        <v>933</v>
      </c>
      <c r="J40" s="455"/>
      <c r="K40" s="394" t="s">
        <v>8</v>
      </c>
      <c r="P40" s="386"/>
    </row>
    <row r="41" spans="3:16" ht="18" customHeight="1">
      <c r="C41" s="386"/>
      <c r="D41" s="444" t="s">
        <v>337</v>
      </c>
      <c r="E41" s="455"/>
      <c r="F41" s="455"/>
      <c r="G41" s="380"/>
      <c r="P41" s="386"/>
    </row>
    <row r="42" spans="3:16" ht="18" customHeight="1">
      <c r="C42" s="386"/>
      <c r="D42" s="394" t="s">
        <v>0</v>
      </c>
      <c r="E42" s="387"/>
      <c r="F42" s="387"/>
      <c r="G42" s="389"/>
      <c r="H42" s="387"/>
      <c r="I42" s="459" t="s">
        <v>934</v>
      </c>
      <c r="J42" s="455"/>
      <c r="K42" s="394" t="s">
        <v>357</v>
      </c>
      <c r="P42" s="386"/>
    </row>
    <row r="43" spans="3:16" ht="18" customHeight="1">
      <c r="C43" s="386"/>
      <c r="D43" s="394" t="s">
        <v>339</v>
      </c>
      <c r="E43" s="387"/>
      <c r="F43" s="387"/>
      <c r="G43" s="389"/>
      <c r="H43" s="387"/>
      <c r="P43" s="386"/>
    </row>
    <row r="44" spans="3:16" ht="18" customHeight="1">
      <c r="C44" s="386"/>
      <c r="D44" s="394" t="s">
        <v>358</v>
      </c>
      <c r="E44" s="387"/>
      <c r="F44" s="387"/>
      <c r="G44" s="389"/>
      <c r="H44" s="387"/>
      <c r="I44" s="1173" t="s">
        <v>931</v>
      </c>
      <c r="J44" s="388"/>
      <c r="K44" s="455"/>
      <c r="L44" s="394" t="s">
        <v>8</v>
      </c>
      <c r="M44" s="454"/>
      <c r="N44" s="454"/>
      <c r="O44" s="387"/>
      <c r="P44" s="386"/>
    </row>
    <row r="45" spans="3:16" ht="18" customHeight="1">
      <c r="C45" s="386"/>
      <c r="D45" s="394" t="s">
        <v>359</v>
      </c>
      <c r="E45" s="387"/>
      <c r="F45" s="387"/>
      <c r="G45" s="389"/>
      <c r="H45" s="387"/>
      <c r="I45" s="454"/>
      <c r="J45" s="454"/>
      <c r="K45" s="454"/>
      <c r="L45" s="454"/>
      <c r="M45" s="454"/>
      <c r="N45" s="454"/>
      <c r="O45" s="387"/>
      <c r="P45" s="386"/>
    </row>
    <row r="46" spans="3:16" ht="18" customHeight="1">
      <c r="C46" s="386"/>
      <c r="D46" s="394"/>
      <c r="E46" s="387"/>
      <c r="F46" s="387"/>
      <c r="G46" s="389"/>
      <c r="H46" s="387"/>
      <c r="I46" s="1173" t="s">
        <v>932</v>
      </c>
      <c r="J46" s="388"/>
      <c r="K46" s="455"/>
      <c r="L46" s="394" t="s">
        <v>357</v>
      </c>
      <c r="M46" s="387"/>
      <c r="N46" s="387"/>
      <c r="O46" s="387"/>
      <c r="P46" s="386"/>
    </row>
    <row r="47" spans="3:16" ht="18" customHeight="1">
      <c r="C47" s="386"/>
      <c r="D47" s="394"/>
      <c r="E47" s="387"/>
      <c r="F47" s="387"/>
      <c r="G47" s="389"/>
      <c r="H47" s="387"/>
      <c r="P47" s="386"/>
    </row>
    <row r="48" spans="3:16" ht="18" customHeight="1">
      <c r="C48" s="386"/>
      <c r="D48" s="394"/>
      <c r="E48" s="387"/>
      <c r="F48" s="387"/>
      <c r="G48" s="389"/>
      <c r="H48" s="387"/>
      <c r="I48" s="394" t="s">
        <v>0</v>
      </c>
      <c r="J48" s="387"/>
      <c r="K48" s="387"/>
      <c r="L48" s="387"/>
      <c r="M48" s="387"/>
      <c r="N48" s="387"/>
      <c r="O48" s="387"/>
      <c r="P48" s="386"/>
    </row>
    <row r="49" spans="3:16" ht="18" customHeight="1">
      <c r="C49" s="386"/>
      <c r="D49" s="394"/>
      <c r="E49" s="387"/>
      <c r="F49" s="387"/>
      <c r="G49" s="389"/>
      <c r="H49" s="387"/>
      <c r="I49" s="1173" t="s">
        <v>936</v>
      </c>
      <c r="J49" s="387"/>
      <c r="K49" s="387"/>
      <c r="L49" s="387"/>
      <c r="M49" s="387"/>
      <c r="N49" s="387"/>
      <c r="O49" s="387"/>
      <c r="P49" s="386"/>
    </row>
    <row r="50" spans="3:16" ht="18" customHeight="1">
      <c r="C50" s="386"/>
      <c r="D50" s="394"/>
      <c r="E50" s="387"/>
      <c r="F50" s="387"/>
      <c r="G50" s="389"/>
      <c r="H50" s="387"/>
      <c r="I50" s="1173" t="s">
        <v>937</v>
      </c>
      <c r="J50" s="387"/>
      <c r="K50" s="387"/>
      <c r="L50" s="387"/>
      <c r="M50" s="387"/>
      <c r="N50" s="387"/>
      <c r="O50" s="387"/>
      <c r="P50" s="386"/>
    </row>
    <row r="51" spans="3:16" ht="18" customHeight="1">
      <c r="C51" s="386"/>
      <c r="D51" s="394"/>
      <c r="E51" s="387"/>
      <c r="F51" s="387"/>
      <c r="G51" s="389"/>
      <c r="H51" s="387"/>
      <c r="I51" s="1173" t="s">
        <v>938</v>
      </c>
      <c r="J51" s="387"/>
      <c r="K51" s="387"/>
      <c r="L51" s="387"/>
      <c r="M51" s="387"/>
      <c r="N51" s="387"/>
      <c r="O51" s="387"/>
      <c r="P51" s="386"/>
    </row>
    <row r="52" spans="3:16" ht="18" customHeight="1">
      <c r="C52" s="386"/>
      <c r="D52" s="394"/>
      <c r="E52" s="387"/>
      <c r="F52" s="387"/>
      <c r="G52" s="389"/>
      <c r="H52" s="387"/>
      <c r="I52" s="1173" t="s">
        <v>940</v>
      </c>
      <c r="J52" s="387"/>
      <c r="K52" s="387"/>
      <c r="L52" s="387"/>
      <c r="M52" s="387"/>
      <c r="N52" s="387"/>
      <c r="O52" s="387"/>
      <c r="P52" s="386"/>
    </row>
    <row r="53" spans="3:16" ht="18" customHeight="1">
      <c r="C53" s="386"/>
      <c r="D53" s="394"/>
      <c r="E53" s="387"/>
      <c r="F53" s="387"/>
      <c r="G53" s="389"/>
      <c r="H53" s="387"/>
      <c r="I53" s="1173" t="s">
        <v>941</v>
      </c>
      <c r="J53" s="387"/>
      <c r="K53" s="387"/>
      <c r="L53" s="387"/>
      <c r="M53" s="387"/>
      <c r="N53" s="387"/>
      <c r="O53" s="387"/>
      <c r="P53" s="386"/>
    </row>
    <row r="54" spans="3:16" ht="34.5" customHeight="1">
      <c r="C54" s="386"/>
      <c r="D54" s="840" t="s">
        <v>10</v>
      </c>
      <c r="E54" s="387"/>
      <c r="F54" s="387"/>
      <c r="G54" s="389"/>
      <c r="H54" s="387"/>
      <c r="I54" s="387"/>
      <c r="J54" s="387"/>
      <c r="K54" s="387"/>
      <c r="L54" s="387"/>
      <c r="M54" s="387"/>
      <c r="N54" s="387"/>
      <c r="O54" s="387"/>
      <c r="P54" s="386"/>
    </row>
    <row r="55" spans="3:16" ht="18" customHeight="1">
      <c r="C55" s="386"/>
      <c r="D55" s="1348" t="s">
        <v>165</v>
      </c>
      <c r="E55" s="1353" t="s">
        <v>911</v>
      </c>
      <c r="F55" s="1352" t="s">
        <v>385</v>
      </c>
      <c r="G55" s="1347" t="s">
        <v>166</v>
      </c>
      <c r="H55" s="1347" t="s">
        <v>11</v>
      </c>
      <c r="I55" s="1347" t="s">
        <v>12</v>
      </c>
      <c r="J55" s="1347" t="s">
        <v>13</v>
      </c>
      <c r="K55" s="1347" t="s">
        <v>14</v>
      </c>
      <c r="L55" s="1347" t="s">
        <v>15</v>
      </c>
      <c r="M55" s="1347" t="s">
        <v>16</v>
      </c>
      <c r="P55" s="386"/>
    </row>
    <row r="56" spans="3:16" ht="41.25" customHeight="1">
      <c r="C56" s="386"/>
      <c r="D56" s="1348"/>
      <c r="E56" s="1354"/>
      <c r="F56" s="1348"/>
      <c r="G56" s="1348"/>
      <c r="H56" s="1348"/>
      <c r="I56" s="1348"/>
      <c r="J56" s="1348"/>
      <c r="K56" s="1348"/>
      <c r="L56" s="1348"/>
      <c r="M56" s="1348"/>
      <c r="P56" s="386"/>
    </row>
    <row r="57" spans="3:19" ht="18" customHeight="1">
      <c r="C57" s="386"/>
      <c r="D57" s="1387" t="s">
        <v>918</v>
      </c>
      <c r="E57" s="1350">
        <v>2</v>
      </c>
      <c r="F57" s="805" t="s">
        <v>340</v>
      </c>
      <c r="G57" s="456">
        <f>COUNTIF('様式第16号-3-2（別紙2） (2炉用)'!$E$76:$DV$78,R57)</f>
        <v>0</v>
      </c>
      <c r="H57" s="456">
        <f>$E$35*24</f>
        <v>0</v>
      </c>
      <c r="I57" s="456">
        <f>SUM(L$9,L$23:L$25)</f>
        <v>0</v>
      </c>
      <c r="J57" s="456" t="str">
        <f aca="true" t="shared" si="1" ref="J57:J86">IF(H57-I57&lt;=0,"0",H57-I57)</f>
        <v>0</v>
      </c>
      <c r="K57" s="456">
        <f aca="true" t="shared" si="2" ref="K57:K86">ROUND($G57*H57,0)</f>
        <v>0</v>
      </c>
      <c r="L57" s="456">
        <f aca="true" t="shared" si="3" ref="L57:L86">ROUND($G57*I57,0)</f>
        <v>0</v>
      </c>
      <c r="M57" s="456">
        <f aca="true" t="shared" si="4" ref="M57:M86">ROUND($G57*J57,0)</f>
        <v>0</v>
      </c>
      <c r="P57" s="386"/>
      <c r="R57" s="1165">
        <v>121</v>
      </c>
      <c r="S57" s="457"/>
    </row>
    <row r="58" spans="3:19" ht="18" customHeight="1">
      <c r="C58" s="386"/>
      <c r="D58" s="1388"/>
      <c r="E58" s="1350"/>
      <c r="F58" s="805" t="s">
        <v>341</v>
      </c>
      <c r="G58" s="456">
        <f>COUNTIF('様式第16号-3-2（別紙2） (2炉用)'!$E$76:$DV$78,R58)</f>
        <v>0</v>
      </c>
      <c r="H58" s="456">
        <f>$E$35*24</f>
        <v>0</v>
      </c>
      <c r="I58" s="456">
        <f>SUM(L$9,L$23:L$23,L$25)</f>
        <v>0</v>
      </c>
      <c r="J58" s="456" t="str">
        <f t="shared" si="1"/>
        <v>0</v>
      </c>
      <c r="K58" s="456">
        <f t="shared" si="2"/>
        <v>0</v>
      </c>
      <c r="L58" s="456">
        <f t="shared" si="3"/>
        <v>0</v>
      </c>
      <c r="M58" s="456">
        <f t="shared" si="4"/>
        <v>0</v>
      </c>
      <c r="P58" s="386"/>
      <c r="R58" s="1165">
        <v>120</v>
      </c>
      <c r="S58" s="457"/>
    </row>
    <row r="59" spans="3:19" ht="18" customHeight="1">
      <c r="C59" s="386"/>
      <c r="D59" s="1388"/>
      <c r="E59" s="1350">
        <v>1</v>
      </c>
      <c r="F59" s="805" t="s">
        <v>340</v>
      </c>
      <c r="G59" s="456">
        <f>COUNTIF('様式第16号-3-2（別紙2） (2炉用)'!$E$76:$DV$78,R59)</f>
        <v>21</v>
      </c>
      <c r="H59" s="456">
        <f>$F$35*24</f>
        <v>0</v>
      </c>
      <c r="I59" s="456">
        <f>SUM(L$10,L$23:L$25)</f>
        <v>0</v>
      </c>
      <c r="J59" s="456" t="str">
        <f t="shared" si="1"/>
        <v>0</v>
      </c>
      <c r="K59" s="456">
        <f t="shared" si="2"/>
        <v>0</v>
      </c>
      <c r="L59" s="456">
        <f t="shared" si="3"/>
        <v>0</v>
      </c>
      <c r="M59" s="456">
        <f t="shared" si="4"/>
        <v>0</v>
      </c>
      <c r="P59" s="386"/>
      <c r="R59" s="806">
        <v>111</v>
      </c>
      <c r="S59" s="457"/>
    </row>
    <row r="60" spans="3:19" ht="18" customHeight="1">
      <c r="C60" s="386"/>
      <c r="D60" s="1389"/>
      <c r="E60" s="1350"/>
      <c r="F60" s="805" t="s">
        <v>341</v>
      </c>
      <c r="G60" s="456">
        <f>COUNTIF('様式第16号-3-2（別紙2） (2炉用)'!$E$76:$DV$78,R60)</f>
        <v>10</v>
      </c>
      <c r="H60" s="456">
        <f>$F$35*24</f>
        <v>0</v>
      </c>
      <c r="I60" s="456">
        <f>SUM(L$10,L$23,L$25)</f>
        <v>0</v>
      </c>
      <c r="J60" s="456" t="str">
        <f t="shared" si="1"/>
        <v>0</v>
      </c>
      <c r="K60" s="456">
        <f t="shared" si="2"/>
        <v>0</v>
      </c>
      <c r="L60" s="456">
        <f t="shared" si="3"/>
        <v>0</v>
      </c>
      <c r="M60" s="456">
        <f t="shared" si="4"/>
        <v>0</v>
      </c>
      <c r="P60" s="386"/>
      <c r="R60" s="806">
        <v>110</v>
      </c>
      <c r="S60" s="457"/>
    </row>
    <row r="61" spans="3:19" ht="18" customHeight="1">
      <c r="C61" s="386"/>
      <c r="D61" s="1387" t="s">
        <v>912</v>
      </c>
      <c r="E61" s="1350">
        <v>2</v>
      </c>
      <c r="F61" s="805" t="s">
        <v>340</v>
      </c>
      <c r="G61" s="456">
        <f>COUNTIF('様式第16号-3-2（別紙2） (2炉用)'!$E$76:$DV$78,R61)</f>
        <v>0</v>
      </c>
      <c r="H61" s="456">
        <f>$E$36*24</f>
        <v>0</v>
      </c>
      <c r="I61" s="456">
        <f>SUM(L$11,L$23:L$25)</f>
        <v>0</v>
      </c>
      <c r="J61" s="456" t="str">
        <f t="shared" si="1"/>
        <v>0</v>
      </c>
      <c r="K61" s="456">
        <f t="shared" si="2"/>
        <v>0</v>
      </c>
      <c r="L61" s="456">
        <f t="shared" si="3"/>
        <v>0</v>
      </c>
      <c r="M61" s="456">
        <f t="shared" si="4"/>
        <v>0</v>
      </c>
      <c r="P61" s="386"/>
      <c r="R61" s="806">
        <v>221</v>
      </c>
      <c r="S61" s="457"/>
    </row>
    <row r="62" spans="3:19" ht="18" customHeight="1">
      <c r="C62" s="386"/>
      <c r="D62" s="1388"/>
      <c r="E62" s="1350"/>
      <c r="F62" s="805" t="s">
        <v>341</v>
      </c>
      <c r="G62" s="456">
        <f>COUNTIF('様式第16号-3-2（別紙2） (2炉用)'!$E$76:$DV$78,R62)</f>
        <v>0</v>
      </c>
      <c r="H62" s="456">
        <f>$E$36*24</f>
        <v>0</v>
      </c>
      <c r="I62" s="456">
        <f>SUM(L$11,L$23:L$23,L$25)</f>
        <v>0</v>
      </c>
      <c r="J62" s="456" t="str">
        <f t="shared" si="1"/>
        <v>0</v>
      </c>
      <c r="K62" s="456">
        <f t="shared" si="2"/>
        <v>0</v>
      </c>
      <c r="L62" s="456">
        <f t="shared" si="3"/>
        <v>0</v>
      </c>
      <c r="M62" s="456">
        <f t="shared" si="4"/>
        <v>0</v>
      </c>
      <c r="P62" s="386"/>
      <c r="R62" s="806">
        <v>220</v>
      </c>
      <c r="S62" s="457"/>
    </row>
    <row r="63" spans="3:19" ht="18" customHeight="1">
      <c r="C63" s="386"/>
      <c r="D63" s="1388"/>
      <c r="E63" s="1350">
        <v>1</v>
      </c>
      <c r="F63" s="805" t="s">
        <v>340</v>
      </c>
      <c r="G63" s="456">
        <f>COUNTIF('様式第16号-3-2（別紙2） (2炉用)'!$E$76:$DV$78,R63)</f>
        <v>31</v>
      </c>
      <c r="H63" s="456">
        <f>$F$36*24</f>
        <v>0</v>
      </c>
      <c r="I63" s="456">
        <f>SUM(L$12,L$23:L$25)</f>
        <v>0</v>
      </c>
      <c r="J63" s="456" t="str">
        <f t="shared" si="1"/>
        <v>0</v>
      </c>
      <c r="K63" s="456">
        <f t="shared" si="2"/>
        <v>0</v>
      </c>
      <c r="L63" s="456">
        <f t="shared" si="3"/>
        <v>0</v>
      </c>
      <c r="M63" s="456">
        <f t="shared" si="4"/>
        <v>0</v>
      </c>
      <c r="P63" s="386"/>
      <c r="R63" s="806">
        <v>211</v>
      </c>
      <c r="S63" s="457"/>
    </row>
    <row r="64" spans="3:19" ht="18" customHeight="1">
      <c r="C64" s="386"/>
      <c r="D64" s="1389"/>
      <c r="E64" s="1350"/>
      <c r="F64" s="805" t="s">
        <v>341</v>
      </c>
      <c r="G64" s="456">
        <f>COUNTIF('様式第16号-3-2（別紙2） (2炉用)'!$E$76:$DV$78,R64)</f>
        <v>13</v>
      </c>
      <c r="H64" s="456">
        <f>$F$35*24</f>
        <v>0</v>
      </c>
      <c r="I64" s="456">
        <f>SUM(L$12,L$23,L$25)</f>
        <v>0</v>
      </c>
      <c r="J64" s="456" t="str">
        <f t="shared" si="1"/>
        <v>0</v>
      </c>
      <c r="K64" s="456">
        <f t="shared" si="2"/>
        <v>0</v>
      </c>
      <c r="L64" s="456">
        <f t="shared" si="3"/>
        <v>0</v>
      </c>
      <c r="M64" s="456">
        <f t="shared" si="4"/>
        <v>0</v>
      </c>
      <c r="P64" s="386"/>
      <c r="R64" s="806">
        <v>210</v>
      </c>
      <c r="S64" s="457"/>
    </row>
    <row r="65" spans="3:19" ht="18" customHeight="1">
      <c r="C65" s="386"/>
      <c r="D65" s="1387" t="s">
        <v>913</v>
      </c>
      <c r="E65" s="1350">
        <v>2</v>
      </c>
      <c r="F65" s="805" t="s">
        <v>340</v>
      </c>
      <c r="G65" s="456">
        <f>COUNTIF('様式第16号-3-2（別紙2） (2炉用)'!$E$76:$DV$78,R65)</f>
        <v>0</v>
      </c>
      <c r="H65" s="456">
        <f>$E$37*24</f>
        <v>0</v>
      </c>
      <c r="I65" s="456">
        <f>SUM(L$13,L$23:L$25)</f>
        <v>0</v>
      </c>
      <c r="J65" s="456" t="str">
        <f t="shared" si="1"/>
        <v>0</v>
      </c>
      <c r="K65" s="456">
        <f t="shared" si="2"/>
        <v>0</v>
      </c>
      <c r="L65" s="456">
        <f t="shared" si="3"/>
        <v>0</v>
      </c>
      <c r="M65" s="456">
        <f t="shared" si="4"/>
        <v>0</v>
      </c>
      <c r="P65" s="386"/>
      <c r="R65" s="806">
        <v>321</v>
      </c>
      <c r="S65" s="457"/>
    </row>
    <row r="66" spans="3:19" ht="18" customHeight="1">
      <c r="C66" s="386"/>
      <c r="D66" s="1388"/>
      <c r="E66" s="1350"/>
      <c r="F66" s="805" t="s">
        <v>341</v>
      </c>
      <c r="G66" s="456">
        <f>COUNTIF('様式第16号-3-2（別紙2） (2炉用)'!$E$76:$DV$78,R66)</f>
        <v>0</v>
      </c>
      <c r="H66" s="456">
        <f>$E$37*24</f>
        <v>0</v>
      </c>
      <c r="I66" s="456">
        <f>SUM(L$13,L$23:L$23,L$25)</f>
        <v>0</v>
      </c>
      <c r="J66" s="456" t="str">
        <f t="shared" si="1"/>
        <v>0</v>
      </c>
      <c r="K66" s="456">
        <f t="shared" si="2"/>
        <v>0</v>
      </c>
      <c r="L66" s="456">
        <f t="shared" si="3"/>
        <v>0</v>
      </c>
      <c r="M66" s="456">
        <f t="shared" si="4"/>
        <v>0</v>
      </c>
      <c r="P66" s="386"/>
      <c r="R66" s="806">
        <v>320</v>
      </c>
      <c r="S66" s="457"/>
    </row>
    <row r="67" spans="3:19" ht="18" customHeight="1">
      <c r="C67" s="386"/>
      <c r="D67" s="1388"/>
      <c r="E67" s="1350">
        <v>1</v>
      </c>
      <c r="F67" s="805" t="s">
        <v>340</v>
      </c>
      <c r="G67" s="456">
        <f>COUNTIF('様式第16号-3-2（別紙2） (2炉用)'!$E$76:$DV$78,R67)</f>
        <v>35</v>
      </c>
      <c r="H67" s="456">
        <f>$F$37*24</f>
        <v>0</v>
      </c>
      <c r="I67" s="456">
        <f>SUM(L$14,L$23:L$25)</f>
        <v>0</v>
      </c>
      <c r="J67" s="456" t="str">
        <f t="shared" si="1"/>
        <v>0</v>
      </c>
      <c r="K67" s="456">
        <f t="shared" si="2"/>
        <v>0</v>
      </c>
      <c r="L67" s="456">
        <f t="shared" si="3"/>
        <v>0</v>
      </c>
      <c r="M67" s="456">
        <f t="shared" si="4"/>
        <v>0</v>
      </c>
      <c r="P67" s="386"/>
      <c r="R67" s="806">
        <v>311</v>
      </c>
      <c r="S67" s="457"/>
    </row>
    <row r="68" spans="3:19" ht="18" customHeight="1">
      <c r="C68" s="386"/>
      <c r="D68" s="1389"/>
      <c r="E68" s="1350"/>
      <c r="F68" s="805" t="s">
        <v>341</v>
      </c>
      <c r="G68" s="456">
        <f>COUNTIF('様式第16号-3-2（別紙2） (2炉用)'!$E$76:$DV$78,R68)</f>
        <v>18</v>
      </c>
      <c r="H68" s="456">
        <f>$F$37*24</f>
        <v>0</v>
      </c>
      <c r="I68" s="456">
        <f>SUM(L$14,L$23,L$25)</f>
        <v>0</v>
      </c>
      <c r="J68" s="456" t="str">
        <f t="shared" si="1"/>
        <v>0</v>
      </c>
      <c r="K68" s="456">
        <f t="shared" si="2"/>
        <v>0</v>
      </c>
      <c r="L68" s="456">
        <f t="shared" si="3"/>
        <v>0</v>
      </c>
      <c r="M68" s="456">
        <f t="shared" si="4"/>
        <v>0</v>
      </c>
      <c r="P68" s="386"/>
      <c r="R68" s="806">
        <v>310</v>
      </c>
      <c r="S68" s="457"/>
    </row>
    <row r="69" spans="3:19" ht="18" customHeight="1">
      <c r="C69" s="386"/>
      <c r="D69" s="1387" t="s">
        <v>1032</v>
      </c>
      <c r="E69" s="1350">
        <v>2</v>
      </c>
      <c r="F69" s="805" t="s">
        <v>340</v>
      </c>
      <c r="G69" s="456">
        <f>COUNTIF('様式第16号-3-2（別紙2） (2炉用)'!$E$76:$DV$78,R69)</f>
        <v>0</v>
      </c>
      <c r="H69" s="456">
        <f>$E$38*24</f>
        <v>0</v>
      </c>
      <c r="I69" s="456">
        <f>SUM(L$15,L$23:L$25)</f>
        <v>0</v>
      </c>
      <c r="J69" s="456" t="str">
        <f t="shared" si="1"/>
        <v>0</v>
      </c>
      <c r="K69" s="456">
        <f t="shared" si="2"/>
        <v>0</v>
      </c>
      <c r="L69" s="456">
        <f t="shared" si="3"/>
        <v>0</v>
      </c>
      <c r="M69" s="456">
        <f t="shared" si="4"/>
        <v>0</v>
      </c>
      <c r="P69" s="386"/>
      <c r="R69" s="806">
        <v>421</v>
      </c>
      <c r="S69" s="457"/>
    </row>
    <row r="70" spans="3:19" ht="18" customHeight="1">
      <c r="C70" s="386"/>
      <c r="D70" s="1388"/>
      <c r="E70" s="1350"/>
      <c r="F70" s="805" t="s">
        <v>341</v>
      </c>
      <c r="G70" s="456">
        <f>COUNTIF('様式第16号-3-2（別紙2） (2炉用)'!$E$76:$DV$78,R70)</f>
        <v>0</v>
      </c>
      <c r="H70" s="456">
        <f>$E$38*24</f>
        <v>0</v>
      </c>
      <c r="I70" s="456">
        <f>SUM(L$15,L$23:L$23,L$25)</f>
        <v>0</v>
      </c>
      <c r="J70" s="456" t="str">
        <f t="shared" si="1"/>
        <v>0</v>
      </c>
      <c r="K70" s="456">
        <f t="shared" si="2"/>
        <v>0</v>
      </c>
      <c r="L70" s="456">
        <f t="shared" si="3"/>
        <v>0</v>
      </c>
      <c r="M70" s="456">
        <f t="shared" si="4"/>
        <v>0</v>
      </c>
      <c r="P70" s="386"/>
      <c r="R70" s="806">
        <v>420</v>
      </c>
      <c r="S70" s="457"/>
    </row>
    <row r="71" spans="3:19" ht="18" customHeight="1">
      <c r="C71" s="386"/>
      <c r="D71" s="1388"/>
      <c r="E71" s="1350">
        <v>1</v>
      </c>
      <c r="F71" s="805" t="s">
        <v>340</v>
      </c>
      <c r="G71" s="456">
        <f>COUNTIF('様式第16号-3-2（別紙2） (2炉用)'!$E$76:$DV$78,R71)</f>
        <v>40</v>
      </c>
      <c r="H71" s="456">
        <f>$F$38*24</f>
        <v>0</v>
      </c>
      <c r="I71" s="456">
        <f>SUM(L$16,L$23:L$25)</f>
        <v>0</v>
      </c>
      <c r="J71" s="456" t="str">
        <f t="shared" si="1"/>
        <v>0</v>
      </c>
      <c r="K71" s="456">
        <f t="shared" si="2"/>
        <v>0</v>
      </c>
      <c r="L71" s="456">
        <f t="shared" si="3"/>
        <v>0</v>
      </c>
      <c r="M71" s="456">
        <f t="shared" si="4"/>
        <v>0</v>
      </c>
      <c r="P71" s="386"/>
      <c r="R71" s="806">
        <v>411</v>
      </c>
      <c r="S71" s="457"/>
    </row>
    <row r="72" spans="3:19" ht="18" customHeight="1">
      <c r="C72" s="386"/>
      <c r="D72" s="1389"/>
      <c r="E72" s="1350"/>
      <c r="F72" s="805" t="s">
        <v>341</v>
      </c>
      <c r="G72" s="456">
        <f>COUNTIF('様式第16号-3-2（別紙2） (2炉用)'!$E$76:$DV$78,R72)</f>
        <v>20</v>
      </c>
      <c r="H72" s="456">
        <f>$F$38*24</f>
        <v>0</v>
      </c>
      <c r="I72" s="456">
        <f>SUM(L$16,L$23,L$25)</f>
        <v>0</v>
      </c>
      <c r="J72" s="456" t="str">
        <f t="shared" si="1"/>
        <v>0</v>
      </c>
      <c r="K72" s="456">
        <f t="shared" si="2"/>
        <v>0</v>
      </c>
      <c r="L72" s="456">
        <f t="shared" si="3"/>
        <v>0</v>
      </c>
      <c r="M72" s="456">
        <f t="shared" si="4"/>
        <v>0</v>
      </c>
      <c r="P72" s="386"/>
      <c r="R72" s="806">
        <v>410</v>
      </c>
      <c r="S72" s="457"/>
    </row>
    <row r="73" spans="3:19" ht="18" customHeight="1">
      <c r="C73" s="386"/>
      <c r="D73" s="1387" t="s">
        <v>915</v>
      </c>
      <c r="E73" s="1350">
        <v>2</v>
      </c>
      <c r="F73" s="805" t="s">
        <v>340</v>
      </c>
      <c r="G73" s="456">
        <f>COUNTIF('様式第16号-3-2（別紙2） (2炉用)'!$E$76:$DV$78,R73)</f>
        <v>0</v>
      </c>
      <c r="H73" s="456">
        <f>$E$39*24</f>
        <v>0</v>
      </c>
      <c r="I73" s="456">
        <f>SUM(L$17,L$23:L$25)</f>
        <v>0</v>
      </c>
      <c r="J73" s="456" t="str">
        <f t="shared" si="1"/>
        <v>0</v>
      </c>
      <c r="K73" s="456">
        <f t="shared" si="2"/>
        <v>0</v>
      </c>
      <c r="L73" s="456">
        <f t="shared" si="3"/>
        <v>0</v>
      </c>
      <c r="M73" s="456">
        <f t="shared" si="4"/>
        <v>0</v>
      </c>
      <c r="P73" s="386"/>
      <c r="R73" s="806">
        <v>521</v>
      </c>
      <c r="S73" s="457"/>
    </row>
    <row r="74" spans="3:19" ht="18" customHeight="1">
      <c r="C74" s="386"/>
      <c r="D74" s="1388"/>
      <c r="E74" s="1350"/>
      <c r="F74" s="805" t="s">
        <v>341</v>
      </c>
      <c r="G74" s="456">
        <f>COUNTIF('様式第16号-3-2（別紙2） (2炉用)'!$E$76:$DV$78,R74)</f>
        <v>0</v>
      </c>
      <c r="H74" s="456">
        <f>$E$39*24</f>
        <v>0</v>
      </c>
      <c r="I74" s="456">
        <f>SUM(L$17,L$23:L$23,L$25)</f>
        <v>0</v>
      </c>
      <c r="J74" s="456" t="str">
        <f t="shared" si="1"/>
        <v>0</v>
      </c>
      <c r="K74" s="456">
        <f t="shared" si="2"/>
        <v>0</v>
      </c>
      <c r="L74" s="456">
        <f t="shared" si="3"/>
        <v>0</v>
      </c>
      <c r="M74" s="456">
        <f t="shared" si="4"/>
        <v>0</v>
      </c>
      <c r="P74" s="386"/>
      <c r="R74" s="806">
        <v>520</v>
      </c>
      <c r="S74" s="457"/>
    </row>
    <row r="75" spans="3:19" ht="18" customHeight="1">
      <c r="C75" s="386"/>
      <c r="D75" s="1388"/>
      <c r="E75" s="1350">
        <v>1</v>
      </c>
      <c r="F75" s="805" t="s">
        <v>340</v>
      </c>
      <c r="G75" s="456">
        <f>COUNTIF('様式第16号-3-2（別紙2） (2炉用)'!$E$76:$DV$78,R75)</f>
        <v>41</v>
      </c>
      <c r="H75" s="456">
        <f>$F$39*24</f>
        <v>0</v>
      </c>
      <c r="I75" s="456">
        <f>SUM(L$18,L$23:L$25)</f>
        <v>0</v>
      </c>
      <c r="J75" s="456" t="str">
        <f t="shared" si="1"/>
        <v>0</v>
      </c>
      <c r="K75" s="456">
        <f t="shared" si="2"/>
        <v>0</v>
      </c>
      <c r="L75" s="456">
        <f t="shared" si="3"/>
        <v>0</v>
      </c>
      <c r="M75" s="456">
        <f t="shared" si="4"/>
        <v>0</v>
      </c>
      <c r="P75" s="386"/>
      <c r="R75" s="806">
        <v>511</v>
      </c>
      <c r="S75" s="457"/>
    </row>
    <row r="76" spans="3:19" ht="18" customHeight="1">
      <c r="C76" s="386"/>
      <c r="D76" s="1389"/>
      <c r="E76" s="1350"/>
      <c r="F76" s="805" t="s">
        <v>341</v>
      </c>
      <c r="G76" s="456">
        <f>COUNTIF('様式第16号-3-2（別紙2） (2炉用)'!$E$76:$DV$78,R76)</f>
        <v>19</v>
      </c>
      <c r="H76" s="456">
        <f>$F$39*24</f>
        <v>0</v>
      </c>
      <c r="I76" s="456">
        <f>SUM(L$18,L$23,L$25)</f>
        <v>0</v>
      </c>
      <c r="J76" s="456" t="str">
        <f t="shared" si="1"/>
        <v>0</v>
      </c>
      <c r="K76" s="456">
        <f t="shared" si="2"/>
        <v>0</v>
      </c>
      <c r="L76" s="456">
        <f t="shared" si="3"/>
        <v>0</v>
      </c>
      <c r="M76" s="456">
        <f t="shared" si="4"/>
        <v>0</v>
      </c>
      <c r="P76" s="386"/>
      <c r="R76" s="806">
        <v>510</v>
      </c>
      <c r="S76" s="457"/>
    </row>
    <row r="77" spans="3:19" ht="18" customHeight="1">
      <c r="C77" s="386"/>
      <c r="D77" s="1387" t="s">
        <v>916</v>
      </c>
      <c r="E77" s="1350">
        <v>2</v>
      </c>
      <c r="F77" s="805" t="s">
        <v>340</v>
      </c>
      <c r="G77" s="456">
        <f>COUNTIF('様式第16号-3-2（別紙2） (2炉用)'!$E$76:$DV$78,R77)</f>
        <v>0</v>
      </c>
      <c r="H77" s="456">
        <f>$E$40*24</f>
        <v>0</v>
      </c>
      <c r="I77" s="456">
        <f>SUM(L$19,L$23:L$25)</f>
        <v>0</v>
      </c>
      <c r="J77" s="456" t="str">
        <f t="shared" si="1"/>
        <v>0</v>
      </c>
      <c r="K77" s="456">
        <f t="shared" si="2"/>
        <v>0</v>
      </c>
      <c r="L77" s="456">
        <f t="shared" si="3"/>
        <v>0</v>
      </c>
      <c r="M77" s="456">
        <f t="shared" si="4"/>
        <v>0</v>
      </c>
      <c r="P77" s="386"/>
      <c r="R77" s="806">
        <v>621</v>
      </c>
      <c r="S77" s="457"/>
    </row>
    <row r="78" spans="3:19" ht="18" customHeight="1">
      <c r="C78" s="386"/>
      <c r="D78" s="1388"/>
      <c r="E78" s="1350"/>
      <c r="F78" s="805" t="s">
        <v>341</v>
      </c>
      <c r="G78" s="456">
        <f>COUNTIF('様式第16号-3-2（別紙2） (2炉用)'!$E$76:$DV$78,R78)</f>
        <v>0</v>
      </c>
      <c r="H78" s="456">
        <f>$E$40*24</f>
        <v>0</v>
      </c>
      <c r="I78" s="456">
        <f>SUM(L$19,L$23:L$23,L$25)</f>
        <v>0</v>
      </c>
      <c r="J78" s="456" t="str">
        <f t="shared" si="1"/>
        <v>0</v>
      </c>
      <c r="K78" s="456">
        <f t="shared" si="2"/>
        <v>0</v>
      </c>
      <c r="L78" s="456">
        <f t="shared" si="3"/>
        <v>0</v>
      </c>
      <c r="M78" s="456">
        <f t="shared" si="4"/>
        <v>0</v>
      </c>
      <c r="P78" s="386"/>
      <c r="R78" s="806">
        <v>620</v>
      </c>
      <c r="S78" s="457"/>
    </row>
    <row r="79" spans="3:19" ht="18" customHeight="1">
      <c r="C79" s="386"/>
      <c r="D79" s="1388"/>
      <c r="E79" s="1350">
        <v>1</v>
      </c>
      <c r="F79" s="805" t="s">
        <v>340</v>
      </c>
      <c r="G79" s="456">
        <f>COUNTIF('様式第16号-3-2（別紙2） (2炉用)'!$E$76:$DV$78,R79)</f>
        <v>14</v>
      </c>
      <c r="H79" s="456">
        <f>$F$40*24</f>
        <v>0</v>
      </c>
      <c r="I79" s="456">
        <f>SUM(L$20,L$23:L$25)</f>
        <v>0</v>
      </c>
      <c r="J79" s="456" t="str">
        <f t="shared" si="1"/>
        <v>0</v>
      </c>
      <c r="K79" s="456">
        <f t="shared" si="2"/>
        <v>0</v>
      </c>
      <c r="L79" s="456">
        <f t="shared" si="3"/>
        <v>0</v>
      </c>
      <c r="M79" s="456">
        <f t="shared" si="4"/>
        <v>0</v>
      </c>
      <c r="P79" s="386"/>
      <c r="R79" s="806">
        <v>611</v>
      </c>
      <c r="S79" s="457"/>
    </row>
    <row r="80" spans="3:19" ht="18" customHeight="1">
      <c r="C80" s="386"/>
      <c r="D80" s="1389"/>
      <c r="E80" s="1350"/>
      <c r="F80" s="805" t="s">
        <v>341</v>
      </c>
      <c r="G80" s="456">
        <f>COUNTIF('様式第16号-3-2（別紙2） (2炉用)'!$E$76:$DV$78,R80)</f>
        <v>8</v>
      </c>
      <c r="H80" s="456">
        <f>$F$40*24</f>
        <v>0</v>
      </c>
      <c r="I80" s="456">
        <f>SUM(L$20,L$23,L$25)</f>
        <v>0</v>
      </c>
      <c r="J80" s="456" t="str">
        <f t="shared" si="1"/>
        <v>0</v>
      </c>
      <c r="K80" s="456">
        <f t="shared" si="2"/>
        <v>0</v>
      </c>
      <c r="L80" s="456">
        <f t="shared" si="3"/>
        <v>0</v>
      </c>
      <c r="M80" s="456">
        <f t="shared" si="4"/>
        <v>0</v>
      </c>
      <c r="P80" s="386"/>
      <c r="R80" s="806">
        <v>610</v>
      </c>
      <c r="S80" s="457"/>
    </row>
    <row r="81" spans="3:18" ht="18" customHeight="1">
      <c r="C81" s="386"/>
      <c r="D81" s="1387" t="s">
        <v>917</v>
      </c>
      <c r="E81" s="1350">
        <v>2</v>
      </c>
      <c r="F81" s="805" t="s">
        <v>340</v>
      </c>
      <c r="G81" s="456">
        <f>COUNTIF('様式第16号-3-2（別紙2） (2炉用)'!$E$76:$DV$78,R81)</f>
        <v>1</v>
      </c>
      <c r="H81" s="456">
        <f>$E$41*24</f>
        <v>0</v>
      </c>
      <c r="I81" s="456">
        <f>SUM(L$21,L$23:L$25)</f>
        <v>0</v>
      </c>
      <c r="J81" s="456" t="str">
        <f t="shared" si="1"/>
        <v>0</v>
      </c>
      <c r="K81" s="456">
        <f t="shared" si="2"/>
        <v>0</v>
      </c>
      <c r="L81" s="456">
        <f t="shared" si="3"/>
        <v>0</v>
      </c>
      <c r="M81" s="456">
        <f t="shared" si="4"/>
        <v>0</v>
      </c>
      <c r="P81" s="386"/>
      <c r="R81" s="806">
        <v>721</v>
      </c>
    </row>
    <row r="82" spans="3:18" ht="18" customHeight="1">
      <c r="C82" s="386"/>
      <c r="D82" s="1388"/>
      <c r="E82" s="1350"/>
      <c r="F82" s="805" t="s">
        <v>341</v>
      </c>
      <c r="G82" s="456">
        <f>COUNTIF('様式第16号-3-2（別紙2） (2炉用)'!$E$76:$DV$78,R82)</f>
        <v>0</v>
      </c>
      <c r="H82" s="456">
        <f>$E$41*24</f>
        <v>0</v>
      </c>
      <c r="I82" s="456">
        <f>SUM(L$21,L$23:L$23,L$25)</f>
        <v>0</v>
      </c>
      <c r="J82" s="456" t="str">
        <f t="shared" si="1"/>
        <v>0</v>
      </c>
      <c r="K82" s="456">
        <f t="shared" si="2"/>
        <v>0</v>
      </c>
      <c r="L82" s="456">
        <f t="shared" si="3"/>
        <v>0</v>
      </c>
      <c r="M82" s="456">
        <f t="shared" si="4"/>
        <v>0</v>
      </c>
      <c r="P82" s="386"/>
      <c r="R82" s="806">
        <v>720</v>
      </c>
    </row>
    <row r="83" spans="3:18" ht="18" customHeight="1">
      <c r="C83" s="386"/>
      <c r="D83" s="1388"/>
      <c r="E83" s="1350">
        <v>1</v>
      </c>
      <c r="F83" s="805" t="s">
        <v>340</v>
      </c>
      <c r="G83" s="456">
        <f>COUNTIF('様式第16号-3-2（別紙2） (2炉用)'!$E$76:$DV$78,R83)</f>
        <v>13</v>
      </c>
      <c r="H83" s="456">
        <f>$F$41*24</f>
        <v>0</v>
      </c>
      <c r="I83" s="456">
        <f>SUM(L$22,L$23:L$25)</f>
        <v>0</v>
      </c>
      <c r="J83" s="456" t="str">
        <f t="shared" si="1"/>
        <v>0</v>
      </c>
      <c r="K83" s="456">
        <f t="shared" si="2"/>
        <v>0</v>
      </c>
      <c r="L83" s="456">
        <f t="shared" si="3"/>
        <v>0</v>
      </c>
      <c r="M83" s="456">
        <f t="shared" si="4"/>
        <v>0</v>
      </c>
      <c r="P83" s="386"/>
      <c r="R83" s="806">
        <v>711</v>
      </c>
    </row>
    <row r="84" spans="3:18" ht="18" customHeight="1">
      <c r="C84" s="386"/>
      <c r="D84" s="1389"/>
      <c r="E84" s="1350"/>
      <c r="F84" s="805" t="s">
        <v>341</v>
      </c>
      <c r="G84" s="456">
        <f>COUNTIF('様式第16号-3-2（別紙2） (2炉用)'!$E$76:$DV$78,R84)</f>
        <v>6</v>
      </c>
      <c r="H84" s="456">
        <f>$F$41*24</f>
        <v>0</v>
      </c>
      <c r="I84" s="456">
        <f>SUM(L$22,L$23,L$25)</f>
        <v>0</v>
      </c>
      <c r="J84" s="456" t="str">
        <f t="shared" si="1"/>
        <v>0</v>
      </c>
      <c r="K84" s="456">
        <f t="shared" si="2"/>
        <v>0</v>
      </c>
      <c r="L84" s="456">
        <f t="shared" si="3"/>
        <v>0</v>
      </c>
      <c r="M84" s="456">
        <f t="shared" si="4"/>
        <v>0</v>
      </c>
      <c r="P84" s="386"/>
      <c r="R84" s="806">
        <v>710</v>
      </c>
    </row>
    <row r="85" spans="3:18" ht="18" customHeight="1">
      <c r="C85" s="386"/>
      <c r="D85" s="1355" t="s">
        <v>168</v>
      </c>
      <c r="E85" s="1350" t="s">
        <v>162</v>
      </c>
      <c r="F85" s="805" t="s">
        <v>340</v>
      </c>
      <c r="G85" s="456">
        <f>COUNTIF('様式第16号-3-2（別紙2） (2炉用)'!$E$76:$DV$78,R85)</f>
        <v>51</v>
      </c>
      <c r="H85" s="456">
        <v>0</v>
      </c>
      <c r="I85" s="456">
        <f>SUM(L23:L25)</f>
        <v>0</v>
      </c>
      <c r="J85" s="456" t="str">
        <f t="shared" si="1"/>
        <v>0</v>
      </c>
      <c r="K85" s="456">
        <f t="shared" si="2"/>
        <v>0</v>
      </c>
      <c r="L85" s="456">
        <f t="shared" si="3"/>
        <v>0</v>
      </c>
      <c r="M85" s="456">
        <f t="shared" si="4"/>
        <v>0</v>
      </c>
      <c r="P85" s="386"/>
      <c r="R85" s="1164" t="s">
        <v>909</v>
      </c>
    </row>
    <row r="86" spans="3:18" ht="18" customHeight="1">
      <c r="C86" s="386"/>
      <c r="D86" s="1356"/>
      <c r="E86" s="1351"/>
      <c r="F86" s="805" t="s">
        <v>341</v>
      </c>
      <c r="G86" s="456">
        <f>COUNTIF('様式第16号-3-2（別紙2） (2炉用)'!$E$76:$DV$78,R86)</f>
        <v>24</v>
      </c>
      <c r="H86" s="456">
        <v>0</v>
      </c>
      <c r="I86" s="456">
        <f>SUM(L23,L25)</f>
        <v>0</v>
      </c>
      <c r="J86" s="456" t="str">
        <f t="shared" si="1"/>
        <v>0</v>
      </c>
      <c r="K86" s="456">
        <f t="shared" si="2"/>
        <v>0</v>
      </c>
      <c r="L86" s="456">
        <f t="shared" si="3"/>
        <v>0</v>
      </c>
      <c r="M86" s="456">
        <f t="shared" si="4"/>
        <v>0</v>
      </c>
      <c r="P86" s="386"/>
      <c r="R86" s="1164" t="s">
        <v>910</v>
      </c>
    </row>
    <row r="87" spans="3:16" ht="18" customHeight="1">
      <c r="C87" s="386"/>
      <c r="D87" s="1166" t="s">
        <v>124</v>
      </c>
      <c r="E87" s="1167"/>
      <c r="F87" s="1168"/>
      <c r="G87" s="456">
        <f>SUM(G57:G86)</f>
        <v>365</v>
      </c>
      <c r="H87" s="458" t="s">
        <v>168</v>
      </c>
      <c r="I87" s="458" t="s">
        <v>168</v>
      </c>
      <c r="J87" s="458" t="s">
        <v>168</v>
      </c>
      <c r="K87" s="456">
        <f>SUM(K57:K86)</f>
        <v>0</v>
      </c>
      <c r="L87" s="456">
        <f>SUM(L57:L86)</f>
        <v>0</v>
      </c>
      <c r="M87" s="807">
        <f>SUM(M57:M86)</f>
        <v>0</v>
      </c>
      <c r="N87" s="390"/>
      <c r="P87" s="386"/>
    </row>
    <row r="88" spans="3:22" ht="18" customHeight="1" thickBot="1">
      <c r="C88" s="391"/>
      <c r="D88" s="392"/>
      <c r="E88" s="392"/>
      <c r="F88" s="392"/>
      <c r="G88" s="393"/>
      <c r="H88" s="392"/>
      <c r="I88" s="392"/>
      <c r="J88" s="392"/>
      <c r="K88" s="392"/>
      <c r="L88" s="392"/>
      <c r="M88" s="392"/>
      <c r="N88" s="392"/>
      <c r="O88" s="392"/>
      <c r="P88" s="386"/>
      <c r="Q88" s="387"/>
      <c r="R88" s="387"/>
      <c r="S88" s="387"/>
      <c r="T88" s="387"/>
      <c r="U88" s="387"/>
      <c r="V88" s="387"/>
    </row>
    <row r="89" spans="3:22" ht="18" customHeight="1">
      <c r="C89" s="457" t="s">
        <v>362</v>
      </c>
      <c r="D89" s="387"/>
      <c r="E89" s="387"/>
      <c r="F89" s="387"/>
      <c r="G89" s="387"/>
      <c r="H89" s="387"/>
      <c r="I89" s="387"/>
      <c r="J89" s="387"/>
      <c r="K89" s="387"/>
      <c r="L89" s="387"/>
      <c r="M89" s="387"/>
      <c r="N89" s="387"/>
      <c r="O89" s="387"/>
      <c r="P89" s="387"/>
      <c r="Q89" s="387"/>
      <c r="R89" s="387"/>
      <c r="S89" s="387"/>
      <c r="T89" s="387"/>
      <c r="U89" s="387"/>
      <c r="V89" s="387"/>
    </row>
    <row r="90" spans="3:22" ht="18" customHeight="1">
      <c r="C90" s="457" t="s">
        <v>753</v>
      </c>
      <c r="D90" s="387"/>
      <c r="E90" s="387"/>
      <c r="F90" s="387"/>
      <c r="G90" s="387"/>
      <c r="H90" s="387"/>
      <c r="I90" s="387"/>
      <c r="J90" s="387"/>
      <c r="K90" s="387"/>
      <c r="L90" s="387"/>
      <c r="M90" s="387"/>
      <c r="N90" s="387"/>
      <c r="O90" s="387"/>
      <c r="P90" s="387"/>
      <c r="Q90" s="387"/>
      <c r="R90" s="387"/>
      <c r="S90" s="387"/>
      <c r="T90" s="387"/>
      <c r="U90" s="387"/>
      <c r="V90" s="387"/>
    </row>
    <row r="91" spans="3:22" ht="18" customHeight="1">
      <c r="C91" s="457"/>
      <c r="D91" s="387"/>
      <c r="E91" s="387"/>
      <c r="F91" s="387"/>
      <c r="G91" s="387"/>
      <c r="H91" s="387"/>
      <c r="I91" s="387"/>
      <c r="J91" s="387"/>
      <c r="K91" s="387"/>
      <c r="L91" s="387"/>
      <c r="M91" s="387"/>
      <c r="N91" s="387"/>
      <c r="O91" s="387"/>
      <c r="P91" s="387"/>
      <c r="Q91" s="387"/>
      <c r="R91" s="387"/>
      <c r="S91" s="387"/>
      <c r="T91" s="387"/>
      <c r="U91" s="387"/>
      <c r="V91" s="387"/>
    </row>
    <row r="92" spans="3:22" ht="18" customHeight="1">
      <c r="C92" s="394" t="s">
        <v>17</v>
      </c>
      <c r="D92" s="394"/>
      <c r="E92" s="387"/>
      <c r="F92" s="387"/>
      <c r="G92" s="387"/>
      <c r="H92" s="387"/>
      <c r="I92" s="387"/>
      <c r="J92" s="387"/>
      <c r="K92" s="387"/>
      <c r="L92" s="387"/>
      <c r="M92" s="387"/>
      <c r="N92" s="387"/>
      <c r="O92" s="387"/>
      <c r="P92" s="387"/>
      <c r="Q92" s="387"/>
      <c r="R92" s="387"/>
      <c r="S92" s="387"/>
      <c r="T92" s="387"/>
      <c r="U92" s="387"/>
      <c r="V92" s="387"/>
    </row>
    <row r="93" spans="3:22" ht="18" customHeight="1">
      <c r="C93" s="457" t="s">
        <v>754</v>
      </c>
      <c r="G93" s="380"/>
      <c r="P93" s="434"/>
      <c r="Q93" s="434"/>
      <c r="R93" s="434"/>
      <c r="S93" s="434"/>
      <c r="T93" s="434"/>
      <c r="U93" s="434"/>
      <c r="V93" s="434"/>
    </row>
    <row r="94" spans="3:22" ht="18" customHeight="1">
      <c r="C94" s="457"/>
      <c r="D94" s="459" t="s">
        <v>756</v>
      </c>
      <c r="G94" s="380"/>
      <c r="P94" s="434"/>
      <c r="Q94" s="434"/>
      <c r="R94" s="434"/>
      <c r="S94" s="434"/>
      <c r="T94" s="434"/>
      <c r="U94" s="434"/>
      <c r="V94" s="434"/>
    </row>
    <row r="95" spans="3:22" ht="18" customHeight="1">
      <c r="C95" s="457" t="s">
        <v>458</v>
      </c>
      <c r="D95" s="457"/>
      <c r="G95" s="380"/>
      <c r="P95" s="434"/>
      <c r="Q95" s="434"/>
      <c r="R95" s="434"/>
      <c r="S95" s="434"/>
      <c r="T95" s="434"/>
      <c r="U95" s="434"/>
      <c r="V95" s="434"/>
    </row>
    <row r="96" ht="18" customHeight="1"/>
    <row r="97" ht="18" customHeight="1">
      <c r="C97" s="457" t="s">
        <v>18</v>
      </c>
    </row>
    <row r="98" spans="3:15" ht="15" customHeight="1">
      <c r="C98" s="460"/>
      <c r="D98" s="461"/>
      <c r="E98" s="461"/>
      <c r="F98" s="461"/>
      <c r="G98" s="462"/>
      <c r="H98" s="1357"/>
      <c r="I98" s="1357"/>
      <c r="J98" s="462"/>
      <c r="K98" s="462"/>
      <c r="L98" s="462"/>
      <c r="M98" s="462"/>
      <c r="N98" s="461"/>
      <c r="O98" s="463"/>
    </row>
    <row r="99" spans="3:15" ht="15" customHeight="1">
      <c r="C99" s="464"/>
      <c r="D99" s="465" t="s">
        <v>19</v>
      </c>
      <c r="E99" s="405"/>
      <c r="F99" s="405"/>
      <c r="G99" s="466" t="s">
        <v>337</v>
      </c>
      <c r="H99" s="466" t="s">
        <v>336</v>
      </c>
      <c r="I99" s="467" t="s">
        <v>123</v>
      </c>
      <c r="J99" s="467" t="s">
        <v>1032</v>
      </c>
      <c r="K99" s="467" t="s">
        <v>1031</v>
      </c>
      <c r="L99" s="467" t="s">
        <v>332</v>
      </c>
      <c r="M99" s="467" t="s">
        <v>331</v>
      </c>
      <c r="N99" s="405"/>
      <c r="O99" s="468"/>
    </row>
    <row r="100" spans="3:18" ht="15" customHeight="1">
      <c r="C100" s="464"/>
      <c r="D100" s="465"/>
      <c r="E100" s="405"/>
      <c r="F100" s="405"/>
      <c r="G100" s="405"/>
      <c r="H100" s="405"/>
      <c r="I100" s="405"/>
      <c r="J100" s="405"/>
      <c r="K100" s="405"/>
      <c r="L100" s="405"/>
      <c r="M100" s="405"/>
      <c r="N100" s="405"/>
      <c r="O100" s="468"/>
      <c r="R100" s="538">
        <f>M110-J110</f>
        <v>3500</v>
      </c>
    </row>
    <row r="101" spans="3:18" ht="15" customHeight="1">
      <c r="C101" s="464"/>
      <c r="D101" s="465"/>
      <c r="E101" s="405"/>
      <c r="F101" s="405"/>
      <c r="G101" s="405"/>
      <c r="H101" s="405"/>
      <c r="I101" s="405"/>
      <c r="J101" s="405"/>
      <c r="K101" s="405"/>
      <c r="L101" s="405"/>
      <c r="M101" s="405"/>
      <c r="N101" s="405"/>
      <c r="O101" s="468"/>
      <c r="R101" s="380">
        <f>R100/3</f>
        <v>1166.6666666666667</v>
      </c>
    </row>
    <row r="102" spans="3:19" ht="15" customHeight="1">
      <c r="C102" s="464"/>
      <c r="D102" s="465"/>
      <c r="E102" s="405"/>
      <c r="F102" s="405"/>
      <c r="G102" s="405"/>
      <c r="H102" s="405"/>
      <c r="I102" s="405"/>
      <c r="J102" s="405"/>
      <c r="K102" s="405"/>
      <c r="L102" s="405"/>
      <c r="M102" s="405"/>
      <c r="N102" s="405"/>
      <c r="O102" s="468"/>
      <c r="R102" s="538">
        <f>J110+R101</f>
        <v>10366.666666666666</v>
      </c>
      <c r="S102" s="538">
        <f>J110-R101</f>
        <v>8033.333333333333</v>
      </c>
    </row>
    <row r="103" spans="3:19" ht="15" customHeight="1">
      <c r="C103" s="464"/>
      <c r="D103" s="465"/>
      <c r="E103" s="405"/>
      <c r="F103" s="405"/>
      <c r="G103" s="405"/>
      <c r="H103" s="405"/>
      <c r="I103" s="405"/>
      <c r="J103" s="405"/>
      <c r="K103" s="405"/>
      <c r="L103" s="405"/>
      <c r="M103" s="405"/>
      <c r="N103" s="405"/>
      <c r="O103" s="468"/>
      <c r="R103" s="538">
        <f>R102+R101</f>
        <v>11533.333333333332</v>
      </c>
      <c r="S103" s="538">
        <f>S102-R101</f>
        <v>6866.666666666666</v>
      </c>
    </row>
    <row r="104" spans="3:15" ht="15" customHeight="1">
      <c r="C104" s="464"/>
      <c r="D104" s="465" t="s">
        <v>20</v>
      </c>
      <c r="E104" s="405"/>
      <c r="F104" s="405"/>
      <c r="G104" s="405"/>
      <c r="H104" s="405"/>
      <c r="I104" s="405"/>
      <c r="J104" s="405"/>
      <c r="K104" s="405"/>
      <c r="L104" s="405"/>
      <c r="M104" s="405"/>
      <c r="N104" s="405"/>
      <c r="O104" s="468"/>
    </row>
    <row r="105" spans="3:15" ht="15" customHeight="1">
      <c r="C105" s="464"/>
      <c r="D105" s="465"/>
      <c r="E105" s="405"/>
      <c r="F105" s="405"/>
      <c r="G105" s="405"/>
      <c r="H105" s="405"/>
      <c r="I105" s="405"/>
      <c r="J105" s="405"/>
      <c r="K105" s="405"/>
      <c r="L105" s="405"/>
      <c r="M105" s="405"/>
      <c r="N105" s="405"/>
      <c r="O105" s="468"/>
    </row>
    <row r="106" spans="3:15" ht="15" customHeight="1">
      <c r="C106" s="464"/>
      <c r="D106" s="465"/>
      <c r="E106" s="405"/>
      <c r="F106" s="405"/>
      <c r="G106" s="405"/>
      <c r="H106" s="405"/>
      <c r="I106" s="405"/>
      <c r="J106" s="405"/>
      <c r="K106" s="405"/>
      <c r="L106" s="405"/>
      <c r="M106" s="405"/>
      <c r="N106" s="405"/>
      <c r="O106" s="468"/>
    </row>
    <row r="107" spans="3:23" ht="15" customHeight="1">
      <c r="C107" s="464"/>
      <c r="D107" s="465"/>
      <c r="E107" s="405"/>
      <c r="F107" s="405"/>
      <c r="G107" s="405"/>
      <c r="H107" s="405"/>
      <c r="I107" s="405"/>
      <c r="J107" s="405"/>
      <c r="K107" s="405"/>
      <c r="L107" s="405"/>
      <c r="M107" s="405"/>
      <c r="N107" s="405"/>
      <c r="O107" s="468"/>
      <c r="R107" s="538">
        <f aca="true" t="shared" si="5" ref="R107:W107">AVERAGE(G110:H110)</f>
        <v>6333.333333333333</v>
      </c>
      <c r="S107" s="538">
        <f t="shared" si="5"/>
        <v>7450</v>
      </c>
      <c r="T107" s="538">
        <f t="shared" si="5"/>
        <v>8616.666666666666</v>
      </c>
      <c r="U107" s="538">
        <f t="shared" si="5"/>
        <v>9783.333333333332</v>
      </c>
      <c r="V107" s="538">
        <f t="shared" si="5"/>
        <v>10950</v>
      </c>
      <c r="W107" s="538">
        <f t="shared" si="5"/>
        <v>12116.666666666666</v>
      </c>
    </row>
    <row r="108" spans="3:15" ht="15" customHeight="1">
      <c r="C108" s="464"/>
      <c r="D108" s="465"/>
      <c r="E108" s="405"/>
      <c r="F108" s="405"/>
      <c r="G108" s="405"/>
      <c r="H108" s="405"/>
      <c r="I108" s="405"/>
      <c r="J108" s="405"/>
      <c r="K108" s="405"/>
      <c r="L108" s="405"/>
      <c r="M108" s="405"/>
      <c r="N108" s="405"/>
      <c r="O108" s="468"/>
    </row>
    <row r="109" spans="3:15" ht="18" customHeight="1">
      <c r="C109" s="464"/>
      <c r="D109" s="465" t="s">
        <v>21</v>
      </c>
      <c r="E109" s="405"/>
      <c r="F109" s="808"/>
      <c r="G109" s="837" t="s">
        <v>202</v>
      </c>
      <c r="H109" s="405"/>
      <c r="I109" s="405"/>
      <c r="J109" s="837" t="s">
        <v>203</v>
      </c>
      <c r="K109" s="405"/>
      <c r="L109" s="405"/>
      <c r="M109" s="808" t="s">
        <v>204</v>
      </c>
      <c r="N109" s="405"/>
      <c r="O109" s="468"/>
    </row>
    <row r="110" spans="3:15" ht="18" customHeight="1">
      <c r="C110" s="464"/>
      <c r="D110" s="465" t="s">
        <v>22</v>
      </c>
      <c r="E110" s="405"/>
      <c r="F110" s="809"/>
      <c r="G110" s="838">
        <v>5800</v>
      </c>
      <c r="H110" s="467">
        <f>S103</f>
        <v>6866.666666666666</v>
      </c>
      <c r="I110" s="467">
        <f>S102</f>
        <v>8033.333333333333</v>
      </c>
      <c r="J110" s="809">
        <v>9200</v>
      </c>
      <c r="K110" s="467">
        <f>R102</f>
        <v>10366.666666666666</v>
      </c>
      <c r="L110" s="467">
        <f>R103</f>
        <v>11533.333333333332</v>
      </c>
      <c r="M110" s="809">
        <v>12700</v>
      </c>
      <c r="N110" s="405"/>
      <c r="O110" s="468"/>
    </row>
    <row r="111" spans="3:18" ht="18" customHeight="1">
      <c r="C111" s="464"/>
      <c r="D111" s="465" t="s">
        <v>23</v>
      </c>
      <c r="E111" s="405"/>
      <c r="F111" s="405"/>
      <c r="G111" s="405"/>
      <c r="H111" s="810"/>
      <c r="I111" s="810"/>
      <c r="J111" s="405"/>
      <c r="K111" s="405"/>
      <c r="L111" s="405"/>
      <c r="M111" s="405"/>
      <c r="N111" s="405"/>
      <c r="O111" s="468"/>
      <c r="R111" s="459" t="s">
        <v>903</v>
      </c>
    </row>
    <row r="112" spans="3:18" ht="18" customHeight="1">
      <c r="C112" s="464"/>
      <c r="D112" s="465" t="s">
        <v>24</v>
      </c>
      <c r="E112" s="405"/>
      <c r="F112" s="405"/>
      <c r="G112" s="810"/>
      <c r="H112" s="810"/>
      <c r="I112" s="405"/>
      <c r="J112" s="405"/>
      <c r="K112" s="405"/>
      <c r="L112" s="405"/>
      <c r="M112" s="405"/>
      <c r="N112" s="405"/>
      <c r="O112" s="468"/>
      <c r="R112" s="459" t="s">
        <v>898</v>
      </c>
    </row>
    <row r="113" spans="3:18" ht="18" customHeight="1">
      <c r="C113" s="464"/>
      <c r="D113" s="465" t="s">
        <v>25</v>
      </c>
      <c r="E113" s="405"/>
      <c r="F113" s="405"/>
      <c r="G113" s="811">
        <f>M113</f>
        <v>0.085</v>
      </c>
      <c r="H113" s="811">
        <f>L113</f>
        <v>0.121</v>
      </c>
      <c r="I113" s="811">
        <f>K113</f>
        <v>0.187</v>
      </c>
      <c r="J113" s="811">
        <f>1-SUM(K113:M113)*2</f>
        <v>0.21399999999999997</v>
      </c>
      <c r="K113" s="811">
        <f>ROUND(NORMSDIST(0.82)-NORMSDIST(0.27),3)</f>
        <v>0.187</v>
      </c>
      <c r="L113" s="811">
        <f>ROUND(NORMSDIST(1.37)-NORMSDIST(0.82),3)</f>
        <v>0.121</v>
      </c>
      <c r="M113" s="811">
        <f>ROUND((1-NORMSDIST(1.37)),3)</f>
        <v>0.085</v>
      </c>
      <c r="N113" s="405"/>
      <c r="O113" s="468"/>
      <c r="R113" s="459" t="s">
        <v>899</v>
      </c>
    </row>
    <row r="114" spans="3:18" ht="18" customHeight="1">
      <c r="C114" s="464"/>
      <c r="D114" s="469" t="s">
        <v>26</v>
      </c>
      <c r="E114" s="470"/>
      <c r="F114" s="470"/>
      <c r="G114" s="812">
        <f>M114</f>
        <v>31</v>
      </c>
      <c r="H114" s="812">
        <f>L114</f>
        <v>44</v>
      </c>
      <c r="I114" s="812">
        <f>K114</f>
        <v>68</v>
      </c>
      <c r="J114" s="812">
        <f>365-SUM(K114:M114)*2</f>
        <v>79</v>
      </c>
      <c r="K114" s="812">
        <f>ROUND(365*K113,0)</f>
        <v>68</v>
      </c>
      <c r="L114" s="812">
        <f>ROUND(365*L113,0)</f>
        <v>44</v>
      </c>
      <c r="M114" s="812">
        <f>ROUND(365*M113,0)</f>
        <v>31</v>
      </c>
      <c r="N114" s="405"/>
      <c r="O114" s="468"/>
      <c r="R114" s="459" t="s">
        <v>900</v>
      </c>
    </row>
    <row r="115" spans="3:18" ht="18" customHeight="1">
      <c r="C115" s="464"/>
      <c r="D115" s="471"/>
      <c r="E115" s="405"/>
      <c r="F115" s="405"/>
      <c r="G115" s="405"/>
      <c r="H115" s="405"/>
      <c r="I115" s="405"/>
      <c r="J115" s="405"/>
      <c r="K115" s="405"/>
      <c r="L115" s="405"/>
      <c r="M115" s="405"/>
      <c r="N115" s="405"/>
      <c r="O115" s="468"/>
      <c r="R115" s="459" t="s">
        <v>901</v>
      </c>
    </row>
    <row r="116" spans="3:18" ht="18" customHeight="1">
      <c r="C116" s="464"/>
      <c r="D116" s="472" t="s">
        <v>356</v>
      </c>
      <c r="E116" s="405"/>
      <c r="F116" s="405"/>
      <c r="G116" s="405"/>
      <c r="H116" s="405"/>
      <c r="I116" s="405"/>
      <c r="J116" s="405"/>
      <c r="K116" s="405"/>
      <c r="L116" s="405"/>
      <c r="M116" s="405"/>
      <c r="N116" s="405"/>
      <c r="O116" s="468"/>
      <c r="R116" s="459" t="s">
        <v>902</v>
      </c>
    </row>
    <row r="117" spans="3:18" ht="18" customHeight="1">
      <c r="C117" s="473"/>
      <c r="D117" s="474"/>
      <c r="E117" s="474"/>
      <c r="F117" s="474"/>
      <c r="G117" s="474"/>
      <c r="H117" s="474"/>
      <c r="I117" s="474"/>
      <c r="J117" s="474"/>
      <c r="K117" s="474"/>
      <c r="L117" s="474"/>
      <c r="M117" s="474"/>
      <c r="N117" s="474"/>
      <c r="O117" s="475"/>
      <c r="R117" s="459" t="s">
        <v>897</v>
      </c>
    </row>
  </sheetData>
  <sheetProtection/>
  <protectedRanges>
    <protectedRange sqref="G87:M87" name="範囲1"/>
    <protectedRange sqref="H59:H60 H85:I85 H86:M86 H83:H84 H81:M82 G57:I57 J83:M85 H61:I62 H63:H64 J71:M72 J79:M80 H65:M66 H67:H68 J75:M76 J57:M64 H69:M70 H71:H72 H77:M78 J67:M68 H73:M74 H75:H76 H79:H80 H58:I58 G58:G86" name="範囲1_4"/>
    <protectedRange sqref="L23:L25 J9:L22" name="範囲3"/>
    <protectedRange sqref="J23:K25" name="範囲3_1"/>
  </protectedRanges>
  <mergeCells count="49">
    <mergeCell ref="D57:D60"/>
    <mergeCell ref="D61:D64"/>
    <mergeCell ref="D65:D68"/>
    <mergeCell ref="J55:J56"/>
    <mergeCell ref="I55:I56"/>
    <mergeCell ref="D69:D72"/>
    <mergeCell ref="E33:F33"/>
    <mergeCell ref="E69:E70"/>
    <mergeCell ref="E71:E72"/>
    <mergeCell ref="E61:E62"/>
    <mergeCell ref="E63:E64"/>
    <mergeCell ref="E65:E66"/>
    <mergeCell ref="E67:E68"/>
    <mergeCell ref="E59:E60"/>
    <mergeCell ref="D55:D56"/>
    <mergeCell ref="D85:D86"/>
    <mergeCell ref="E85:E86"/>
    <mergeCell ref="H98:I98"/>
    <mergeCell ref="D9:G22"/>
    <mergeCell ref="H9:H10"/>
    <mergeCell ref="H11:H12"/>
    <mergeCell ref="H13:H14"/>
    <mergeCell ref="H15:H16"/>
    <mergeCell ref="H17:H18"/>
    <mergeCell ref="H19:H20"/>
    <mergeCell ref="D77:D80"/>
    <mergeCell ref="D81:D84"/>
    <mergeCell ref="E73:E74"/>
    <mergeCell ref="E75:E76"/>
    <mergeCell ref="D73:D76"/>
    <mergeCell ref="E77:E78"/>
    <mergeCell ref="E79:E80"/>
    <mergeCell ref="E81:E82"/>
    <mergeCell ref="E83:E84"/>
    <mergeCell ref="M55:M56"/>
    <mergeCell ref="E57:E58"/>
    <mergeCell ref="E55:E56"/>
    <mergeCell ref="F55:F56"/>
    <mergeCell ref="G55:G56"/>
    <mergeCell ref="H55:H56"/>
    <mergeCell ref="D7:G8"/>
    <mergeCell ref="H21:H22"/>
    <mergeCell ref="K55:K56"/>
    <mergeCell ref="L55:L56"/>
    <mergeCell ref="J9:J22"/>
    <mergeCell ref="D23:G23"/>
    <mergeCell ref="D24:G24"/>
    <mergeCell ref="D25:G25"/>
    <mergeCell ref="D33:D34"/>
  </mergeCells>
  <printOptions horizontalCentered="1"/>
  <pageMargins left="0.5905511811023623" right="0.5905511811023623" top="0.7874015748031497" bottom="0.5905511811023623" header="0.3937007874015748" footer="0.3937007874015748"/>
  <pageSetup horizontalDpi="300" verticalDpi="300" orientation="portrait" paperSize="8" r:id="rId2"/>
  <headerFooter alignWithMargins="0">
    <oddHeader>&amp;R&amp;P/&amp;N</oddHeader>
  </headerFooter>
  <rowBreaks count="1" manualBreakCount="1">
    <brk id="53" min="1" max="15" man="1"/>
  </rowBreaks>
  <drawing r:id="rId1"/>
</worksheet>
</file>

<file path=xl/worksheets/sheet13.xml><?xml version="1.0" encoding="utf-8"?>
<worksheet xmlns="http://schemas.openxmlformats.org/spreadsheetml/2006/main" xmlns:r="http://schemas.openxmlformats.org/officeDocument/2006/relationships">
  <sheetPr>
    <tabColor theme="0" tint="-0.3499799966812134"/>
    <pageSetUpPr fitToPage="1"/>
  </sheetPr>
  <dimension ref="B2:GH120"/>
  <sheetViews>
    <sheetView zoomScaleSheetLayoutView="85" zoomScalePageLayoutView="0" workbookViewId="0" topLeftCell="A1">
      <selection activeCell="Q84" sqref="Q84"/>
    </sheetView>
  </sheetViews>
  <sheetFormatPr defaultColWidth="9.00390625" defaultRowHeight="13.5"/>
  <cols>
    <col min="1" max="2" width="2.625" style="395" customWidth="1"/>
    <col min="3" max="3" width="9.625" style="395" customWidth="1"/>
    <col min="4" max="4" width="14.625" style="395" customWidth="1"/>
    <col min="5" max="126" width="2.75390625" style="398" customWidth="1"/>
    <col min="127" max="127" width="3.375" style="395" customWidth="1"/>
    <col min="128" max="128" width="2.125" style="395" customWidth="1"/>
    <col min="129" max="187" width="1.625" style="395" customWidth="1"/>
    <col min="188" max="16384" width="9.00390625" style="395" customWidth="1"/>
  </cols>
  <sheetData>
    <row r="1" ht="14.25" customHeight="1"/>
    <row r="2" spans="2:126" s="319" customFormat="1" ht="24" customHeight="1">
      <c r="B2" s="1364" t="s">
        <v>856</v>
      </c>
      <c r="C2" s="1364"/>
      <c r="D2" s="1364"/>
      <c r="E2" s="1364"/>
      <c r="F2" s="1364"/>
      <c r="G2" s="1364"/>
      <c r="H2" s="1364"/>
      <c r="I2" s="1364"/>
      <c r="J2" s="1364"/>
      <c r="K2" s="1364"/>
      <c r="L2" s="1364"/>
      <c r="M2" s="1364"/>
      <c r="N2" s="1364"/>
      <c r="O2" s="1364"/>
      <c r="P2" s="1364"/>
      <c r="Q2" s="378"/>
      <c r="R2" s="378"/>
      <c r="S2" s="378"/>
      <c r="T2" s="378"/>
      <c r="U2" s="813"/>
      <c r="V2" s="813"/>
      <c r="W2" s="813"/>
      <c r="X2" s="813"/>
      <c r="Y2" s="813"/>
      <c r="Z2" s="813"/>
      <c r="AA2" s="813"/>
      <c r="AB2" s="813"/>
      <c r="AC2" s="813"/>
      <c r="AD2" s="813"/>
      <c r="AE2" s="813"/>
      <c r="AF2" s="813"/>
      <c r="AG2" s="813"/>
      <c r="AH2" s="813"/>
      <c r="AI2" s="813"/>
      <c r="AJ2" s="813"/>
      <c r="AK2" s="813"/>
      <c r="AL2" s="813"/>
      <c r="AM2" s="813"/>
      <c r="AN2" s="813"/>
      <c r="AO2" s="813"/>
      <c r="AP2" s="813"/>
      <c r="AQ2" s="813"/>
      <c r="AR2" s="813"/>
      <c r="AS2" s="813"/>
      <c r="AT2" s="813"/>
      <c r="AU2" s="813"/>
      <c r="AV2" s="813"/>
      <c r="AW2" s="813"/>
      <c r="AX2" s="813"/>
      <c r="AY2" s="813"/>
      <c r="AZ2" s="813"/>
      <c r="BA2" s="813"/>
      <c r="BB2" s="813"/>
      <c r="BC2" s="813"/>
      <c r="BD2" s="813"/>
      <c r="BE2" s="813"/>
      <c r="BF2" s="813"/>
      <c r="BG2" s="813"/>
      <c r="BH2" s="813"/>
      <c r="BI2" s="813"/>
      <c r="BJ2" s="813"/>
      <c r="BK2" s="813"/>
      <c r="BL2" s="813"/>
      <c r="BM2" s="813"/>
      <c r="BN2" s="813"/>
      <c r="BO2" s="813"/>
      <c r="BP2" s="813"/>
      <c r="BQ2" s="813"/>
      <c r="BR2" s="813"/>
      <c r="BS2" s="813"/>
      <c r="BT2" s="813"/>
      <c r="BU2" s="813"/>
      <c r="BV2" s="813"/>
      <c r="BW2" s="813"/>
      <c r="BX2" s="813"/>
      <c r="BY2" s="813"/>
      <c r="BZ2" s="813"/>
      <c r="CA2" s="813"/>
      <c r="CB2" s="813"/>
      <c r="CC2" s="813"/>
      <c r="CD2" s="813"/>
      <c r="CE2" s="813"/>
      <c r="CF2" s="813"/>
      <c r="CG2" s="813"/>
      <c r="CH2" s="813"/>
      <c r="CI2" s="813"/>
      <c r="CJ2" s="813"/>
      <c r="CK2" s="813"/>
      <c r="CL2" s="813"/>
      <c r="CM2" s="813"/>
      <c r="CN2" s="813"/>
      <c r="CO2" s="813"/>
      <c r="CP2" s="813"/>
      <c r="CQ2" s="813"/>
      <c r="CR2" s="813"/>
      <c r="CS2" s="813"/>
      <c r="CT2" s="813"/>
      <c r="CU2" s="813"/>
      <c r="CV2" s="813"/>
      <c r="CW2" s="813"/>
      <c r="CX2" s="813"/>
      <c r="CY2" s="813"/>
      <c r="CZ2" s="813"/>
      <c r="DA2" s="813"/>
      <c r="DB2" s="813"/>
      <c r="DC2" s="813"/>
      <c r="DD2" s="813"/>
      <c r="DE2" s="813"/>
      <c r="DF2" s="813"/>
      <c r="DG2" s="813"/>
      <c r="DH2" s="813"/>
      <c r="DI2" s="813"/>
      <c r="DJ2" s="813"/>
      <c r="DK2" s="813"/>
      <c r="DL2" s="813"/>
      <c r="DM2" s="813"/>
      <c r="DN2" s="813"/>
      <c r="DO2" s="813"/>
      <c r="DP2" s="813"/>
      <c r="DQ2" s="813"/>
      <c r="DR2" s="813"/>
      <c r="DS2" s="813"/>
      <c r="DT2" s="813"/>
      <c r="DU2" s="813"/>
      <c r="DV2" s="813"/>
    </row>
    <row r="3" spans="2:187" s="380" customFormat="1" ht="33" customHeight="1">
      <c r="B3" s="476" t="s">
        <v>170</v>
      </c>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7"/>
      <c r="BB3" s="787"/>
      <c r="BC3" s="787"/>
      <c r="BD3" s="787"/>
      <c r="BE3" s="787"/>
      <c r="BF3" s="787"/>
      <c r="BG3" s="787"/>
      <c r="BH3" s="787"/>
      <c r="BI3" s="787"/>
      <c r="BJ3" s="787"/>
      <c r="BK3" s="787"/>
      <c r="BL3" s="787"/>
      <c r="BM3" s="787"/>
      <c r="BN3" s="787"/>
      <c r="BO3" s="787"/>
      <c r="BP3" s="787"/>
      <c r="BQ3" s="787"/>
      <c r="BR3" s="787"/>
      <c r="BS3" s="787"/>
      <c r="BT3" s="787"/>
      <c r="BU3" s="787"/>
      <c r="BV3" s="787"/>
      <c r="BW3" s="787"/>
      <c r="BX3" s="787"/>
      <c r="BY3" s="787"/>
      <c r="BZ3" s="787"/>
      <c r="CA3" s="787"/>
      <c r="CB3" s="787"/>
      <c r="CC3" s="787"/>
      <c r="CD3" s="787"/>
      <c r="CE3" s="787"/>
      <c r="CF3" s="787"/>
      <c r="CG3" s="787"/>
      <c r="CH3" s="787"/>
      <c r="CI3" s="787"/>
      <c r="CJ3" s="787"/>
      <c r="CK3" s="787"/>
      <c r="CL3" s="787"/>
      <c r="CM3" s="787"/>
      <c r="CN3" s="787"/>
      <c r="CO3" s="787"/>
      <c r="CP3" s="787"/>
      <c r="CQ3" s="787"/>
      <c r="CR3" s="787"/>
      <c r="CS3" s="787"/>
      <c r="CT3" s="787"/>
      <c r="CU3" s="787"/>
      <c r="CV3" s="787"/>
      <c r="CW3" s="787"/>
      <c r="CX3" s="787"/>
      <c r="CY3" s="787"/>
      <c r="CZ3" s="787"/>
      <c r="DA3" s="787"/>
      <c r="DB3" s="787"/>
      <c r="DC3" s="787"/>
      <c r="DD3" s="787"/>
      <c r="DE3" s="787"/>
      <c r="DF3" s="787"/>
      <c r="DG3" s="787"/>
      <c r="DH3" s="787"/>
      <c r="DI3" s="787"/>
      <c r="DJ3" s="787"/>
      <c r="DK3" s="787"/>
      <c r="DL3" s="787"/>
      <c r="DM3" s="787"/>
      <c r="DN3" s="787"/>
      <c r="DO3" s="787"/>
      <c r="DP3" s="787"/>
      <c r="DQ3" s="787"/>
      <c r="DR3" s="787"/>
      <c r="DS3" s="787"/>
      <c r="DT3" s="787"/>
      <c r="DU3" s="787"/>
      <c r="DV3" s="787"/>
      <c r="DW3" s="788"/>
      <c r="DX3" s="788"/>
      <c r="DY3" s="788"/>
      <c r="DZ3" s="788"/>
      <c r="EA3" s="788"/>
      <c r="EB3" s="788"/>
      <c r="EC3" s="788"/>
      <c r="ED3" s="788"/>
      <c r="EE3" s="788"/>
      <c r="EF3" s="788"/>
      <c r="EG3" s="788"/>
      <c r="EH3" s="788"/>
      <c r="EI3" s="788"/>
      <c r="EJ3" s="788"/>
      <c r="EK3" s="788"/>
      <c r="EL3" s="788"/>
      <c r="EM3" s="788"/>
      <c r="EN3" s="788"/>
      <c r="EO3" s="788"/>
      <c r="EP3" s="788"/>
      <c r="EQ3" s="788"/>
      <c r="ER3" s="788"/>
      <c r="ES3" s="788"/>
      <c r="ET3" s="788"/>
      <c r="EU3" s="788"/>
      <c r="EV3" s="788"/>
      <c r="EW3" s="788"/>
      <c r="EX3" s="788"/>
      <c r="EY3" s="788"/>
      <c r="EZ3" s="788"/>
      <c r="FA3" s="788"/>
      <c r="FB3" s="788"/>
      <c r="FC3" s="788"/>
      <c r="FD3" s="788"/>
      <c r="FE3" s="788"/>
      <c r="FF3" s="788"/>
      <c r="FG3" s="788"/>
      <c r="FH3" s="788"/>
      <c r="FI3" s="788"/>
      <c r="FJ3" s="788"/>
      <c r="FK3" s="788"/>
      <c r="FL3" s="788"/>
      <c r="FM3" s="788"/>
      <c r="FN3" s="788"/>
      <c r="FO3" s="788"/>
      <c r="FP3" s="788"/>
      <c r="FQ3" s="788"/>
      <c r="FR3" s="788"/>
      <c r="FS3" s="788"/>
      <c r="FT3" s="788"/>
      <c r="FU3" s="788"/>
      <c r="FV3" s="788"/>
      <c r="FW3" s="788"/>
      <c r="FX3" s="788"/>
      <c r="FY3" s="788"/>
      <c r="FZ3" s="788"/>
      <c r="GA3" s="788"/>
      <c r="GB3" s="788"/>
      <c r="GC3" s="788"/>
      <c r="GD3" s="788"/>
      <c r="GE3" s="788"/>
    </row>
    <row r="4" spans="5:187" ht="18" customHeight="1">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77"/>
      <c r="AP4" s="477"/>
      <c r="AQ4" s="477"/>
      <c r="AR4" s="477"/>
      <c r="AS4" s="477"/>
      <c r="AT4" s="477"/>
      <c r="AU4" s="477"/>
      <c r="AV4" s="477"/>
      <c r="AW4" s="477"/>
      <c r="AX4" s="477"/>
      <c r="AY4" s="477"/>
      <c r="AZ4" s="477"/>
      <c r="BA4" s="477"/>
      <c r="BB4" s="477"/>
      <c r="BC4" s="477"/>
      <c r="BD4" s="477"/>
      <c r="BE4" s="477"/>
      <c r="BF4" s="477"/>
      <c r="BG4" s="477"/>
      <c r="BH4" s="477"/>
      <c r="BI4" s="477"/>
      <c r="BJ4" s="477"/>
      <c r="BK4" s="477"/>
      <c r="BL4" s="477"/>
      <c r="BM4" s="477"/>
      <c r="BN4" s="477"/>
      <c r="BO4" s="477"/>
      <c r="BP4" s="477"/>
      <c r="BQ4" s="477"/>
      <c r="BR4" s="477"/>
      <c r="BS4" s="477"/>
      <c r="BT4" s="477"/>
      <c r="BU4" s="477"/>
      <c r="BV4" s="477"/>
      <c r="BW4" s="477"/>
      <c r="BX4" s="477"/>
      <c r="BY4" s="477"/>
      <c r="BZ4" s="477"/>
      <c r="CA4" s="477"/>
      <c r="CB4" s="477"/>
      <c r="CC4" s="477"/>
      <c r="CD4" s="477"/>
      <c r="CE4" s="477"/>
      <c r="CF4" s="477"/>
      <c r="CG4" s="477"/>
      <c r="CH4" s="477"/>
      <c r="CI4" s="477"/>
      <c r="CJ4" s="477"/>
      <c r="CK4" s="477"/>
      <c r="CL4" s="477"/>
      <c r="CM4" s="477"/>
      <c r="CN4" s="477"/>
      <c r="CO4" s="477"/>
      <c r="CP4" s="477"/>
      <c r="CQ4" s="477"/>
      <c r="CR4" s="477"/>
      <c r="CS4" s="477"/>
      <c r="CT4" s="477"/>
      <c r="CU4" s="477"/>
      <c r="CV4" s="477"/>
      <c r="CW4" s="477"/>
      <c r="CX4" s="477"/>
      <c r="CY4" s="477"/>
      <c r="CZ4" s="477"/>
      <c r="DA4" s="477"/>
      <c r="DB4" s="477"/>
      <c r="DC4" s="477"/>
      <c r="DD4" s="477"/>
      <c r="DE4" s="477"/>
      <c r="DF4" s="477"/>
      <c r="DG4" s="477"/>
      <c r="DH4" s="477"/>
      <c r="DI4" s="477"/>
      <c r="DJ4" s="477"/>
      <c r="DK4" s="477"/>
      <c r="DL4" s="477"/>
      <c r="DM4" s="477"/>
      <c r="DN4" s="477"/>
      <c r="DO4" s="477"/>
      <c r="DP4" s="477"/>
      <c r="DQ4" s="477"/>
      <c r="DR4" s="477"/>
      <c r="DS4" s="477"/>
      <c r="DT4" s="477"/>
      <c r="DU4" s="477"/>
      <c r="DV4" s="477"/>
      <c r="DW4" s="477"/>
      <c r="DX4" s="477"/>
      <c r="DY4" s="477"/>
      <c r="DZ4" s="477"/>
      <c r="EA4" s="477"/>
      <c r="EB4" s="477"/>
      <c r="EC4" s="477"/>
      <c r="ED4" s="477"/>
      <c r="EE4" s="477"/>
      <c r="EF4" s="477"/>
      <c r="EG4" s="477"/>
      <c r="EH4" s="477"/>
      <c r="EI4" s="477"/>
      <c r="EJ4" s="477"/>
      <c r="EK4" s="477"/>
      <c r="EL4" s="477"/>
      <c r="EM4" s="477"/>
      <c r="EN4" s="477"/>
      <c r="EO4" s="477"/>
      <c r="EP4" s="477"/>
      <c r="EQ4" s="477"/>
      <c r="ER4" s="477"/>
      <c r="ES4" s="477"/>
      <c r="ET4" s="477"/>
      <c r="EU4" s="477"/>
      <c r="EV4" s="477"/>
      <c r="EW4" s="477"/>
      <c r="EX4" s="477"/>
      <c r="EY4" s="477"/>
      <c r="EZ4" s="477"/>
      <c r="FA4" s="477"/>
      <c r="FB4" s="477"/>
      <c r="FC4" s="477"/>
      <c r="FD4" s="477"/>
      <c r="FE4" s="477"/>
      <c r="FF4" s="477"/>
      <c r="FG4" s="477"/>
      <c r="FH4" s="477"/>
      <c r="FI4" s="477"/>
      <c r="FJ4" s="477"/>
      <c r="FK4" s="477"/>
      <c r="FL4" s="477"/>
      <c r="FM4" s="477"/>
      <c r="FN4" s="477"/>
      <c r="FO4" s="477"/>
      <c r="FP4" s="477"/>
      <c r="FQ4" s="477"/>
      <c r="FR4" s="477"/>
      <c r="FS4" s="477"/>
      <c r="FT4" s="477"/>
      <c r="FU4" s="477"/>
      <c r="FV4" s="477"/>
      <c r="FW4" s="477"/>
      <c r="FX4" s="477"/>
      <c r="FY4" s="477"/>
      <c r="FZ4" s="477"/>
      <c r="GA4" s="477"/>
      <c r="GB4" s="477"/>
      <c r="GC4" s="477"/>
      <c r="GD4" s="477"/>
      <c r="GE4" s="477"/>
    </row>
    <row r="5" spans="2:126" ht="18" customHeight="1">
      <c r="B5" s="1365" t="s">
        <v>171</v>
      </c>
      <c r="C5" s="1365"/>
      <c r="D5" s="1365"/>
      <c r="E5" s="1358" t="s">
        <v>172</v>
      </c>
      <c r="F5" s="1359"/>
      <c r="G5" s="1359"/>
      <c r="H5" s="1359"/>
      <c r="I5" s="1359"/>
      <c r="J5" s="1359"/>
      <c r="K5" s="1359"/>
      <c r="L5" s="1359"/>
      <c r="M5" s="1359"/>
      <c r="N5" s="1359"/>
      <c r="O5" s="1359"/>
      <c r="P5" s="1359"/>
      <c r="Q5" s="1359"/>
      <c r="R5" s="1359"/>
      <c r="S5" s="1359"/>
      <c r="T5" s="1359"/>
      <c r="U5" s="1359"/>
      <c r="V5" s="1359"/>
      <c r="W5" s="1359"/>
      <c r="X5" s="1359"/>
      <c r="Y5" s="1359"/>
      <c r="Z5" s="1359"/>
      <c r="AA5" s="1359"/>
      <c r="AB5" s="1359"/>
      <c r="AC5" s="1359"/>
      <c r="AD5" s="1359"/>
      <c r="AE5" s="1359"/>
      <c r="AF5" s="1359"/>
      <c r="AG5" s="1359"/>
      <c r="AH5" s="1360"/>
      <c r="AI5" s="1358" t="s">
        <v>173</v>
      </c>
      <c r="AJ5" s="1359"/>
      <c r="AK5" s="1359"/>
      <c r="AL5" s="1359"/>
      <c r="AM5" s="1359"/>
      <c r="AN5" s="1359"/>
      <c r="AO5" s="1359"/>
      <c r="AP5" s="1359"/>
      <c r="AQ5" s="1359"/>
      <c r="AR5" s="1359"/>
      <c r="AS5" s="1359"/>
      <c r="AT5" s="1359"/>
      <c r="AU5" s="1359"/>
      <c r="AV5" s="1359"/>
      <c r="AW5" s="1359"/>
      <c r="AX5" s="1359"/>
      <c r="AY5" s="1359"/>
      <c r="AZ5" s="1359"/>
      <c r="BA5" s="1359"/>
      <c r="BB5" s="1359"/>
      <c r="BC5" s="1359"/>
      <c r="BD5" s="1359"/>
      <c r="BE5" s="1359"/>
      <c r="BF5" s="1359"/>
      <c r="BG5" s="1359"/>
      <c r="BH5" s="1359"/>
      <c r="BI5" s="1359"/>
      <c r="BJ5" s="1359"/>
      <c r="BK5" s="1359"/>
      <c r="BL5" s="1359"/>
      <c r="BM5" s="1360"/>
      <c r="BN5" s="1358" t="s">
        <v>174</v>
      </c>
      <c r="BO5" s="1359"/>
      <c r="BP5" s="1359"/>
      <c r="BQ5" s="1359"/>
      <c r="BR5" s="1359"/>
      <c r="BS5" s="1359"/>
      <c r="BT5" s="1359"/>
      <c r="BU5" s="1359"/>
      <c r="BV5" s="1359"/>
      <c r="BW5" s="1359"/>
      <c r="BX5" s="1359"/>
      <c r="BY5" s="1359"/>
      <c r="BZ5" s="1359"/>
      <c r="CA5" s="1359"/>
      <c r="CB5" s="1359"/>
      <c r="CC5" s="1359"/>
      <c r="CD5" s="1359"/>
      <c r="CE5" s="1359"/>
      <c r="CF5" s="1359"/>
      <c r="CG5" s="1359"/>
      <c r="CH5" s="1359"/>
      <c r="CI5" s="1359"/>
      <c r="CJ5" s="1359"/>
      <c r="CK5" s="1359"/>
      <c r="CL5" s="1359"/>
      <c r="CM5" s="1359"/>
      <c r="CN5" s="1359"/>
      <c r="CO5" s="1359"/>
      <c r="CP5" s="1359"/>
      <c r="CQ5" s="1360"/>
      <c r="CR5" s="1358" t="s">
        <v>175</v>
      </c>
      <c r="CS5" s="1359"/>
      <c r="CT5" s="1359"/>
      <c r="CU5" s="1359"/>
      <c r="CV5" s="1359"/>
      <c r="CW5" s="1359"/>
      <c r="CX5" s="1359"/>
      <c r="CY5" s="1359"/>
      <c r="CZ5" s="1359"/>
      <c r="DA5" s="1359"/>
      <c r="DB5" s="1359"/>
      <c r="DC5" s="1359"/>
      <c r="DD5" s="1359"/>
      <c r="DE5" s="1359"/>
      <c r="DF5" s="1359"/>
      <c r="DG5" s="1359"/>
      <c r="DH5" s="1359"/>
      <c r="DI5" s="1359"/>
      <c r="DJ5" s="1359"/>
      <c r="DK5" s="1359"/>
      <c r="DL5" s="1359"/>
      <c r="DM5" s="1359"/>
      <c r="DN5" s="1359"/>
      <c r="DO5" s="1359"/>
      <c r="DP5" s="1359"/>
      <c r="DQ5" s="1359"/>
      <c r="DR5" s="1359"/>
      <c r="DS5" s="1359"/>
      <c r="DT5" s="1359"/>
      <c r="DU5" s="1359"/>
      <c r="DV5" s="1361"/>
    </row>
    <row r="6" spans="2:190" ht="18" customHeight="1">
      <c r="B6" s="489" t="s">
        <v>888</v>
      </c>
      <c r="C6" s="479"/>
      <c r="D6" s="480"/>
      <c r="E6" s="498">
        <v>1</v>
      </c>
      <c r="F6" s="814">
        <v>2</v>
      </c>
      <c r="G6" s="814">
        <v>3</v>
      </c>
      <c r="H6" s="499">
        <v>4</v>
      </c>
      <c r="I6" s="499">
        <v>5</v>
      </c>
      <c r="J6" s="499">
        <v>6</v>
      </c>
      <c r="K6" s="834">
        <v>7</v>
      </c>
      <c r="L6" s="499">
        <v>8</v>
      </c>
      <c r="M6" s="499">
        <v>9</v>
      </c>
      <c r="N6" s="499">
        <v>10</v>
      </c>
      <c r="O6" s="499">
        <v>11</v>
      </c>
      <c r="P6" s="499">
        <v>12</v>
      </c>
      <c r="Q6" s="499">
        <v>13</v>
      </c>
      <c r="R6" s="834">
        <v>14</v>
      </c>
      <c r="S6" s="499">
        <v>15</v>
      </c>
      <c r="T6" s="499">
        <v>16</v>
      </c>
      <c r="U6" s="499">
        <v>17</v>
      </c>
      <c r="V6" s="499">
        <v>18</v>
      </c>
      <c r="W6" s="499">
        <v>19</v>
      </c>
      <c r="X6" s="499">
        <v>20</v>
      </c>
      <c r="Y6" s="834">
        <v>21</v>
      </c>
      <c r="Z6" s="499">
        <v>22</v>
      </c>
      <c r="AA6" s="499">
        <v>23</v>
      </c>
      <c r="AB6" s="499">
        <v>24</v>
      </c>
      <c r="AC6" s="499">
        <v>25</v>
      </c>
      <c r="AD6" s="499">
        <v>26</v>
      </c>
      <c r="AE6" s="499">
        <v>27</v>
      </c>
      <c r="AF6" s="834">
        <v>28</v>
      </c>
      <c r="AG6" s="834">
        <v>29</v>
      </c>
      <c r="AH6" s="499">
        <v>30</v>
      </c>
      <c r="AI6" s="498">
        <v>1</v>
      </c>
      <c r="AJ6" s="499">
        <v>2</v>
      </c>
      <c r="AK6" s="834">
        <v>3</v>
      </c>
      <c r="AL6" s="834">
        <v>4</v>
      </c>
      <c r="AM6" s="834">
        <v>5</v>
      </c>
      <c r="AN6" s="834">
        <v>6</v>
      </c>
      <c r="AO6" s="499">
        <v>7</v>
      </c>
      <c r="AP6" s="499">
        <v>8</v>
      </c>
      <c r="AQ6" s="499">
        <v>9</v>
      </c>
      <c r="AR6" s="499">
        <v>10</v>
      </c>
      <c r="AS6" s="499">
        <v>11</v>
      </c>
      <c r="AT6" s="834">
        <v>12</v>
      </c>
      <c r="AU6" s="499">
        <v>13</v>
      </c>
      <c r="AV6" s="499">
        <v>14</v>
      </c>
      <c r="AW6" s="499">
        <v>15</v>
      </c>
      <c r="AX6" s="499">
        <v>16</v>
      </c>
      <c r="AY6" s="499">
        <v>17</v>
      </c>
      <c r="AZ6" s="499">
        <v>18</v>
      </c>
      <c r="BA6" s="834">
        <v>19</v>
      </c>
      <c r="BB6" s="499">
        <v>20</v>
      </c>
      <c r="BC6" s="499">
        <v>21</v>
      </c>
      <c r="BD6" s="499">
        <v>22</v>
      </c>
      <c r="BE6" s="499">
        <v>23</v>
      </c>
      <c r="BF6" s="499">
        <v>24</v>
      </c>
      <c r="BG6" s="499">
        <v>25</v>
      </c>
      <c r="BH6" s="834">
        <v>26</v>
      </c>
      <c r="BI6" s="499">
        <v>27</v>
      </c>
      <c r="BJ6" s="499">
        <v>28</v>
      </c>
      <c r="BK6" s="499">
        <v>29</v>
      </c>
      <c r="BL6" s="499">
        <v>30</v>
      </c>
      <c r="BM6" s="491">
        <v>31</v>
      </c>
      <c r="BN6" s="499">
        <v>1</v>
      </c>
      <c r="BO6" s="834">
        <v>2</v>
      </c>
      <c r="BP6" s="499">
        <v>3</v>
      </c>
      <c r="BQ6" s="499">
        <v>4</v>
      </c>
      <c r="BR6" s="499">
        <v>5</v>
      </c>
      <c r="BS6" s="499">
        <v>6</v>
      </c>
      <c r="BT6" s="499">
        <v>7</v>
      </c>
      <c r="BU6" s="499">
        <v>8</v>
      </c>
      <c r="BV6" s="834">
        <v>9</v>
      </c>
      <c r="BW6" s="499">
        <v>10</v>
      </c>
      <c r="BX6" s="499">
        <v>11</v>
      </c>
      <c r="BY6" s="499">
        <v>12</v>
      </c>
      <c r="BZ6" s="499">
        <v>13</v>
      </c>
      <c r="CA6" s="499">
        <v>14</v>
      </c>
      <c r="CB6" s="499">
        <v>15</v>
      </c>
      <c r="CC6" s="834">
        <v>16</v>
      </c>
      <c r="CD6" s="499">
        <v>17</v>
      </c>
      <c r="CE6" s="499">
        <v>18</v>
      </c>
      <c r="CF6" s="499">
        <v>19</v>
      </c>
      <c r="CG6" s="499">
        <v>20</v>
      </c>
      <c r="CH6" s="499">
        <v>21</v>
      </c>
      <c r="CI6" s="499">
        <v>22</v>
      </c>
      <c r="CJ6" s="834">
        <v>23</v>
      </c>
      <c r="CK6" s="499">
        <v>24</v>
      </c>
      <c r="CL6" s="499">
        <v>25</v>
      </c>
      <c r="CM6" s="499">
        <v>26</v>
      </c>
      <c r="CN6" s="499">
        <v>27</v>
      </c>
      <c r="CO6" s="499">
        <v>28</v>
      </c>
      <c r="CP6" s="499">
        <v>29</v>
      </c>
      <c r="CQ6" s="834">
        <v>30</v>
      </c>
      <c r="CR6" s="498">
        <v>1</v>
      </c>
      <c r="CS6" s="499">
        <v>2</v>
      </c>
      <c r="CT6" s="499">
        <v>3</v>
      </c>
      <c r="CU6" s="499">
        <v>4</v>
      </c>
      <c r="CV6" s="499">
        <v>5</v>
      </c>
      <c r="CW6" s="499">
        <v>6</v>
      </c>
      <c r="CX6" s="834">
        <v>7</v>
      </c>
      <c r="CY6" s="499">
        <v>8</v>
      </c>
      <c r="CZ6" s="499">
        <v>9</v>
      </c>
      <c r="DA6" s="499">
        <v>10</v>
      </c>
      <c r="DB6" s="499">
        <v>11</v>
      </c>
      <c r="DC6" s="499">
        <v>12</v>
      </c>
      <c r="DD6" s="499">
        <v>13</v>
      </c>
      <c r="DE6" s="834">
        <v>14</v>
      </c>
      <c r="DF6" s="834">
        <v>15</v>
      </c>
      <c r="DG6" s="499">
        <v>16</v>
      </c>
      <c r="DH6" s="499">
        <v>17</v>
      </c>
      <c r="DI6" s="499">
        <v>18</v>
      </c>
      <c r="DJ6" s="499">
        <v>19</v>
      </c>
      <c r="DK6" s="499">
        <v>20</v>
      </c>
      <c r="DL6" s="834">
        <v>21</v>
      </c>
      <c r="DM6" s="499">
        <v>22</v>
      </c>
      <c r="DN6" s="499">
        <v>23</v>
      </c>
      <c r="DO6" s="499">
        <v>24</v>
      </c>
      <c r="DP6" s="499">
        <v>25</v>
      </c>
      <c r="DQ6" s="499">
        <v>26</v>
      </c>
      <c r="DR6" s="499">
        <v>27</v>
      </c>
      <c r="DS6" s="834">
        <v>28</v>
      </c>
      <c r="DT6" s="499">
        <v>29</v>
      </c>
      <c r="DU6" s="499">
        <v>30</v>
      </c>
      <c r="DV6" s="491">
        <v>31</v>
      </c>
      <c r="GH6" s="398"/>
    </row>
    <row r="7" spans="2:190" ht="18" customHeight="1">
      <c r="B7" s="1163" t="s">
        <v>891</v>
      </c>
      <c r="C7" s="487"/>
      <c r="D7" s="790"/>
      <c r="E7" s="1159">
        <v>526</v>
      </c>
      <c r="F7" s="1160">
        <v>498</v>
      </c>
      <c r="G7" s="1160">
        <v>116</v>
      </c>
      <c r="H7" s="1161">
        <v>357</v>
      </c>
      <c r="I7" s="1161">
        <v>426</v>
      </c>
      <c r="J7" s="1161">
        <v>83</v>
      </c>
      <c r="K7" s="1161">
        <v>33</v>
      </c>
      <c r="L7" s="1161">
        <v>555</v>
      </c>
      <c r="M7" s="1161">
        <v>475</v>
      </c>
      <c r="N7" s="1161">
        <v>119</v>
      </c>
      <c r="O7" s="1161">
        <v>374</v>
      </c>
      <c r="P7" s="1161">
        <v>458</v>
      </c>
      <c r="Q7" s="1161">
        <v>89</v>
      </c>
      <c r="R7" s="1161">
        <v>29</v>
      </c>
      <c r="S7" s="1161">
        <v>566</v>
      </c>
      <c r="T7" s="1161">
        <v>499</v>
      </c>
      <c r="U7" s="1161">
        <v>127</v>
      </c>
      <c r="V7" s="1161">
        <v>400</v>
      </c>
      <c r="W7" s="1161">
        <v>472</v>
      </c>
      <c r="X7" s="1161">
        <v>87</v>
      </c>
      <c r="Y7" s="1161">
        <v>31</v>
      </c>
      <c r="Z7" s="1161">
        <v>573</v>
      </c>
      <c r="AA7" s="1161">
        <v>540</v>
      </c>
      <c r="AB7" s="1161">
        <v>108</v>
      </c>
      <c r="AC7" s="1161">
        <v>436</v>
      </c>
      <c r="AD7" s="1161">
        <v>497</v>
      </c>
      <c r="AE7" s="1161">
        <v>84</v>
      </c>
      <c r="AF7" s="1161">
        <v>33</v>
      </c>
      <c r="AG7" s="1161">
        <v>135</v>
      </c>
      <c r="AH7" s="1161">
        <v>87</v>
      </c>
      <c r="AI7" s="1159">
        <v>122</v>
      </c>
      <c r="AJ7" s="1161">
        <v>755</v>
      </c>
      <c r="AK7" s="1161">
        <v>838</v>
      </c>
      <c r="AL7" s="1161">
        <v>84</v>
      </c>
      <c r="AM7" s="1161">
        <v>34</v>
      </c>
      <c r="AN7" s="1161">
        <v>578</v>
      </c>
      <c r="AO7" s="1161">
        <v>524</v>
      </c>
      <c r="AP7" s="1161">
        <v>121</v>
      </c>
      <c r="AQ7" s="1161">
        <v>394</v>
      </c>
      <c r="AR7" s="1161">
        <v>437</v>
      </c>
      <c r="AS7" s="1161">
        <v>84</v>
      </c>
      <c r="AT7" s="1161">
        <v>33</v>
      </c>
      <c r="AU7" s="1161">
        <v>568</v>
      </c>
      <c r="AV7" s="1161">
        <v>508</v>
      </c>
      <c r="AW7" s="1161">
        <v>130</v>
      </c>
      <c r="AX7" s="1161">
        <v>372</v>
      </c>
      <c r="AY7" s="1161">
        <v>484</v>
      </c>
      <c r="AZ7" s="1161">
        <v>82</v>
      </c>
      <c r="BA7" s="1161">
        <v>30</v>
      </c>
      <c r="BB7" s="1161">
        <v>549</v>
      </c>
      <c r="BC7" s="1161">
        <v>517</v>
      </c>
      <c r="BD7" s="1161">
        <v>125</v>
      </c>
      <c r="BE7" s="1161">
        <v>386</v>
      </c>
      <c r="BF7" s="1161">
        <v>433</v>
      </c>
      <c r="BG7" s="1161">
        <v>83</v>
      </c>
      <c r="BH7" s="1161">
        <v>31</v>
      </c>
      <c r="BI7" s="1161">
        <v>528</v>
      </c>
      <c r="BJ7" s="1161">
        <v>489</v>
      </c>
      <c r="BK7" s="1161">
        <v>126</v>
      </c>
      <c r="BL7" s="1161">
        <v>367</v>
      </c>
      <c r="BM7" s="1162">
        <v>429</v>
      </c>
      <c r="BN7" s="1161">
        <v>82</v>
      </c>
      <c r="BO7" s="1161">
        <v>35</v>
      </c>
      <c r="BP7" s="1161">
        <v>549</v>
      </c>
      <c r="BQ7" s="1161">
        <v>487</v>
      </c>
      <c r="BR7" s="1161">
        <v>123</v>
      </c>
      <c r="BS7" s="1161">
        <v>383</v>
      </c>
      <c r="BT7" s="1161">
        <v>432</v>
      </c>
      <c r="BU7" s="1161">
        <v>84</v>
      </c>
      <c r="BV7" s="1161">
        <v>32</v>
      </c>
      <c r="BW7" s="1161">
        <v>539</v>
      </c>
      <c r="BX7" s="1161">
        <v>515</v>
      </c>
      <c r="BY7" s="1161">
        <v>126</v>
      </c>
      <c r="BZ7" s="1161">
        <v>384</v>
      </c>
      <c r="CA7" s="1161">
        <v>416</v>
      </c>
      <c r="CB7" s="1161">
        <v>86</v>
      </c>
      <c r="CC7" s="1161">
        <v>32</v>
      </c>
      <c r="CD7" s="1161">
        <v>522</v>
      </c>
      <c r="CE7" s="1161">
        <v>501</v>
      </c>
      <c r="CF7" s="1161">
        <v>125</v>
      </c>
      <c r="CG7" s="1161">
        <v>394</v>
      </c>
      <c r="CH7" s="1161">
        <v>448</v>
      </c>
      <c r="CI7" s="1161">
        <v>83</v>
      </c>
      <c r="CJ7" s="1161">
        <v>32</v>
      </c>
      <c r="CK7" s="1161">
        <v>548</v>
      </c>
      <c r="CL7" s="1161">
        <v>509</v>
      </c>
      <c r="CM7" s="1161">
        <v>129</v>
      </c>
      <c r="CN7" s="1161">
        <v>359</v>
      </c>
      <c r="CO7" s="1161">
        <v>414</v>
      </c>
      <c r="CP7" s="1161">
        <v>81</v>
      </c>
      <c r="CQ7" s="1161">
        <v>33</v>
      </c>
      <c r="CR7" s="1159">
        <v>511</v>
      </c>
      <c r="CS7" s="1161">
        <v>474</v>
      </c>
      <c r="CT7" s="1161">
        <v>129</v>
      </c>
      <c r="CU7" s="1161">
        <v>359</v>
      </c>
      <c r="CV7" s="1161">
        <v>421</v>
      </c>
      <c r="CW7" s="1161">
        <v>89</v>
      </c>
      <c r="CX7" s="1161">
        <v>34</v>
      </c>
      <c r="CY7" s="1161">
        <v>598</v>
      </c>
      <c r="CZ7" s="1161">
        <v>540</v>
      </c>
      <c r="DA7" s="1161">
        <v>133</v>
      </c>
      <c r="DB7" s="1161">
        <v>392</v>
      </c>
      <c r="DC7" s="1161">
        <v>415</v>
      </c>
      <c r="DD7" s="1161">
        <v>86</v>
      </c>
      <c r="DE7" s="1161">
        <v>35</v>
      </c>
      <c r="DF7" s="1161">
        <v>539</v>
      </c>
      <c r="DG7" s="1161">
        <v>564</v>
      </c>
      <c r="DH7" s="1161">
        <v>145</v>
      </c>
      <c r="DI7" s="1161">
        <v>414</v>
      </c>
      <c r="DJ7" s="1161">
        <v>443</v>
      </c>
      <c r="DK7" s="1161">
        <v>87</v>
      </c>
      <c r="DL7" s="1161">
        <v>35</v>
      </c>
      <c r="DM7" s="1161">
        <v>565</v>
      </c>
      <c r="DN7" s="1161">
        <v>509</v>
      </c>
      <c r="DO7" s="1161">
        <v>122</v>
      </c>
      <c r="DP7" s="1161">
        <v>379</v>
      </c>
      <c r="DQ7" s="1161">
        <v>431</v>
      </c>
      <c r="DR7" s="1161">
        <v>89</v>
      </c>
      <c r="DS7" s="1161">
        <v>34</v>
      </c>
      <c r="DT7" s="1161">
        <v>525</v>
      </c>
      <c r="DU7" s="1161">
        <v>478</v>
      </c>
      <c r="DV7" s="1162">
        <v>132</v>
      </c>
      <c r="GH7" s="398"/>
    </row>
    <row r="8" spans="2:190" ht="18" customHeight="1">
      <c r="B8" s="398"/>
      <c r="C8" s="398"/>
      <c r="E8" s="396"/>
      <c r="F8" s="815"/>
      <c r="G8" s="815"/>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6"/>
      <c r="CH8" s="396"/>
      <c r="CI8" s="396"/>
      <c r="CJ8" s="396"/>
      <c r="CK8" s="396"/>
      <c r="CL8" s="396"/>
      <c r="CM8" s="396"/>
      <c r="CN8" s="396"/>
      <c r="CO8" s="396"/>
      <c r="CP8" s="396"/>
      <c r="CQ8" s="396"/>
      <c r="CR8" s="396"/>
      <c r="CS8" s="396"/>
      <c r="CT8" s="396"/>
      <c r="CU8" s="396"/>
      <c r="CV8" s="396"/>
      <c r="CW8" s="396"/>
      <c r="CX8" s="396"/>
      <c r="CY8" s="396"/>
      <c r="CZ8" s="396"/>
      <c r="DA8" s="396"/>
      <c r="DB8" s="396"/>
      <c r="DC8" s="396"/>
      <c r="DD8" s="396"/>
      <c r="DE8" s="396"/>
      <c r="DF8" s="396"/>
      <c r="DG8" s="396"/>
      <c r="DH8" s="396"/>
      <c r="DI8" s="396"/>
      <c r="DJ8" s="396"/>
      <c r="DK8" s="396"/>
      <c r="DL8" s="396"/>
      <c r="DM8" s="396"/>
      <c r="DN8" s="396"/>
      <c r="DO8" s="396"/>
      <c r="DP8" s="396"/>
      <c r="DQ8" s="396"/>
      <c r="DR8" s="396"/>
      <c r="DS8" s="396"/>
      <c r="DT8" s="396"/>
      <c r="DU8" s="396"/>
      <c r="DV8" s="396"/>
      <c r="GH8" s="398"/>
    </row>
    <row r="9" spans="2:190" ht="18" customHeight="1">
      <c r="B9" s="489" t="s">
        <v>890</v>
      </c>
      <c r="C9" s="490"/>
      <c r="D9" s="491"/>
      <c r="E9" s="498"/>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8"/>
      <c r="AJ9" s="499"/>
      <c r="AK9" s="499"/>
      <c r="AL9" s="499"/>
      <c r="AM9" s="499"/>
      <c r="AN9" s="499"/>
      <c r="AO9" s="499"/>
      <c r="AP9" s="499"/>
      <c r="AQ9" s="499"/>
      <c r="AR9" s="499"/>
      <c r="AS9" s="499"/>
      <c r="AT9" s="499"/>
      <c r="AU9" s="499"/>
      <c r="AV9" s="499"/>
      <c r="AW9" s="499"/>
      <c r="AX9" s="499"/>
      <c r="AY9" s="499"/>
      <c r="AZ9" s="499"/>
      <c r="BA9" s="499"/>
      <c r="BB9" s="499"/>
      <c r="BC9" s="499"/>
      <c r="BD9" s="499"/>
      <c r="BE9" s="499"/>
      <c r="BF9" s="499"/>
      <c r="BG9" s="499"/>
      <c r="BH9" s="499"/>
      <c r="BI9" s="499"/>
      <c r="BJ9" s="499"/>
      <c r="BK9" s="499"/>
      <c r="BL9" s="499"/>
      <c r="BM9" s="499"/>
      <c r="BN9" s="498"/>
      <c r="BO9" s="499"/>
      <c r="BP9" s="499"/>
      <c r="BQ9" s="499"/>
      <c r="BR9" s="499"/>
      <c r="BS9" s="499"/>
      <c r="BT9" s="499"/>
      <c r="BU9" s="499"/>
      <c r="BV9" s="499"/>
      <c r="BW9" s="499"/>
      <c r="BX9" s="499"/>
      <c r="BY9" s="499"/>
      <c r="BZ9" s="499"/>
      <c r="CA9" s="499"/>
      <c r="CB9" s="499"/>
      <c r="CC9" s="499"/>
      <c r="CD9" s="499"/>
      <c r="CE9" s="499"/>
      <c r="CF9" s="499"/>
      <c r="CG9" s="499"/>
      <c r="CH9" s="499"/>
      <c r="CI9" s="499"/>
      <c r="CJ9" s="499"/>
      <c r="CK9" s="499"/>
      <c r="CL9" s="499"/>
      <c r="CM9" s="499"/>
      <c r="CN9" s="499"/>
      <c r="CO9" s="499"/>
      <c r="CP9" s="499"/>
      <c r="CQ9" s="499"/>
      <c r="CR9" s="498"/>
      <c r="CS9" s="499"/>
      <c r="CT9" s="499"/>
      <c r="CU9" s="499"/>
      <c r="CV9" s="499"/>
      <c r="CW9" s="499"/>
      <c r="CX9" s="499"/>
      <c r="CY9" s="499"/>
      <c r="CZ9" s="499"/>
      <c r="DA9" s="499"/>
      <c r="DB9" s="499"/>
      <c r="DC9" s="499"/>
      <c r="DD9" s="499"/>
      <c r="DE9" s="499"/>
      <c r="DF9" s="499"/>
      <c r="DG9" s="499"/>
      <c r="DH9" s="499"/>
      <c r="DI9" s="499"/>
      <c r="DJ9" s="499"/>
      <c r="DK9" s="499"/>
      <c r="DL9" s="499"/>
      <c r="DM9" s="499"/>
      <c r="DN9" s="499"/>
      <c r="DO9" s="499"/>
      <c r="DP9" s="499"/>
      <c r="DQ9" s="499"/>
      <c r="DR9" s="499"/>
      <c r="DS9" s="499"/>
      <c r="DT9" s="499"/>
      <c r="DU9" s="499"/>
      <c r="DV9" s="491"/>
      <c r="GH9" s="398"/>
    </row>
    <row r="10" spans="2:190" ht="18" customHeight="1">
      <c r="B10" s="492"/>
      <c r="C10" s="486" t="s">
        <v>316</v>
      </c>
      <c r="D10" s="493"/>
      <c r="E10" s="504" t="s">
        <v>317</v>
      </c>
      <c r="F10" s="495" t="s">
        <v>318</v>
      </c>
      <c r="G10" s="495" t="s">
        <v>318</v>
      </c>
      <c r="H10" s="495" t="s">
        <v>318</v>
      </c>
      <c r="I10" s="495" t="s">
        <v>318</v>
      </c>
      <c r="J10" s="495" t="s">
        <v>318</v>
      </c>
      <c r="K10" s="495" t="s">
        <v>318</v>
      </c>
      <c r="L10" s="495" t="s">
        <v>318</v>
      </c>
      <c r="M10" s="495" t="s">
        <v>318</v>
      </c>
      <c r="N10" s="495" t="s">
        <v>318</v>
      </c>
      <c r="O10" s="495" t="s">
        <v>318</v>
      </c>
      <c r="P10" s="495" t="s">
        <v>318</v>
      </c>
      <c r="Q10" s="495" t="s">
        <v>318</v>
      </c>
      <c r="R10" s="495" t="s">
        <v>318</v>
      </c>
      <c r="S10" s="495" t="s">
        <v>318</v>
      </c>
      <c r="T10" s="495" t="s">
        <v>318</v>
      </c>
      <c r="U10" s="495" t="s">
        <v>318</v>
      </c>
      <c r="V10" s="495" t="s">
        <v>318</v>
      </c>
      <c r="W10" s="495" t="s">
        <v>318</v>
      </c>
      <c r="X10" s="495" t="s">
        <v>318</v>
      </c>
      <c r="Y10" s="495" t="s">
        <v>318</v>
      </c>
      <c r="Z10" s="495" t="s">
        <v>318</v>
      </c>
      <c r="AA10" s="495" t="s">
        <v>318</v>
      </c>
      <c r="AB10" s="495" t="s">
        <v>318</v>
      </c>
      <c r="AC10" s="495" t="s">
        <v>318</v>
      </c>
      <c r="AD10" s="495" t="s">
        <v>318</v>
      </c>
      <c r="AE10" s="495" t="s">
        <v>318</v>
      </c>
      <c r="AF10" s="495" t="s">
        <v>318</v>
      </c>
      <c r="AG10" s="495" t="s">
        <v>318</v>
      </c>
      <c r="AH10" s="495" t="s">
        <v>318</v>
      </c>
      <c r="AI10" s="504" t="s">
        <v>318</v>
      </c>
      <c r="AJ10" s="495" t="s">
        <v>318</v>
      </c>
      <c r="AK10" s="495" t="s">
        <v>318</v>
      </c>
      <c r="AL10" s="495" t="s">
        <v>318</v>
      </c>
      <c r="AM10" s="495" t="s">
        <v>318</v>
      </c>
      <c r="AN10" s="495" t="s">
        <v>318</v>
      </c>
      <c r="AO10" s="495" t="s">
        <v>318</v>
      </c>
      <c r="AP10" s="495" t="s">
        <v>318</v>
      </c>
      <c r="AQ10" s="495" t="s">
        <v>318</v>
      </c>
      <c r="AR10" s="495" t="s">
        <v>318</v>
      </c>
      <c r="AS10" s="495" t="s">
        <v>318</v>
      </c>
      <c r="AT10" s="495" t="s">
        <v>318</v>
      </c>
      <c r="AU10" s="495" t="s">
        <v>318</v>
      </c>
      <c r="AV10" s="495" t="s">
        <v>318</v>
      </c>
      <c r="AW10" s="495" t="s">
        <v>318</v>
      </c>
      <c r="AX10" s="495" t="s">
        <v>318</v>
      </c>
      <c r="AY10" s="495" t="s">
        <v>318</v>
      </c>
      <c r="AZ10" s="495" t="s">
        <v>318</v>
      </c>
      <c r="BA10" s="495" t="s">
        <v>318</v>
      </c>
      <c r="BB10" s="495" t="s">
        <v>318</v>
      </c>
      <c r="BC10" s="495" t="s">
        <v>318</v>
      </c>
      <c r="BD10" s="495" t="s">
        <v>318</v>
      </c>
      <c r="BE10" s="495" t="s">
        <v>318</v>
      </c>
      <c r="BF10" s="495" t="s">
        <v>318</v>
      </c>
      <c r="BG10" s="495" t="s">
        <v>318</v>
      </c>
      <c r="BH10" s="495" t="s">
        <v>318</v>
      </c>
      <c r="BI10" s="495" t="s">
        <v>318</v>
      </c>
      <c r="BJ10" s="495" t="s">
        <v>318</v>
      </c>
      <c r="BK10" s="495" t="s">
        <v>318</v>
      </c>
      <c r="BL10" s="495" t="s">
        <v>318</v>
      </c>
      <c r="BM10" s="495" t="s">
        <v>318</v>
      </c>
      <c r="BN10" s="504" t="s">
        <v>318</v>
      </c>
      <c r="BO10" s="495" t="s">
        <v>318</v>
      </c>
      <c r="BP10" s="495" t="s">
        <v>318</v>
      </c>
      <c r="BQ10" s="495" t="s">
        <v>318</v>
      </c>
      <c r="BR10" s="495" t="s">
        <v>318</v>
      </c>
      <c r="BS10" s="495" t="s">
        <v>318</v>
      </c>
      <c r="BT10" s="495" t="s">
        <v>318</v>
      </c>
      <c r="BU10" s="495" t="s">
        <v>318</v>
      </c>
      <c r="BV10" s="495" t="s">
        <v>318</v>
      </c>
      <c r="BW10" s="495" t="s">
        <v>318</v>
      </c>
      <c r="BX10" s="495" t="s">
        <v>318</v>
      </c>
      <c r="BY10" s="495" t="s">
        <v>318</v>
      </c>
      <c r="BZ10" s="495" t="s">
        <v>318</v>
      </c>
      <c r="CA10" s="495" t="s">
        <v>318</v>
      </c>
      <c r="CB10" s="495" t="s">
        <v>318</v>
      </c>
      <c r="CC10" s="495" t="s">
        <v>318</v>
      </c>
      <c r="CD10" s="495" t="s">
        <v>318</v>
      </c>
      <c r="CE10" s="495" t="s">
        <v>318</v>
      </c>
      <c r="CF10" s="495" t="s">
        <v>318</v>
      </c>
      <c r="CG10" s="495" t="s">
        <v>318</v>
      </c>
      <c r="CH10" s="495" t="s">
        <v>318</v>
      </c>
      <c r="CI10" s="495" t="s">
        <v>318</v>
      </c>
      <c r="CJ10" s="495" t="s">
        <v>318</v>
      </c>
      <c r="CK10" s="495" t="s">
        <v>318</v>
      </c>
      <c r="CL10" s="495" t="s">
        <v>318</v>
      </c>
      <c r="CM10" s="495" t="s">
        <v>318</v>
      </c>
      <c r="CN10" s="495" t="s">
        <v>318</v>
      </c>
      <c r="CO10" s="495" t="s">
        <v>318</v>
      </c>
      <c r="CP10" s="495" t="s">
        <v>318</v>
      </c>
      <c r="CQ10" s="495" t="s">
        <v>318</v>
      </c>
      <c r="CR10" s="504" t="s">
        <v>318</v>
      </c>
      <c r="CS10" s="495" t="s">
        <v>318</v>
      </c>
      <c r="CT10" s="495" t="s">
        <v>318</v>
      </c>
      <c r="CU10" s="495" t="s">
        <v>318</v>
      </c>
      <c r="CV10" s="495" t="s">
        <v>318</v>
      </c>
      <c r="CW10" s="495" t="s">
        <v>318</v>
      </c>
      <c r="CX10" s="495" t="s">
        <v>318</v>
      </c>
      <c r="CY10" s="495" t="s">
        <v>318</v>
      </c>
      <c r="CZ10" s="495" t="s">
        <v>318</v>
      </c>
      <c r="DA10" s="495"/>
      <c r="DB10" s="495"/>
      <c r="DC10" s="495"/>
      <c r="DD10" s="495"/>
      <c r="DE10" s="495"/>
      <c r="DF10" s="495"/>
      <c r="DG10" s="495"/>
      <c r="DH10" s="495"/>
      <c r="DI10" s="495"/>
      <c r="DJ10" s="495"/>
      <c r="DK10" s="495"/>
      <c r="DL10" s="495"/>
      <c r="DM10" s="495"/>
      <c r="DN10" s="495"/>
      <c r="DO10" s="495"/>
      <c r="DP10" s="495"/>
      <c r="DQ10" s="495"/>
      <c r="DR10" s="495"/>
      <c r="DS10" s="495"/>
      <c r="DT10" s="495"/>
      <c r="DU10" s="495"/>
      <c r="DV10" s="816"/>
      <c r="GH10" s="398"/>
    </row>
    <row r="11" spans="2:190" ht="18" customHeight="1">
      <c r="B11" s="492"/>
      <c r="C11" s="486" t="s">
        <v>319</v>
      </c>
      <c r="D11" s="494"/>
      <c r="E11" s="504"/>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504"/>
      <c r="AJ11" s="495"/>
      <c r="AK11" s="495"/>
      <c r="AL11" s="495"/>
      <c r="AM11" s="495"/>
      <c r="AN11" s="495"/>
      <c r="AO11" s="495"/>
      <c r="AP11" s="495"/>
      <c r="AQ11" s="495"/>
      <c r="AR11" s="495"/>
      <c r="AS11" s="495"/>
      <c r="AT11" s="495"/>
      <c r="AU11" s="495"/>
      <c r="AV11" s="495"/>
      <c r="AW11" s="495"/>
      <c r="AX11" s="495"/>
      <c r="AY11" s="495"/>
      <c r="AZ11" s="495"/>
      <c r="BA11" s="495"/>
      <c r="BB11" s="495"/>
      <c r="BC11" s="495"/>
      <c r="BD11" s="495"/>
      <c r="BE11" s="495"/>
      <c r="BF11" s="495"/>
      <c r="BG11" s="495"/>
      <c r="BH11" s="495"/>
      <c r="BI11" s="495"/>
      <c r="BJ11" s="495"/>
      <c r="BK11" s="495"/>
      <c r="BL11" s="495"/>
      <c r="BM11" s="495"/>
      <c r="BN11" s="504"/>
      <c r="BO11" s="495"/>
      <c r="BP11" s="495"/>
      <c r="BQ11" s="495"/>
      <c r="BR11" s="495"/>
      <c r="BS11" s="495"/>
      <c r="BT11" s="495"/>
      <c r="BU11" s="495"/>
      <c r="BV11" s="495"/>
      <c r="BW11" s="495"/>
      <c r="BX11" s="495"/>
      <c r="BY11" s="495"/>
      <c r="BZ11" s="495"/>
      <c r="CA11" s="495"/>
      <c r="CB11" s="495"/>
      <c r="CC11" s="495"/>
      <c r="CD11" s="495"/>
      <c r="CE11" s="495"/>
      <c r="CF11" s="495"/>
      <c r="CG11" s="495"/>
      <c r="CH11" s="495"/>
      <c r="CI11" s="495"/>
      <c r="CJ11" s="495"/>
      <c r="CK11" s="495"/>
      <c r="CL11" s="495"/>
      <c r="CM11" s="495"/>
      <c r="CN11" s="495"/>
      <c r="CO11" s="495"/>
      <c r="CP11" s="495"/>
      <c r="CQ11" s="495"/>
      <c r="CR11" s="504"/>
      <c r="CS11" s="495"/>
      <c r="CT11" s="495"/>
      <c r="CU11" s="495"/>
      <c r="CV11" s="495"/>
      <c r="CW11" s="495"/>
      <c r="CX11" s="495"/>
      <c r="CY11" s="495"/>
      <c r="CZ11" s="495"/>
      <c r="DA11" s="495"/>
      <c r="DB11" s="495"/>
      <c r="DC11" s="495"/>
      <c r="DD11" s="495"/>
      <c r="DE11" s="495"/>
      <c r="DF11" s="495"/>
      <c r="DG11" s="495"/>
      <c r="DH11" s="495"/>
      <c r="DI11" s="495"/>
      <c r="DJ11" s="495"/>
      <c r="DK11" s="495"/>
      <c r="DL11" s="495"/>
      <c r="DM11" s="495"/>
      <c r="DN11" s="495"/>
      <c r="DO11" s="495"/>
      <c r="DP11" s="495"/>
      <c r="DQ11" s="495"/>
      <c r="DR11" s="495"/>
      <c r="DS11" s="495"/>
      <c r="DT11" s="495"/>
      <c r="DU11" s="495"/>
      <c r="DV11" s="816"/>
      <c r="GH11" s="398"/>
    </row>
    <row r="12" spans="2:190" ht="18" customHeight="1">
      <c r="B12" s="789" t="s">
        <v>895</v>
      </c>
      <c r="C12" s="487"/>
      <c r="D12" s="791"/>
      <c r="E12" s="817" t="s">
        <v>318</v>
      </c>
      <c r="F12" s="818" t="s">
        <v>318</v>
      </c>
      <c r="G12" s="818" t="s">
        <v>318</v>
      </c>
      <c r="H12" s="818"/>
      <c r="I12" s="818"/>
      <c r="J12" s="818" t="s">
        <v>318</v>
      </c>
      <c r="K12" s="818" t="s">
        <v>318</v>
      </c>
      <c r="L12" s="818" t="s">
        <v>318</v>
      </c>
      <c r="M12" s="818" t="s">
        <v>318</v>
      </c>
      <c r="N12" s="818" t="s">
        <v>318</v>
      </c>
      <c r="O12" s="818"/>
      <c r="P12" s="818"/>
      <c r="Q12" s="818" t="s">
        <v>318</v>
      </c>
      <c r="R12" s="818" t="s">
        <v>318</v>
      </c>
      <c r="S12" s="818" t="s">
        <v>318</v>
      </c>
      <c r="T12" s="818" t="s">
        <v>318</v>
      </c>
      <c r="U12" s="818" t="s">
        <v>318</v>
      </c>
      <c r="V12" s="818"/>
      <c r="W12" s="818"/>
      <c r="X12" s="818" t="s">
        <v>318</v>
      </c>
      <c r="Y12" s="818" t="s">
        <v>318</v>
      </c>
      <c r="Z12" s="818" t="s">
        <v>318</v>
      </c>
      <c r="AA12" s="818" t="s">
        <v>318</v>
      </c>
      <c r="AB12" s="818" t="s">
        <v>318</v>
      </c>
      <c r="AC12" s="818"/>
      <c r="AD12" s="818"/>
      <c r="AE12" s="818" t="s">
        <v>318</v>
      </c>
      <c r="AF12" s="818" t="s">
        <v>318</v>
      </c>
      <c r="AG12" s="818"/>
      <c r="AH12" s="818" t="s">
        <v>318</v>
      </c>
      <c r="AI12" s="817" t="s">
        <v>318</v>
      </c>
      <c r="AJ12" s="818"/>
      <c r="AK12" s="818"/>
      <c r="AL12" s="818"/>
      <c r="AM12" s="818"/>
      <c r="AN12" s="818"/>
      <c r="AO12" s="818" t="s">
        <v>318</v>
      </c>
      <c r="AP12" s="818" t="s">
        <v>318</v>
      </c>
      <c r="AQ12" s="818"/>
      <c r="AR12" s="818"/>
      <c r="AS12" s="818" t="s">
        <v>318</v>
      </c>
      <c r="AT12" s="818" t="s">
        <v>318</v>
      </c>
      <c r="AU12" s="818" t="s">
        <v>318</v>
      </c>
      <c r="AV12" s="818" t="s">
        <v>318</v>
      </c>
      <c r="AW12" s="818" t="s">
        <v>318</v>
      </c>
      <c r="AX12" s="818"/>
      <c r="AY12" s="818"/>
      <c r="AZ12" s="818" t="s">
        <v>318</v>
      </c>
      <c r="BA12" s="818" t="s">
        <v>318</v>
      </c>
      <c r="BB12" s="818" t="s">
        <v>318</v>
      </c>
      <c r="BC12" s="818" t="s">
        <v>318</v>
      </c>
      <c r="BD12" s="818" t="s">
        <v>318</v>
      </c>
      <c r="BE12" s="818"/>
      <c r="BF12" s="818"/>
      <c r="BG12" s="818" t="s">
        <v>318</v>
      </c>
      <c r="BH12" s="818" t="s">
        <v>318</v>
      </c>
      <c r="BI12" s="818" t="s">
        <v>318</v>
      </c>
      <c r="BJ12" s="818" t="s">
        <v>318</v>
      </c>
      <c r="BK12" s="818" t="s">
        <v>318</v>
      </c>
      <c r="BL12" s="818"/>
      <c r="BM12" s="818"/>
      <c r="BN12" s="817" t="s">
        <v>318</v>
      </c>
      <c r="BO12" s="818" t="s">
        <v>318</v>
      </c>
      <c r="BP12" s="818" t="s">
        <v>318</v>
      </c>
      <c r="BQ12" s="818" t="s">
        <v>318</v>
      </c>
      <c r="BR12" s="818" t="s">
        <v>318</v>
      </c>
      <c r="BS12" s="818"/>
      <c r="BT12" s="818"/>
      <c r="BU12" s="818" t="s">
        <v>318</v>
      </c>
      <c r="BV12" s="818" t="s">
        <v>318</v>
      </c>
      <c r="BW12" s="818" t="s">
        <v>318</v>
      </c>
      <c r="BX12" s="818" t="s">
        <v>318</v>
      </c>
      <c r="BY12" s="818" t="s">
        <v>318</v>
      </c>
      <c r="BZ12" s="818"/>
      <c r="CA12" s="818"/>
      <c r="CB12" s="818" t="s">
        <v>318</v>
      </c>
      <c r="CC12" s="818" t="s">
        <v>318</v>
      </c>
      <c r="CD12" s="818" t="s">
        <v>318</v>
      </c>
      <c r="CE12" s="818" t="s">
        <v>318</v>
      </c>
      <c r="CF12" s="818" t="s">
        <v>318</v>
      </c>
      <c r="CG12" s="818"/>
      <c r="CH12" s="818"/>
      <c r="CI12" s="818" t="s">
        <v>318</v>
      </c>
      <c r="CJ12" s="818" t="s">
        <v>318</v>
      </c>
      <c r="CK12" s="818" t="s">
        <v>318</v>
      </c>
      <c r="CL12" s="818" t="s">
        <v>318</v>
      </c>
      <c r="CM12" s="818" t="s">
        <v>318</v>
      </c>
      <c r="CN12" s="818"/>
      <c r="CO12" s="818"/>
      <c r="CP12" s="818" t="s">
        <v>318</v>
      </c>
      <c r="CQ12" s="818" t="s">
        <v>318</v>
      </c>
      <c r="CR12" s="817" t="s">
        <v>318</v>
      </c>
      <c r="CS12" s="818" t="s">
        <v>318</v>
      </c>
      <c r="CT12" s="818" t="s">
        <v>318</v>
      </c>
      <c r="CU12" s="818"/>
      <c r="CV12" s="818"/>
      <c r="CW12" s="818" t="s">
        <v>318</v>
      </c>
      <c r="CX12" s="818" t="s">
        <v>318</v>
      </c>
      <c r="CY12" s="818" t="s">
        <v>318</v>
      </c>
      <c r="CZ12" s="818" t="s">
        <v>318</v>
      </c>
      <c r="DA12" s="818" t="s">
        <v>318</v>
      </c>
      <c r="DB12" s="818"/>
      <c r="DC12" s="818"/>
      <c r="DD12" s="818" t="s">
        <v>318</v>
      </c>
      <c r="DE12" s="818" t="s">
        <v>318</v>
      </c>
      <c r="DF12" s="818" t="s">
        <v>318</v>
      </c>
      <c r="DG12" s="818" t="s">
        <v>318</v>
      </c>
      <c r="DH12" s="818" t="s">
        <v>318</v>
      </c>
      <c r="DI12" s="818"/>
      <c r="DJ12" s="818"/>
      <c r="DK12" s="818"/>
      <c r="DL12" s="818" t="s">
        <v>318</v>
      </c>
      <c r="DM12" s="818" t="s">
        <v>318</v>
      </c>
      <c r="DN12" s="818" t="s">
        <v>318</v>
      </c>
      <c r="DO12" s="818" t="s">
        <v>318</v>
      </c>
      <c r="DP12" s="818"/>
      <c r="DQ12" s="818"/>
      <c r="DR12" s="818" t="s">
        <v>318</v>
      </c>
      <c r="DS12" s="818" t="s">
        <v>318</v>
      </c>
      <c r="DT12" s="818" t="s">
        <v>318</v>
      </c>
      <c r="DU12" s="818" t="s">
        <v>318</v>
      </c>
      <c r="DV12" s="819" t="s">
        <v>318</v>
      </c>
      <c r="GH12" s="398"/>
    </row>
    <row r="13" spans="2:190" ht="18" customHeight="1">
      <c r="B13" s="792"/>
      <c r="C13" s="792"/>
      <c r="D13" s="792"/>
      <c r="E13" s="792"/>
      <c r="F13" s="792"/>
      <c r="G13" s="792"/>
      <c r="H13" s="792"/>
      <c r="I13" s="792"/>
      <c r="J13" s="792"/>
      <c r="K13" s="792"/>
      <c r="L13" s="792"/>
      <c r="M13" s="792"/>
      <c r="N13" s="792"/>
      <c r="O13" s="792"/>
      <c r="P13" s="792"/>
      <c r="Q13" s="792"/>
      <c r="R13" s="792"/>
      <c r="S13" s="792"/>
      <c r="T13" s="792"/>
      <c r="U13" s="792"/>
      <c r="V13" s="792"/>
      <c r="W13" s="792"/>
      <c r="X13" s="792"/>
      <c r="Y13" s="792"/>
      <c r="Z13" s="792"/>
      <c r="AA13" s="792"/>
      <c r="AB13" s="792"/>
      <c r="AC13" s="792"/>
      <c r="AD13" s="792"/>
      <c r="AE13" s="792"/>
      <c r="AF13" s="792"/>
      <c r="AG13" s="792"/>
      <c r="AH13" s="792"/>
      <c r="AI13" s="792"/>
      <c r="AJ13" s="792"/>
      <c r="AK13" s="792"/>
      <c r="AL13" s="792"/>
      <c r="AM13" s="792"/>
      <c r="AN13" s="792"/>
      <c r="AO13" s="792"/>
      <c r="AP13" s="792"/>
      <c r="AQ13" s="792"/>
      <c r="AR13" s="792"/>
      <c r="AS13" s="792"/>
      <c r="AT13" s="792"/>
      <c r="AU13" s="792"/>
      <c r="AV13" s="792"/>
      <c r="AW13" s="792"/>
      <c r="AX13" s="792"/>
      <c r="AY13" s="792"/>
      <c r="AZ13" s="792"/>
      <c r="BA13" s="792"/>
      <c r="BB13" s="792"/>
      <c r="BC13" s="792"/>
      <c r="BD13" s="792"/>
      <c r="BE13" s="792"/>
      <c r="BF13" s="792"/>
      <c r="BG13" s="792"/>
      <c r="BH13" s="792"/>
      <c r="BI13" s="792"/>
      <c r="BJ13" s="792"/>
      <c r="BK13" s="792"/>
      <c r="BL13" s="792"/>
      <c r="BM13" s="792"/>
      <c r="BN13" s="792"/>
      <c r="BO13" s="792"/>
      <c r="BP13" s="792"/>
      <c r="BQ13" s="792"/>
      <c r="BR13" s="792"/>
      <c r="BS13" s="792"/>
      <c r="BT13" s="792"/>
      <c r="BU13" s="792"/>
      <c r="BV13" s="792"/>
      <c r="BW13" s="792"/>
      <c r="BX13" s="792"/>
      <c r="BY13" s="792"/>
      <c r="BZ13" s="792"/>
      <c r="CA13" s="792"/>
      <c r="CB13" s="792"/>
      <c r="CC13" s="792"/>
      <c r="CD13" s="792"/>
      <c r="CE13" s="792"/>
      <c r="CF13" s="792"/>
      <c r="CG13" s="792"/>
      <c r="CH13" s="792"/>
      <c r="CI13" s="792"/>
      <c r="CJ13" s="792"/>
      <c r="CK13" s="792"/>
      <c r="CL13" s="792"/>
      <c r="CM13" s="792"/>
      <c r="CN13" s="792"/>
      <c r="CO13" s="792"/>
      <c r="CP13" s="792"/>
      <c r="CQ13" s="792"/>
      <c r="CR13" s="792"/>
      <c r="CS13" s="792"/>
      <c r="CT13" s="792"/>
      <c r="CU13" s="792"/>
      <c r="CV13" s="792"/>
      <c r="CW13" s="792"/>
      <c r="CX13" s="792"/>
      <c r="CY13" s="792"/>
      <c r="CZ13" s="792"/>
      <c r="DA13" s="792"/>
      <c r="DB13" s="792"/>
      <c r="DC13" s="792"/>
      <c r="DD13" s="792"/>
      <c r="DE13" s="792"/>
      <c r="DF13" s="792"/>
      <c r="DG13" s="792"/>
      <c r="DH13" s="792"/>
      <c r="DI13" s="792"/>
      <c r="DJ13" s="792"/>
      <c r="DK13" s="792"/>
      <c r="DL13" s="792"/>
      <c r="DM13" s="792"/>
      <c r="DN13" s="792"/>
      <c r="DO13" s="792"/>
      <c r="DP13" s="792"/>
      <c r="DQ13" s="792"/>
      <c r="DR13" s="792"/>
      <c r="DS13" s="792"/>
      <c r="DT13" s="792"/>
      <c r="DU13" s="792"/>
      <c r="DV13" s="792"/>
      <c r="GH13" s="398"/>
    </row>
    <row r="14" spans="2:190" ht="18" customHeight="1">
      <c r="B14" s="478" t="s">
        <v>321</v>
      </c>
      <c r="C14" s="497"/>
      <c r="D14" s="491"/>
      <c r="E14" s="498">
        <v>3</v>
      </c>
      <c r="F14" s="499">
        <v>3</v>
      </c>
      <c r="G14" s="499">
        <v>3</v>
      </c>
      <c r="H14" s="499">
        <v>3</v>
      </c>
      <c r="I14" s="499">
        <v>3</v>
      </c>
      <c r="J14" s="499">
        <v>3</v>
      </c>
      <c r="K14" s="499">
        <v>3</v>
      </c>
      <c r="L14" s="499">
        <v>3</v>
      </c>
      <c r="M14" s="499">
        <v>3</v>
      </c>
      <c r="N14" s="499">
        <v>3</v>
      </c>
      <c r="O14" s="499">
        <v>3</v>
      </c>
      <c r="P14" s="499">
        <v>3</v>
      </c>
      <c r="Q14" s="499">
        <v>3</v>
      </c>
      <c r="R14" s="499">
        <v>3</v>
      </c>
      <c r="S14" s="499">
        <v>3</v>
      </c>
      <c r="T14" s="499">
        <v>3</v>
      </c>
      <c r="U14" s="499">
        <v>3</v>
      </c>
      <c r="V14" s="499">
        <v>3</v>
      </c>
      <c r="W14" s="499">
        <v>3</v>
      </c>
      <c r="X14" s="499">
        <v>3</v>
      </c>
      <c r="Y14" s="499">
        <v>3</v>
      </c>
      <c r="Z14" s="499">
        <v>3</v>
      </c>
      <c r="AA14" s="499">
        <v>3</v>
      </c>
      <c r="AB14" s="499">
        <v>3</v>
      </c>
      <c r="AC14" s="499">
        <v>3</v>
      </c>
      <c r="AD14" s="499">
        <v>3</v>
      </c>
      <c r="AE14" s="499">
        <v>3</v>
      </c>
      <c r="AF14" s="499">
        <v>3</v>
      </c>
      <c r="AG14" s="499">
        <v>3</v>
      </c>
      <c r="AH14" s="500">
        <v>3</v>
      </c>
      <c r="AI14" s="498">
        <v>3</v>
      </c>
      <c r="AJ14" s="499">
        <v>3</v>
      </c>
      <c r="AK14" s="499">
        <v>3</v>
      </c>
      <c r="AL14" s="499">
        <v>3</v>
      </c>
      <c r="AM14" s="499">
        <v>4</v>
      </c>
      <c r="AN14" s="499">
        <v>4</v>
      </c>
      <c r="AO14" s="499">
        <v>4</v>
      </c>
      <c r="AP14" s="499">
        <v>4</v>
      </c>
      <c r="AQ14" s="499">
        <v>4</v>
      </c>
      <c r="AR14" s="499">
        <v>4</v>
      </c>
      <c r="AS14" s="499">
        <v>4</v>
      </c>
      <c r="AT14" s="499">
        <v>4</v>
      </c>
      <c r="AU14" s="499">
        <v>4</v>
      </c>
      <c r="AV14" s="499">
        <v>4</v>
      </c>
      <c r="AW14" s="499">
        <v>4</v>
      </c>
      <c r="AX14" s="499">
        <v>4</v>
      </c>
      <c r="AY14" s="499">
        <v>4</v>
      </c>
      <c r="AZ14" s="499">
        <v>4</v>
      </c>
      <c r="BA14" s="499">
        <v>4</v>
      </c>
      <c r="BB14" s="499">
        <v>4</v>
      </c>
      <c r="BC14" s="499">
        <v>4</v>
      </c>
      <c r="BD14" s="499">
        <v>4</v>
      </c>
      <c r="BE14" s="499">
        <v>4</v>
      </c>
      <c r="BF14" s="499">
        <v>4</v>
      </c>
      <c r="BG14" s="499">
        <v>4</v>
      </c>
      <c r="BH14" s="499">
        <v>4</v>
      </c>
      <c r="BI14" s="499">
        <v>4</v>
      </c>
      <c r="BJ14" s="499">
        <v>4</v>
      </c>
      <c r="BK14" s="499">
        <v>4</v>
      </c>
      <c r="BL14" s="499">
        <v>4</v>
      </c>
      <c r="BM14" s="500">
        <v>4</v>
      </c>
      <c r="BN14" s="498">
        <v>4</v>
      </c>
      <c r="BO14" s="499">
        <v>4</v>
      </c>
      <c r="BP14" s="499">
        <v>4</v>
      </c>
      <c r="BQ14" s="499">
        <v>4</v>
      </c>
      <c r="BR14" s="499">
        <v>4</v>
      </c>
      <c r="BS14" s="499">
        <v>4</v>
      </c>
      <c r="BT14" s="499">
        <v>4</v>
      </c>
      <c r="BU14" s="499">
        <v>4</v>
      </c>
      <c r="BV14" s="499">
        <v>4</v>
      </c>
      <c r="BW14" s="499">
        <v>4</v>
      </c>
      <c r="BX14" s="499">
        <v>4</v>
      </c>
      <c r="BY14" s="499">
        <v>4</v>
      </c>
      <c r="BZ14" s="499">
        <v>4</v>
      </c>
      <c r="CA14" s="499">
        <v>5</v>
      </c>
      <c r="CB14" s="499">
        <v>5</v>
      </c>
      <c r="CC14" s="499">
        <v>5</v>
      </c>
      <c r="CD14" s="499">
        <v>5</v>
      </c>
      <c r="CE14" s="499">
        <v>5</v>
      </c>
      <c r="CF14" s="499">
        <v>5</v>
      </c>
      <c r="CG14" s="499">
        <v>5</v>
      </c>
      <c r="CH14" s="499">
        <v>5</v>
      </c>
      <c r="CI14" s="499">
        <v>5</v>
      </c>
      <c r="CJ14" s="499">
        <v>5</v>
      </c>
      <c r="CK14" s="499">
        <v>5</v>
      </c>
      <c r="CL14" s="499">
        <v>5</v>
      </c>
      <c r="CM14" s="499">
        <v>5</v>
      </c>
      <c r="CN14" s="499">
        <v>5</v>
      </c>
      <c r="CO14" s="499">
        <v>5</v>
      </c>
      <c r="CP14" s="499">
        <v>5</v>
      </c>
      <c r="CQ14" s="500">
        <v>5</v>
      </c>
      <c r="CR14" s="498">
        <v>5</v>
      </c>
      <c r="CS14" s="499">
        <v>5</v>
      </c>
      <c r="CT14" s="499">
        <v>5</v>
      </c>
      <c r="CU14" s="499">
        <v>5</v>
      </c>
      <c r="CV14" s="499">
        <v>5</v>
      </c>
      <c r="CW14" s="499">
        <v>5</v>
      </c>
      <c r="CX14" s="499">
        <v>5</v>
      </c>
      <c r="CY14" s="499">
        <v>5</v>
      </c>
      <c r="CZ14" s="499">
        <v>5</v>
      </c>
      <c r="DA14" s="499">
        <v>5</v>
      </c>
      <c r="DB14" s="499">
        <v>5</v>
      </c>
      <c r="DC14" s="499">
        <v>5</v>
      </c>
      <c r="DD14" s="499">
        <v>5</v>
      </c>
      <c r="DE14" s="499">
        <v>5</v>
      </c>
      <c r="DF14" s="499">
        <v>5</v>
      </c>
      <c r="DG14" s="499">
        <v>5</v>
      </c>
      <c r="DH14" s="499">
        <v>5</v>
      </c>
      <c r="DI14" s="499">
        <v>6</v>
      </c>
      <c r="DJ14" s="499">
        <v>6</v>
      </c>
      <c r="DK14" s="499">
        <v>6</v>
      </c>
      <c r="DL14" s="499">
        <v>6</v>
      </c>
      <c r="DM14" s="499">
        <v>6</v>
      </c>
      <c r="DN14" s="499">
        <v>6</v>
      </c>
      <c r="DO14" s="499">
        <v>6</v>
      </c>
      <c r="DP14" s="499">
        <v>6</v>
      </c>
      <c r="DQ14" s="499">
        <v>6</v>
      </c>
      <c r="DR14" s="499">
        <v>6</v>
      </c>
      <c r="DS14" s="499">
        <v>6</v>
      </c>
      <c r="DT14" s="499">
        <v>6</v>
      </c>
      <c r="DU14" s="499">
        <v>6</v>
      </c>
      <c r="DV14" s="491">
        <v>6</v>
      </c>
      <c r="GH14" s="398"/>
    </row>
    <row r="15" spans="2:190" ht="18" customHeight="1">
      <c r="B15" s="485"/>
      <c r="C15" s="501" t="s">
        <v>27</v>
      </c>
      <c r="D15" s="793" t="str">
        <f>'様式第16号-3-2（別紙1） (2炉用)'!R111</f>
        <v>12,700kJ/kg</v>
      </c>
      <c r="E15" s="820">
        <f aca="true" t="shared" si="0" ref="E15:BP15">IF(E14=1,E14,"")</f>
      </c>
      <c r="F15" s="821">
        <f t="shared" si="0"/>
      </c>
      <c r="G15" s="821">
        <f t="shared" si="0"/>
      </c>
      <c r="H15" s="821">
        <f t="shared" si="0"/>
      </c>
      <c r="I15" s="821">
        <f t="shared" si="0"/>
      </c>
      <c r="J15" s="821">
        <f t="shared" si="0"/>
      </c>
      <c r="K15" s="821">
        <f t="shared" si="0"/>
      </c>
      <c r="L15" s="821">
        <f t="shared" si="0"/>
      </c>
      <c r="M15" s="821">
        <f t="shared" si="0"/>
      </c>
      <c r="N15" s="821">
        <f t="shared" si="0"/>
      </c>
      <c r="O15" s="821">
        <f t="shared" si="0"/>
      </c>
      <c r="P15" s="821">
        <f t="shared" si="0"/>
      </c>
      <c r="Q15" s="821">
        <f t="shared" si="0"/>
      </c>
      <c r="R15" s="821">
        <f t="shared" si="0"/>
      </c>
      <c r="S15" s="821">
        <f t="shared" si="0"/>
      </c>
      <c r="T15" s="821">
        <f t="shared" si="0"/>
      </c>
      <c r="U15" s="821">
        <f t="shared" si="0"/>
      </c>
      <c r="V15" s="821">
        <f t="shared" si="0"/>
      </c>
      <c r="W15" s="821">
        <f t="shared" si="0"/>
      </c>
      <c r="X15" s="821">
        <f t="shared" si="0"/>
      </c>
      <c r="Y15" s="821">
        <f t="shared" si="0"/>
      </c>
      <c r="Z15" s="821">
        <f t="shared" si="0"/>
      </c>
      <c r="AA15" s="821">
        <f t="shared" si="0"/>
      </c>
      <c r="AB15" s="821">
        <f t="shared" si="0"/>
      </c>
      <c r="AC15" s="821">
        <f t="shared" si="0"/>
      </c>
      <c r="AD15" s="821">
        <f t="shared" si="0"/>
      </c>
      <c r="AE15" s="821">
        <f t="shared" si="0"/>
      </c>
      <c r="AF15" s="821">
        <f t="shared" si="0"/>
      </c>
      <c r="AG15" s="821">
        <f t="shared" si="0"/>
      </c>
      <c r="AH15" s="822">
        <f t="shared" si="0"/>
      </c>
      <c r="AI15" s="820">
        <f t="shared" si="0"/>
      </c>
      <c r="AJ15" s="821">
        <f t="shared" si="0"/>
      </c>
      <c r="AK15" s="821">
        <f t="shared" si="0"/>
      </c>
      <c r="AL15" s="821">
        <f t="shared" si="0"/>
      </c>
      <c r="AM15" s="821">
        <f t="shared" si="0"/>
      </c>
      <c r="AN15" s="821">
        <f t="shared" si="0"/>
      </c>
      <c r="AO15" s="821">
        <f t="shared" si="0"/>
      </c>
      <c r="AP15" s="821">
        <f t="shared" si="0"/>
      </c>
      <c r="AQ15" s="821">
        <f t="shared" si="0"/>
      </c>
      <c r="AR15" s="821">
        <f t="shared" si="0"/>
      </c>
      <c r="AS15" s="821">
        <f t="shared" si="0"/>
      </c>
      <c r="AT15" s="821">
        <f t="shared" si="0"/>
      </c>
      <c r="AU15" s="821">
        <f t="shared" si="0"/>
      </c>
      <c r="AV15" s="821">
        <f t="shared" si="0"/>
      </c>
      <c r="AW15" s="821">
        <f t="shared" si="0"/>
      </c>
      <c r="AX15" s="821">
        <f t="shared" si="0"/>
      </c>
      <c r="AY15" s="821">
        <f t="shared" si="0"/>
      </c>
      <c r="AZ15" s="821">
        <f t="shared" si="0"/>
      </c>
      <c r="BA15" s="821">
        <f t="shared" si="0"/>
      </c>
      <c r="BB15" s="821">
        <f t="shared" si="0"/>
      </c>
      <c r="BC15" s="821">
        <f t="shared" si="0"/>
      </c>
      <c r="BD15" s="821">
        <f t="shared" si="0"/>
      </c>
      <c r="BE15" s="821">
        <f t="shared" si="0"/>
      </c>
      <c r="BF15" s="821">
        <f t="shared" si="0"/>
      </c>
      <c r="BG15" s="821">
        <f t="shared" si="0"/>
      </c>
      <c r="BH15" s="821">
        <f t="shared" si="0"/>
      </c>
      <c r="BI15" s="821">
        <f t="shared" si="0"/>
      </c>
      <c r="BJ15" s="821">
        <f t="shared" si="0"/>
      </c>
      <c r="BK15" s="821">
        <f t="shared" si="0"/>
      </c>
      <c r="BL15" s="821">
        <f t="shared" si="0"/>
      </c>
      <c r="BM15" s="822">
        <f t="shared" si="0"/>
      </c>
      <c r="BN15" s="820">
        <f t="shared" si="0"/>
      </c>
      <c r="BO15" s="821">
        <f t="shared" si="0"/>
      </c>
      <c r="BP15" s="821">
        <f t="shared" si="0"/>
      </c>
      <c r="BQ15" s="821">
        <f aca="true" t="shared" si="1" ref="BQ15:DV15">IF(BQ14=1,BQ14,"")</f>
      </c>
      <c r="BR15" s="821">
        <f t="shared" si="1"/>
      </c>
      <c r="BS15" s="821">
        <f t="shared" si="1"/>
      </c>
      <c r="BT15" s="821">
        <f t="shared" si="1"/>
      </c>
      <c r="BU15" s="821">
        <f t="shared" si="1"/>
      </c>
      <c r="BV15" s="821">
        <f t="shared" si="1"/>
      </c>
      <c r="BW15" s="821">
        <f t="shared" si="1"/>
      </c>
      <c r="BX15" s="821">
        <f t="shared" si="1"/>
      </c>
      <c r="BY15" s="821">
        <f t="shared" si="1"/>
      </c>
      <c r="BZ15" s="821">
        <f t="shared" si="1"/>
      </c>
      <c r="CA15" s="821">
        <f t="shared" si="1"/>
      </c>
      <c r="CB15" s="821">
        <f t="shared" si="1"/>
      </c>
      <c r="CC15" s="821">
        <f t="shared" si="1"/>
      </c>
      <c r="CD15" s="821">
        <f t="shared" si="1"/>
      </c>
      <c r="CE15" s="821">
        <f t="shared" si="1"/>
      </c>
      <c r="CF15" s="821">
        <f t="shared" si="1"/>
      </c>
      <c r="CG15" s="821">
        <f t="shared" si="1"/>
      </c>
      <c r="CH15" s="821">
        <f t="shared" si="1"/>
      </c>
      <c r="CI15" s="821">
        <f t="shared" si="1"/>
      </c>
      <c r="CJ15" s="821">
        <f t="shared" si="1"/>
      </c>
      <c r="CK15" s="821">
        <f t="shared" si="1"/>
      </c>
      <c r="CL15" s="821">
        <f t="shared" si="1"/>
      </c>
      <c r="CM15" s="821">
        <f t="shared" si="1"/>
      </c>
      <c r="CN15" s="821">
        <f t="shared" si="1"/>
      </c>
      <c r="CO15" s="821">
        <f t="shared" si="1"/>
      </c>
      <c r="CP15" s="821">
        <f t="shared" si="1"/>
      </c>
      <c r="CQ15" s="822">
        <f t="shared" si="1"/>
      </c>
      <c r="CR15" s="820">
        <f t="shared" si="1"/>
      </c>
      <c r="CS15" s="821">
        <f t="shared" si="1"/>
      </c>
      <c r="CT15" s="821">
        <f t="shared" si="1"/>
      </c>
      <c r="CU15" s="821">
        <f t="shared" si="1"/>
      </c>
      <c r="CV15" s="821">
        <f t="shared" si="1"/>
      </c>
      <c r="CW15" s="821">
        <f t="shared" si="1"/>
      </c>
      <c r="CX15" s="821">
        <f t="shared" si="1"/>
      </c>
      <c r="CY15" s="821">
        <f t="shared" si="1"/>
      </c>
      <c r="CZ15" s="821">
        <f t="shared" si="1"/>
      </c>
      <c r="DA15" s="821">
        <f t="shared" si="1"/>
      </c>
      <c r="DB15" s="821">
        <f t="shared" si="1"/>
      </c>
      <c r="DC15" s="821">
        <f t="shared" si="1"/>
      </c>
      <c r="DD15" s="821">
        <f t="shared" si="1"/>
      </c>
      <c r="DE15" s="821">
        <f t="shared" si="1"/>
      </c>
      <c r="DF15" s="821">
        <f t="shared" si="1"/>
      </c>
      <c r="DG15" s="821">
        <f t="shared" si="1"/>
      </c>
      <c r="DH15" s="821">
        <f t="shared" si="1"/>
      </c>
      <c r="DI15" s="821">
        <f t="shared" si="1"/>
      </c>
      <c r="DJ15" s="821">
        <f t="shared" si="1"/>
      </c>
      <c r="DK15" s="821">
        <f t="shared" si="1"/>
      </c>
      <c r="DL15" s="821">
        <f t="shared" si="1"/>
      </c>
      <c r="DM15" s="821">
        <f t="shared" si="1"/>
      </c>
      <c r="DN15" s="821">
        <f t="shared" si="1"/>
      </c>
      <c r="DO15" s="821">
        <f t="shared" si="1"/>
      </c>
      <c r="DP15" s="821">
        <f t="shared" si="1"/>
      </c>
      <c r="DQ15" s="821">
        <f t="shared" si="1"/>
      </c>
      <c r="DR15" s="821">
        <f t="shared" si="1"/>
      </c>
      <c r="DS15" s="821">
        <f t="shared" si="1"/>
      </c>
      <c r="DT15" s="821">
        <f t="shared" si="1"/>
      </c>
      <c r="DU15" s="821">
        <f t="shared" si="1"/>
      </c>
      <c r="DV15" s="823">
        <f t="shared" si="1"/>
      </c>
      <c r="GH15" s="398"/>
    </row>
    <row r="16" spans="2:190" ht="18" customHeight="1">
      <c r="B16" s="485"/>
      <c r="C16" s="502" t="s">
        <v>28</v>
      </c>
      <c r="D16" s="794" t="str">
        <f>'様式第16号-3-2（別紙1） (2炉用)'!R112</f>
        <v>11,533kJ/kg</v>
      </c>
      <c r="E16" s="509">
        <f aca="true" t="shared" si="2" ref="E16:BP16">IF(E14=2,E14,"")</f>
      </c>
      <c r="F16" s="510">
        <f t="shared" si="2"/>
      </c>
      <c r="G16" s="510">
        <f t="shared" si="2"/>
      </c>
      <c r="H16" s="510">
        <f t="shared" si="2"/>
      </c>
      <c r="I16" s="510">
        <f t="shared" si="2"/>
      </c>
      <c r="J16" s="510">
        <f t="shared" si="2"/>
      </c>
      <c r="K16" s="510">
        <f t="shared" si="2"/>
      </c>
      <c r="L16" s="510">
        <f t="shared" si="2"/>
      </c>
      <c r="M16" s="510">
        <f t="shared" si="2"/>
      </c>
      <c r="N16" s="510">
        <f t="shared" si="2"/>
      </c>
      <c r="O16" s="510">
        <f t="shared" si="2"/>
      </c>
      <c r="P16" s="510">
        <f t="shared" si="2"/>
      </c>
      <c r="Q16" s="510">
        <f t="shared" si="2"/>
      </c>
      <c r="R16" s="510">
        <f t="shared" si="2"/>
      </c>
      <c r="S16" s="510">
        <f t="shared" si="2"/>
      </c>
      <c r="T16" s="510">
        <f t="shared" si="2"/>
      </c>
      <c r="U16" s="510">
        <f t="shared" si="2"/>
      </c>
      <c r="V16" s="510">
        <f t="shared" si="2"/>
      </c>
      <c r="W16" s="510">
        <f t="shared" si="2"/>
      </c>
      <c r="X16" s="510">
        <f t="shared" si="2"/>
      </c>
      <c r="Y16" s="510">
        <f t="shared" si="2"/>
      </c>
      <c r="Z16" s="510">
        <f t="shared" si="2"/>
      </c>
      <c r="AA16" s="510">
        <f t="shared" si="2"/>
      </c>
      <c r="AB16" s="510">
        <f t="shared" si="2"/>
      </c>
      <c r="AC16" s="510">
        <f t="shared" si="2"/>
      </c>
      <c r="AD16" s="510">
        <f t="shared" si="2"/>
      </c>
      <c r="AE16" s="510">
        <f t="shared" si="2"/>
      </c>
      <c r="AF16" s="510">
        <f t="shared" si="2"/>
      </c>
      <c r="AG16" s="510">
        <f t="shared" si="2"/>
      </c>
      <c r="AH16" s="511">
        <f t="shared" si="2"/>
      </c>
      <c r="AI16" s="509">
        <f t="shared" si="2"/>
      </c>
      <c r="AJ16" s="510">
        <f t="shared" si="2"/>
      </c>
      <c r="AK16" s="510">
        <f t="shared" si="2"/>
      </c>
      <c r="AL16" s="510">
        <f t="shared" si="2"/>
      </c>
      <c r="AM16" s="510">
        <f t="shared" si="2"/>
      </c>
      <c r="AN16" s="510">
        <f t="shared" si="2"/>
      </c>
      <c r="AO16" s="510">
        <f t="shared" si="2"/>
      </c>
      <c r="AP16" s="510">
        <f t="shared" si="2"/>
      </c>
      <c r="AQ16" s="510">
        <f t="shared" si="2"/>
      </c>
      <c r="AR16" s="510">
        <f t="shared" si="2"/>
      </c>
      <c r="AS16" s="510">
        <f t="shared" si="2"/>
      </c>
      <c r="AT16" s="510">
        <f t="shared" si="2"/>
      </c>
      <c r="AU16" s="510">
        <f t="shared" si="2"/>
      </c>
      <c r="AV16" s="510">
        <f t="shared" si="2"/>
      </c>
      <c r="AW16" s="510">
        <f t="shared" si="2"/>
      </c>
      <c r="AX16" s="510">
        <f t="shared" si="2"/>
      </c>
      <c r="AY16" s="510">
        <f t="shared" si="2"/>
      </c>
      <c r="AZ16" s="510">
        <f t="shared" si="2"/>
      </c>
      <c r="BA16" s="510">
        <f t="shared" si="2"/>
      </c>
      <c r="BB16" s="510">
        <f t="shared" si="2"/>
      </c>
      <c r="BC16" s="510">
        <f t="shared" si="2"/>
      </c>
      <c r="BD16" s="510">
        <f t="shared" si="2"/>
      </c>
      <c r="BE16" s="510">
        <f t="shared" si="2"/>
      </c>
      <c r="BF16" s="510">
        <f t="shared" si="2"/>
      </c>
      <c r="BG16" s="510">
        <f t="shared" si="2"/>
      </c>
      <c r="BH16" s="510">
        <f t="shared" si="2"/>
      </c>
      <c r="BI16" s="510">
        <f t="shared" si="2"/>
      </c>
      <c r="BJ16" s="510">
        <f t="shared" si="2"/>
      </c>
      <c r="BK16" s="510">
        <f t="shared" si="2"/>
      </c>
      <c r="BL16" s="510">
        <f t="shared" si="2"/>
      </c>
      <c r="BM16" s="511">
        <f t="shared" si="2"/>
      </c>
      <c r="BN16" s="509">
        <f t="shared" si="2"/>
      </c>
      <c r="BO16" s="510">
        <f t="shared" si="2"/>
      </c>
      <c r="BP16" s="510">
        <f t="shared" si="2"/>
      </c>
      <c r="BQ16" s="510">
        <f aca="true" t="shared" si="3" ref="BQ16:DV16">IF(BQ14=2,BQ14,"")</f>
      </c>
      <c r="BR16" s="510">
        <f t="shared" si="3"/>
      </c>
      <c r="BS16" s="510">
        <f t="shared" si="3"/>
      </c>
      <c r="BT16" s="510">
        <f t="shared" si="3"/>
      </c>
      <c r="BU16" s="510">
        <f t="shared" si="3"/>
      </c>
      <c r="BV16" s="510">
        <f t="shared" si="3"/>
      </c>
      <c r="BW16" s="510">
        <f t="shared" si="3"/>
      </c>
      <c r="BX16" s="510">
        <f t="shared" si="3"/>
      </c>
      <c r="BY16" s="510">
        <f t="shared" si="3"/>
      </c>
      <c r="BZ16" s="510">
        <f t="shared" si="3"/>
      </c>
      <c r="CA16" s="510">
        <f t="shared" si="3"/>
      </c>
      <c r="CB16" s="510">
        <f t="shared" si="3"/>
      </c>
      <c r="CC16" s="510">
        <f t="shared" si="3"/>
      </c>
      <c r="CD16" s="510">
        <f t="shared" si="3"/>
      </c>
      <c r="CE16" s="510">
        <f t="shared" si="3"/>
      </c>
      <c r="CF16" s="510">
        <f t="shared" si="3"/>
      </c>
      <c r="CG16" s="510">
        <f t="shared" si="3"/>
      </c>
      <c r="CH16" s="510">
        <f t="shared" si="3"/>
      </c>
      <c r="CI16" s="510">
        <f t="shared" si="3"/>
      </c>
      <c r="CJ16" s="510">
        <f t="shared" si="3"/>
      </c>
      <c r="CK16" s="510">
        <f t="shared" si="3"/>
      </c>
      <c r="CL16" s="510">
        <f t="shared" si="3"/>
      </c>
      <c r="CM16" s="510">
        <f t="shared" si="3"/>
      </c>
      <c r="CN16" s="510">
        <f t="shared" si="3"/>
      </c>
      <c r="CO16" s="510">
        <f t="shared" si="3"/>
      </c>
      <c r="CP16" s="510">
        <f t="shared" si="3"/>
      </c>
      <c r="CQ16" s="511">
        <f t="shared" si="3"/>
      </c>
      <c r="CR16" s="509">
        <f t="shared" si="3"/>
      </c>
      <c r="CS16" s="510">
        <f t="shared" si="3"/>
      </c>
      <c r="CT16" s="510">
        <f t="shared" si="3"/>
      </c>
      <c r="CU16" s="510">
        <f t="shared" si="3"/>
      </c>
      <c r="CV16" s="510">
        <f t="shared" si="3"/>
      </c>
      <c r="CW16" s="510">
        <f t="shared" si="3"/>
      </c>
      <c r="CX16" s="510">
        <f t="shared" si="3"/>
      </c>
      <c r="CY16" s="510">
        <f t="shared" si="3"/>
      </c>
      <c r="CZ16" s="510">
        <f t="shared" si="3"/>
      </c>
      <c r="DA16" s="510">
        <f t="shared" si="3"/>
      </c>
      <c r="DB16" s="510">
        <f t="shared" si="3"/>
      </c>
      <c r="DC16" s="510">
        <f t="shared" si="3"/>
      </c>
      <c r="DD16" s="510">
        <f t="shared" si="3"/>
      </c>
      <c r="DE16" s="510">
        <f t="shared" si="3"/>
      </c>
      <c r="DF16" s="510">
        <f t="shared" si="3"/>
      </c>
      <c r="DG16" s="510">
        <f t="shared" si="3"/>
      </c>
      <c r="DH16" s="510">
        <f t="shared" si="3"/>
      </c>
      <c r="DI16" s="510">
        <f t="shared" si="3"/>
      </c>
      <c r="DJ16" s="510">
        <f t="shared" si="3"/>
      </c>
      <c r="DK16" s="510">
        <f t="shared" si="3"/>
      </c>
      <c r="DL16" s="510">
        <f t="shared" si="3"/>
      </c>
      <c r="DM16" s="510">
        <f t="shared" si="3"/>
      </c>
      <c r="DN16" s="510">
        <f t="shared" si="3"/>
      </c>
      <c r="DO16" s="510">
        <f t="shared" si="3"/>
      </c>
      <c r="DP16" s="510">
        <f t="shared" si="3"/>
      </c>
      <c r="DQ16" s="510">
        <f t="shared" si="3"/>
      </c>
      <c r="DR16" s="510">
        <f t="shared" si="3"/>
      </c>
      <c r="DS16" s="510">
        <f t="shared" si="3"/>
      </c>
      <c r="DT16" s="510">
        <f t="shared" si="3"/>
      </c>
      <c r="DU16" s="510">
        <f t="shared" si="3"/>
      </c>
      <c r="DV16" s="514">
        <f t="shared" si="3"/>
      </c>
      <c r="GF16" s="399"/>
      <c r="GH16" s="398"/>
    </row>
    <row r="17" spans="2:190" ht="18" customHeight="1">
      <c r="B17" s="485"/>
      <c r="C17" s="502" t="s">
        <v>29</v>
      </c>
      <c r="D17" s="794" t="str">
        <f>'様式第16号-3-2（別紙1） (2炉用)'!R113</f>
        <v>10,367kJ/kg</v>
      </c>
      <c r="E17" s="509">
        <f aca="true" t="shared" si="4" ref="E17:BP17">IF(E14=3,E14,"")</f>
        <v>3</v>
      </c>
      <c r="F17" s="510">
        <f t="shared" si="4"/>
        <v>3</v>
      </c>
      <c r="G17" s="510">
        <f t="shared" si="4"/>
        <v>3</v>
      </c>
      <c r="H17" s="510">
        <f t="shared" si="4"/>
        <v>3</v>
      </c>
      <c r="I17" s="510">
        <f t="shared" si="4"/>
        <v>3</v>
      </c>
      <c r="J17" s="510">
        <f t="shared" si="4"/>
        <v>3</v>
      </c>
      <c r="K17" s="510">
        <f t="shared" si="4"/>
        <v>3</v>
      </c>
      <c r="L17" s="510">
        <f t="shared" si="4"/>
        <v>3</v>
      </c>
      <c r="M17" s="510">
        <f t="shared" si="4"/>
        <v>3</v>
      </c>
      <c r="N17" s="510">
        <f t="shared" si="4"/>
        <v>3</v>
      </c>
      <c r="O17" s="510">
        <f t="shared" si="4"/>
        <v>3</v>
      </c>
      <c r="P17" s="510">
        <f t="shared" si="4"/>
        <v>3</v>
      </c>
      <c r="Q17" s="510">
        <f t="shared" si="4"/>
        <v>3</v>
      </c>
      <c r="R17" s="510">
        <f t="shared" si="4"/>
        <v>3</v>
      </c>
      <c r="S17" s="510">
        <f t="shared" si="4"/>
        <v>3</v>
      </c>
      <c r="T17" s="510">
        <f t="shared" si="4"/>
        <v>3</v>
      </c>
      <c r="U17" s="510">
        <f t="shared" si="4"/>
        <v>3</v>
      </c>
      <c r="V17" s="510">
        <f t="shared" si="4"/>
        <v>3</v>
      </c>
      <c r="W17" s="510">
        <f t="shared" si="4"/>
        <v>3</v>
      </c>
      <c r="X17" s="510">
        <f t="shared" si="4"/>
        <v>3</v>
      </c>
      <c r="Y17" s="510">
        <f t="shared" si="4"/>
        <v>3</v>
      </c>
      <c r="Z17" s="510">
        <f t="shared" si="4"/>
        <v>3</v>
      </c>
      <c r="AA17" s="510">
        <f t="shared" si="4"/>
        <v>3</v>
      </c>
      <c r="AB17" s="510">
        <f t="shared" si="4"/>
        <v>3</v>
      </c>
      <c r="AC17" s="510">
        <f t="shared" si="4"/>
        <v>3</v>
      </c>
      <c r="AD17" s="510">
        <f t="shared" si="4"/>
        <v>3</v>
      </c>
      <c r="AE17" s="510">
        <f t="shared" si="4"/>
        <v>3</v>
      </c>
      <c r="AF17" s="510">
        <f t="shared" si="4"/>
        <v>3</v>
      </c>
      <c r="AG17" s="510">
        <f t="shared" si="4"/>
        <v>3</v>
      </c>
      <c r="AH17" s="511">
        <f t="shared" si="4"/>
        <v>3</v>
      </c>
      <c r="AI17" s="509">
        <f t="shared" si="4"/>
        <v>3</v>
      </c>
      <c r="AJ17" s="510">
        <f t="shared" si="4"/>
        <v>3</v>
      </c>
      <c r="AK17" s="510">
        <f t="shared" si="4"/>
        <v>3</v>
      </c>
      <c r="AL17" s="510">
        <f t="shared" si="4"/>
        <v>3</v>
      </c>
      <c r="AM17" s="510">
        <f t="shared" si="4"/>
      </c>
      <c r="AN17" s="510">
        <f t="shared" si="4"/>
      </c>
      <c r="AO17" s="510">
        <f t="shared" si="4"/>
      </c>
      <c r="AP17" s="510">
        <f t="shared" si="4"/>
      </c>
      <c r="AQ17" s="510">
        <f t="shared" si="4"/>
      </c>
      <c r="AR17" s="510">
        <f t="shared" si="4"/>
      </c>
      <c r="AS17" s="510">
        <f t="shared" si="4"/>
      </c>
      <c r="AT17" s="510">
        <f t="shared" si="4"/>
      </c>
      <c r="AU17" s="510">
        <f t="shared" si="4"/>
      </c>
      <c r="AV17" s="510">
        <f t="shared" si="4"/>
      </c>
      <c r="AW17" s="510">
        <f t="shared" si="4"/>
      </c>
      <c r="AX17" s="510">
        <f t="shared" si="4"/>
      </c>
      <c r="AY17" s="510">
        <f t="shared" si="4"/>
      </c>
      <c r="AZ17" s="510">
        <f t="shared" si="4"/>
      </c>
      <c r="BA17" s="510">
        <f t="shared" si="4"/>
      </c>
      <c r="BB17" s="510">
        <f t="shared" si="4"/>
      </c>
      <c r="BC17" s="510">
        <f t="shared" si="4"/>
      </c>
      <c r="BD17" s="510">
        <f t="shared" si="4"/>
      </c>
      <c r="BE17" s="510">
        <f t="shared" si="4"/>
      </c>
      <c r="BF17" s="510">
        <f t="shared" si="4"/>
      </c>
      <c r="BG17" s="510">
        <f t="shared" si="4"/>
      </c>
      <c r="BH17" s="510">
        <f t="shared" si="4"/>
      </c>
      <c r="BI17" s="510">
        <f t="shared" si="4"/>
      </c>
      <c r="BJ17" s="510">
        <f t="shared" si="4"/>
      </c>
      <c r="BK17" s="510">
        <f t="shared" si="4"/>
      </c>
      <c r="BL17" s="510">
        <f t="shared" si="4"/>
      </c>
      <c r="BM17" s="511">
        <f t="shared" si="4"/>
      </c>
      <c r="BN17" s="509">
        <f t="shared" si="4"/>
      </c>
      <c r="BO17" s="510">
        <f t="shared" si="4"/>
      </c>
      <c r="BP17" s="510">
        <f t="shared" si="4"/>
      </c>
      <c r="BQ17" s="510">
        <f aca="true" t="shared" si="5" ref="BQ17:DV17">IF(BQ14=3,BQ14,"")</f>
      </c>
      <c r="BR17" s="510">
        <f t="shared" si="5"/>
      </c>
      <c r="BS17" s="510">
        <f t="shared" si="5"/>
      </c>
      <c r="BT17" s="510">
        <f t="shared" si="5"/>
      </c>
      <c r="BU17" s="510">
        <f t="shared" si="5"/>
      </c>
      <c r="BV17" s="510">
        <f t="shared" si="5"/>
      </c>
      <c r="BW17" s="510">
        <f t="shared" si="5"/>
      </c>
      <c r="BX17" s="510">
        <f t="shared" si="5"/>
      </c>
      <c r="BY17" s="510">
        <f t="shared" si="5"/>
      </c>
      <c r="BZ17" s="510">
        <f t="shared" si="5"/>
      </c>
      <c r="CA17" s="510">
        <f t="shared" si="5"/>
      </c>
      <c r="CB17" s="510">
        <f t="shared" si="5"/>
      </c>
      <c r="CC17" s="510">
        <f t="shared" si="5"/>
      </c>
      <c r="CD17" s="510">
        <f t="shared" si="5"/>
      </c>
      <c r="CE17" s="510">
        <f t="shared" si="5"/>
      </c>
      <c r="CF17" s="510">
        <f t="shared" si="5"/>
      </c>
      <c r="CG17" s="510">
        <f t="shared" si="5"/>
      </c>
      <c r="CH17" s="510">
        <f t="shared" si="5"/>
      </c>
      <c r="CI17" s="510">
        <f t="shared" si="5"/>
      </c>
      <c r="CJ17" s="510">
        <f t="shared" si="5"/>
      </c>
      <c r="CK17" s="510">
        <f t="shared" si="5"/>
      </c>
      <c r="CL17" s="510">
        <f t="shared" si="5"/>
      </c>
      <c r="CM17" s="510">
        <f t="shared" si="5"/>
      </c>
      <c r="CN17" s="510">
        <f t="shared" si="5"/>
      </c>
      <c r="CO17" s="510">
        <f t="shared" si="5"/>
      </c>
      <c r="CP17" s="510">
        <f t="shared" si="5"/>
      </c>
      <c r="CQ17" s="511">
        <f t="shared" si="5"/>
      </c>
      <c r="CR17" s="509">
        <f t="shared" si="5"/>
      </c>
      <c r="CS17" s="510">
        <f t="shared" si="5"/>
      </c>
      <c r="CT17" s="510">
        <f t="shared" si="5"/>
      </c>
      <c r="CU17" s="510">
        <f t="shared" si="5"/>
      </c>
      <c r="CV17" s="510">
        <f t="shared" si="5"/>
      </c>
      <c r="CW17" s="510">
        <f t="shared" si="5"/>
      </c>
      <c r="CX17" s="510">
        <f t="shared" si="5"/>
      </c>
      <c r="CY17" s="510">
        <f t="shared" si="5"/>
      </c>
      <c r="CZ17" s="510">
        <f t="shared" si="5"/>
      </c>
      <c r="DA17" s="510">
        <f t="shared" si="5"/>
      </c>
      <c r="DB17" s="510">
        <f t="shared" si="5"/>
      </c>
      <c r="DC17" s="510">
        <f t="shared" si="5"/>
      </c>
      <c r="DD17" s="510">
        <f t="shared" si="5"/>
      </c>
      <c r="DE17" s="510">
        <f t="shared" si="5"/>
      </c>
      <c r="DF17" s="510">
        <f t="shared" si="5"/>
      </c>
      <c r="DG17" s="510">
        <f t="shared" si="5"/>
      </c>
      <c r="DH17" s="510">
        <f t="shared" si="5"/>
      </c>
      <c r="DI17" s="510">
        <f t="shared" si="5"/>
      </c>
      <c r="DJ17" s="510">
        <f t="shared" si="5"/>
      </c>
      <c r="DK17" s="510">
        <f t="shared" si="5"/>
      </c>
      <c r="DL17" s="510">
        <f t="shared" si="5"/>
      </c>
      <c r="DM17" s="510">
        <f t="shared" si="5"/>
      </c>
      <c r="DN17" s="510">
        <f t="shared" si="5"/>
      </c>
      <c r="DO17" s="510">
        <f t="shared" si="5"/>
      </c>
      <c r="DP17" s="510">
        <f t="shared" si="5"/>
      </c>
      <c r="DQ17" s="510">
        <f t="shared" si="5"/>
      </c>
      <c r="DR17" s="510">
        <f t="shared" si="5"/>
      </c>
      <c r="DS17" s="510">
        <f t="shared" si="5"/>
      </c>
      <c r="DT17" s="510">
        <f t="shared" si="5"/>
      </c>
      <c r="DU17" s="510">
        <f t="shared" si="5"/>
      </c>
      <c r="DV17" s="514">
        <f t="shared" si="5"/>
      </c>
      <c r="GF17" s="399"/>
      <c r="GH17" s="398"/>
    </row>
    <row r="18" spans="2:190" ht="18" customHeight="1">
      <c r="B18" s="485"/>
      <c r="C18" s="502" t="s">
        <v>30</v>
      </c>
      <c r="D18" s="794" t="str">
        <f>'様式第16号-3-2（別紙1） (2炉用)'!R114</f>
        <v>9,200kJ/kg</v>
      </c>
      <c r="E18" s="509">
        <f aca="true" t="shared" si="6" ref="E18:BP18">IF(E14=4,E14,"")</f>
      </c>
      <c r="F18" s="510">
        <f t="shared" si="6"/>
      </c>
      <c r="G18" s="510">
        <f t="shared" si="6"/>
      </c>
      <c r="H18" s="510">
        <f t="shared" si="6"/>
      </c>
      <c r="I18" s="510">
        <f t="shared" si="6"/>
      </c>
      <c r="J18" s="510">
        <f t="shared" si="6"/>
      </c>
      <c r="K18" s="510">
        <f t="shared" si="6"/>
      </c>
      <c r="L18" s="510">
        <f t="shared" si="6"/>
      </c>
      <c r="M18" s="510">
        <f t="shared" si="6"/>
      </c>
      <c r="N18" s="510">
        <f t="shared" si="6"/>
      </c>
      <c r="O18" s="510">
        <f t="shared" si="6"/>
      </c>
      <c r="P18" s="510">
        <f t="shared" si="6"/>
      </c>
      <c r="Q18" s="510">
        <f t="shared" si="6"/>
      </c>
      <c r="R18" s="510">
        <f t="shared" si="6"/>
      </c>
      <c r="S18" s="510">
        <f t="shared" si="6"/>
      </c>
      <c r="T18" s="510">
        <f t="shared" si="6"/>
      </c>
      <c r="U18" s="510">
        <f t="shared" si="6"/>
      </c>
      <c r="V18" s="510">
        <f t="shared" si="6"/>
      </c>
      <c r="W18" s="510">
        <f t="shared" si="6"/>
      </c>
      <c r="X18" s="510">
        <f t="shared" si="6"/>
      </c>
      <c r="Y18" s="510">
        <f t="shared" si="6"/>
      </c>
      <c r="Z18" s="510">
        <f t="shared" si="6"/>
      </c>
      <c r="AA18" s="510">
        <f t="shared" si="6"/>
      </c>
      <c r="AB18" s="510">
        <f t="shared" si="6"/>
      </c>
      <c r="AC18" s="510">
        <f t="shared" si="6"/>
      </c>
      <c r="AD18" s="510">
        <f t="shared" si="6"/>
      </c>
      <c r="AE18" s="510">
        <f t="shared" si="6"/>
      </c>
      <c r="AF18" s="510">
        <f t="shared" si="6"/>
      </c>
      <c r="AG18" s="510">
        <f t="shared" si="6"/>
      </c>
      <c r="AH18" s="511">
        <f t="shared" si="6"/>
      </c>
      <c r="AI18" s="509">
        <f t="shared" si="6"/>
      </c>
      <c r="AJ18" s="510">
        <f t="shared" si="6"/>
      </c>
      <c r="AK18" s="510">
        <f t="shared" si="6"/>
      </c>
      <c r="AL18" s="510">
        <f t="shared" si="6"/>
      </c>
      <c r="AM18" s="510">
        <f t="shared" si="6"/>
        <v>4</v>
      </c>
      <c r="AN18" s="510">
        <f t="shared" si="6"/>
        <v>4</v>
      </c>
      <c r="AO18" s="510">
        <f t="shared" si="6"/>
        <v>4</v>
      </c>
      <c r="AP18" s="510">
        <f t="shared" si="6"/>
        <v>4</v>
      </c>
      <c r="AQ18" s="510">
        <f t="shared" si="6"/>
        <v>4</v>
      </c>
      <c r="AR18" s="510">
        <f t="shared" si="6"/>
        <v>4</v>
      </c>
      <c r="AS18" s="510">
        <f t="shared" si="6"/>
        <v>4</v>
      </c>
      <c r="AT18" s="510">
        <f t="shared" si="6"/>
        <v>4</v>
      </c>
      <c r="AU18" s="510">
        <f t="shared" si="6"/>
        <v>4</v>
      </c>
      <c r="AV18" s="510">
        <f t="shared" si="6"/>
        <v>4</v>
      </c>
      <c r="AW18" s="510">
        <f t="shared" si="6"/>
        <v>4</v>
      </c>
      <c r="AX18" s="510">
        <f t="shared" si="6"/>
        <v>4</v>
      </c>
      <c r="AY18" s="510">
        <f t="shared" si="6"/>
        <v>4</v>
      </c>
      <c r="AZ18" s="510">
        <f t="shared" si="6"/>
        <v>4</v>
      </c>
      <c r="BA18" s="510">
        <f t="shared" si="6"/>
        <v>4</v>
      </c>
      <c r="BB18" s="510">
        <f t="shared" si="6"/>
        <v>4</v>
      </c>
      <c r="BC18" s="510">
        <f t="shared" si="6"/>
        <v>4</v>
      </c>
      <c r="BD18" s="510">
        <f t="shared" si="6"/>
        <v>4</v>
      </c>
      <c r="BE18" s="510">
        <f t="shared" si="6"/>
        <v>4</v>
      </c>
      <c r="BF18" s="510">
        <f t="shared" si="6"/>
        <v>4</v>
      </c>
      <c r="BG18" s="510">
        <f t="shared" si="6"/>
        <v>4</v>
      </c>
      <c r="BH18" s="510">
        <f t="shared" si="6"/>
        <v>4</v>
      </c>
      <c r="BI18" s="510">
        <f t="shared" si="6"/>
        <v>4</v>
      </c>
      <c r="BJ18" s="510">
        <f t="shared" si="6"/>
        <v>4</v>
      </c>
      <c r="BK18" s="510">
        <f t="shared" si="6"/>
        <v>4</v>
      </c>
      <c r="BL18" s="510">
        <f t="shared" si="6"/>
        <v>4</v>
      </c>
      <c r="BM18" s="511">
        <f t="shared" si="6"/>
        <v>4</v>
      </c>
      <c r="BN18" s="509">
        <f t="shared" si="6"/>
        <v>4</v>
      </c>
      <c r="BO18" s="510">
        <f t="shared" si="6"/>
        <v>4</v>
      </c>
      <c r="BP18" s="510">
        <f t="shared" si="6"/>
        <v>4</v>
      </c>
      <c r="BQ18" s="510">
        <f aca="true" t="shared" si="7" ref="BQ18:DV18">IF(BQ14=4,BQ14,"")</f>
        <v>4</v>
      </c>
      <c r="BR18" s="510">
        <f t="shared" si="7"/>
        <v>4</v>
      </c>
      <c r="BS18" s="510">
        <f t="shared" si="7"/>
        <v>4</v>
      </c>
      <c r="BT18" s="510">
        <f t="shared" si="7"/>
        <v>4</v>
      </c>
      <c r="BU18" s="510">
        <f t="shared" si="7"/>
        <v>4</v>
      </c>
      <c r="BV18" s="510">
        <f t="shared" si="7"/>
        <v>4</v>
      </c>
      <c r="BW18" s="510">
        <f t="shared" si="7"/>
        <v>4</v>
      </c>
      <c r="BX18" s="510">
        <f t="shared" si="7"/>
        <v>4</v>
      </c>
      <c r="BY18" s="510">
        <f t="shared" si="7"/>
        <v>4</v>
      </c>
      <c r="BZ18" s="510">
        <f t="shared" si="7"/>
        <v>4</v>
      </c>
      <c r="CA18" s="510">
        <f t="shared" si="7"/>
      </c>
      <c r="CB18" s="510">
        <f t="shared" si="7"/>
      </c>
      <c r="CC18" s="510">
        <f t="shared" si="7"/>
      </c>
      <c r="CD18" s="510">
        <f t="shared" si="7"/>
      </c>
      <c r="CE18" s="510">
        <f t="shared" si="7"/>
      </c>
      <c r="CF18" s="510">
        <f t="shared" si="7"/>
      </c>
      <c r="CG18" s="510">
        <f t="shared" si="7"/>
      </c>
      <c r="CH18" s="510">
        <f t="shared" si="7"/>
      </c>
      <c r="CI18" s="510">
        <f t="shared" si="7"/>
      </c>
      <c r="CJ18" s="510">
        <f t="shared" si="7"/>
      </c>
      <c r="CK18" s="510">
        <f t="shared" si="7"/>
      </c>
      <c r="CL18" s="510">
        <f t="shared" si="7"/>
      </c>
      <c r="CM18" s="510">
        <f t="shared" si="7"/>
      </c>
      <c r="CN18" s="510">
        <f t="shared" si="7"/>
      </c>
      <c r="CO18" s="510">
        <f t="shared" si="7"/>
      </c>
      <c r="CP18" s="510">
        <f t="shared" si="7"/>
      </c>
      <c r="CQ18" s="511">
        <f t="shared" si="7"/>
      </c>
      <c r="CR18" s="509">
        <f t="shared" si="7"/>
      </c>
      <c r="CS18" s="510">
        <f t="shared" si="7"/>
      </c>
      <c r="CT18" s="510">
        <f t="shared" si="7"/>
      </c>
      <c r="CU18" s="510">
        <f t="shared" si="7"/>
      </c>
      <c r="CV18" s="510">
        <f t="shared" si="7"/>
      </c>
      <c r="CW18" s="510">
        <f t="shared" si="7"/>
      </c>
      <c r="CX18" s="510">
        <f t="shared" si="7"/>
      </c>
      <c r="CY18" s="510">
        <f t="shared" si="7"/>
      </c>
      <c r="CZ18" s="510">
        <f t="shared" si="7"/>
      </c>
      <c r="DA18" s="510">
        <f t="shared" si="7"/>
      </c>
      <c r="DB18" s="510">
        <f t="shared" si="7"/>
      </c>
      <c r="DC18" s="510">
        <f t="shared" si="7"/>
      </c>
      <c r="DD18" s="510">
        <f t="shared" si="7"/>
      </c>
      <c r="DE18" s="510">
        <f t="shared" si="7"/>
      </c>
      <c r="DF18" s="510">
        <f t="shared" si="7"/>
      </c>
      <c r="DG18" s="510">
        <f t="shared" si="7"/>
      </c>
      <c r="DH18" s="510">
        <f t="shared" si="7"/>
      </c>
      <c r="DI18" s="510">
        <f t="shared" si="7"/>
      </c>
      <c r="DJ18" s="510">
        <f t="shared" si="7"/>
      </c>
      <c r="DK18" s="510">
        <f t="shared" si="7"/>
      </c>
      <c r="DL18" s="510">
        <f t="shared" si="7"/>
      </c>
      <c r="DM18" s="510">
        <f t="shared" si="7"/>
      </c>
      <c r="DN18" s="510">
        <f t="shared" si="7"/>
      </c>
      <c r="DO18" s="510">
        <f t="shared" si="7"/>
      </c>
      <c r="DP18" s="510">
        <f t="shared" si="7"/>
      </c>
      <c r="DQ18" s="510">
        <f t="shared" si="7"/>
      </c>
      <c r="DR18" s="510">
        <f t="shared" si="7"/>
      </c>
      <c r="DS18" s="510">
        <f t="shared" si="7"/>
      </c>
      <c r="DT18" s="510">
        <f t="shared" si="7"/>
      </c>
      <c r="DU18" s="510">
        <f t="shared" si="7"/>
      </c>
      <c r="DV18" s="514">
        <f t="shared" si="7"/>
      </c>
      <c r="GF18" s="399"/>
      <c r="GH18" s="398"/>
    </row>
    <row r="19" spans="2:190" ht="18" customHeight="1">
      <c r="B19" s="485"/>
      <c r="C19" s="502" t="s">
        <v>31</v>
      </c>
      <c r="D19" s="794" t="str">
        <f>'様式第16号-3-2（別紙1） (2炉用)'!R115</f>
        <v>8,033kJ/kg</v>
      </c>
      <c r="E19" s="509">
        <f aca="true" t="shared" si="8" ref="E19:BP19">IF(E14=5,E14,"")</f>
      </c>
      <c r="F19" s="510">
        <f t="shared" si="8"/>
      </c>
      <c r="G19" s="510">
        <f t="shared" si="8"/>
      </c>
      <c r="H19" s="510">
        <f t="shared" si="8"/>
      </c>
      <c r="I19" s="510">
        <f t="shared" si="8"/>
      </c>
      <c r="J19" s="510">
        <f t="shared" si="8"/>
      </c>
      <c r="K19" s="510">
        <f t="shared" si="8"/>
      </c>
      <c r="L19" s="510">
        <f t="shared" si="8"/>
      </c>
      <c r="M19" s="510">
        <f t="shared" si="8"/>
      </c>
      <c r="N19" s="510">
        <f t="shared" si="8"/>
      </c>
      <c r="O19" s="510">
        <f t="shared" si="8"/>
      </c>
      <c r="P19" s="510">
        <f t="shared" si="8"/>
      </c>
      <c r="Q19" s="510">
        <f t="shared" si="8"/>
      </c>
      <c r="R19" s="510">
        <f t="shared" si="8"/>
      </c>
      <c r="S19" s="510">
        <f t="shared" si="8"/>
      </c>
      <c r="T19" s="510">
        <f t="shared" si="8"/>
      </c>
      <c r="U19" s="510">
        <f t="shared" si="8"/>
      </c>
      <c r="V19" s="510">
        <f t="shared" si="8"/>
      </c>
      <c r="W19" s="510">
        <f t="shared" si="8"/>
      </c>
      <c r="X19" s="510">
        <f t="shared" si="8"/>
      </c>
      <c r="Y19" s="510">
        <f t="shared" si="8"/>
      </c>
      <c r="Z19" s="510">
        <f t="shared" si="8"/>
      </c>
      <c r="AA19" s="510">
        <f t="shared" si="8"/>
      </c>
      <c r="AB19" s="510">
        <f t="shared" si="8"/>
      </c>
      <c r="AC19" s="510">
        <f t="shared" si="8"/>
      </c>
      <c r="AD19" s="510">
        <f t="shared" si="8"/>
      </c>
      <c r="AE19" s="510">
        <f t="shared" si="8"/>
      </c>
      <c r="AF19" s="510">
        <f t="shared" si="8"/>
      </c>
      <c r="AG19" s="510">
        <f t="shared" si="8"/>
      </c>
      <c r="AH19" s="511">
        <f t="shared" si="8"/>
      </c>
      <c r="AI19" s="509">
        <f t="shared" si="8"/>
      </c>
      <c r="AJ19" s="510">
        <f t="shared" si="8"/>
      </c>
      <c r="AK19" s="510">
        <f t="shared" si="8"/>
      </c>
      <c r="AL19" s="510">
        <f t="shared" si="8"/>
      </c>
      <c r="AM19" s="510">
        <f t="shared" si="8"/>
      </c>
      <c r="AN19" s="510">
        <f t="shared" si="8"/>
      </c>
      <c r="AO19" s="510">
        <f t="shared" si="8"/>
      </c>
      <c r="AP19" s="510">
        <f t="shared" si="8"/>
      </c>
      <c r="AQ19" s="510">
        <f t="shared" si="8"/>
      </c>
      <c r="AR19" s="510">
        <f t="shared" si="8"/>
      </c>
      <c r="AS19" s="510">
        <f t="shared" si="8"/>
      </c>
      <c r="AT19" s="510">
        <f t="shared" si="8"/>
      </c>
      <c r="AU19" s="510">
        <f t="shared" si="8"/>
      </c>
      <c r="AV19" s="510">
        <f t="shared" si="8"/>
      </c>
      <c r="AW19" s="510">
        <f t="shared" si="8"/>
      </c>
      <c r="AX19" s="510">
        <f t="shared" si="8"/>
      </c>
      <c r="AY19" s="510">
        <f t="shared" si="8"/>
      </c>
      <c r="AZ19" s="510">
        <f t="shared" si="8"/>
      </c>
      <c r="BA19" s="510">
        <f t="shared" si="8"/>
      </c>
      <c r="BB19" s="510">
        <f t="shared" si="8"/>
      </c>
      <c r="BC19" s="510">
        <f t="shared" si="8"/>
      </c>
      <c r="BD19" s="510">
        <f t="shared" si="8"/>
      </c>
      <c r="BE19" s="510">
        <f t="shared" si="8"/>
      </c>
      <c r="BF19" s="510">
        <f t="shared" si="8"/>
      </c>
      <c r="BG19" s="510">
        <f t="shared" si="8"/>
      </c>
      <c r="BH19" s="510">
        <f t="shared" si="8"/>
      </c>
      <c r="BI19" s="510">
        <f t="shared" si="8"/>
      </c>
      <c r="BJ19" s="510">
        <f t="shared" si="8"/>
      </c>
      <c r="BK19" s="510">
        <f t="shared" si="8"/>
      </c>
      <c r="BL19" s="510">
        <f t="shared" si="8"/>
      </c>
      <c r="BM19" s="511">
        <f t="shared" si="8"/>
      </c>
      <c r="BN19" s="509">
        <f t="shared" si="8"/>
      </c>
      <c r="BO19" s="510">
        <f t="shared" si="8"/>
      </c>
      <c r="BP19" s="510">
        <f t="shared" si="8"/>
      </c>
      <c r="BQ19" s="510">
        <f aca="true" t="shared" si="9" ref="BQ19:DV19">IF(BQ14=5,BQ14,"")</f>
      </c>
      <c r="BR19" s="510">
        <f t="shared" si="9"/>
      </c>
      <c r="BS19" s="510">
        <f t="shared" si="9"/>
      </c>
      <c r="BT19" s="510">
        <f t="shared" si="9"/>
      </c>
      <c r="BU19" s="510">
        <f t="shared" si="9"/>
      </c>
      <c r="BV19" s="510">
        <f t="shared" si="9"/>
      </c>
      <c r="BW19" s="510">
        <f t="shared" si="9"/>
      </c>
      <c r="BX19" s="510">
        <f t="shared" si="9"/>
      </c>
      <c r="BY19" s="510">
        <f t="shared" si="9"/>
      </c>
      <c r="BZ19" s="510">
        <f t="shared" si="9"/>
      </c>
      <c r="CA19" s="510">
        <f t="shared" si="9"/>
        <v>5</v>
      </c>
      <c r="CB19" s="510">
        <f t="shared" si="9"/>
        <v>5</v>
      </c>
      <c r="CC19" s="510">
        <f t="shared" si="9"/>
        <v>5</v>
      </c>
      <c r="CD19" s="510">
        <f t="shared" si="9"/>
        <v>5</v>
      </c>
      <c r="CE19" s="510">
        <f t="shared" si="9"/>
        <v>5</v>
      </c>
      <c r="CF19" s="510">
        <f t="shared" si="9"/>
        <v>5</v>
      </c>
      <c r="CG19" s="510">
        <f t="shared" si="9"/>
        <v>5</v>
      </c>
      <c r="CH19" s="510">
        <f t="shared" si="9"/>
        <v>5</v>
      </c>
      <c r="CI19" s="510">
        <f t="shared" si="9"/>
        <v>5</v>
      </c>
      <c r="CJ19" s="510">
        <f t="shared" si="9"/>
        <v>5</v>
      </c>
      <c r="CK19" s="510">
        <f t="shared" si="9"/>
        <v>5</v>
      </c>
      <c r="CL19" s="510">
        <f t="shared" si="9"/>
        <v>5</v>
      </c>
      <c r="CM19" s="510">
        <f t="shared" si="9"/>
        <v>5</v>
      </c>
      <c r="CN19" s="510">
        <f t="shared" si="9"/>
        <v>5</v>
      </c>
      <c r="CO19" s="510">
        <f t="shared" si="9"/>
        <v>5</v>
      </c>
      <c r="CP19" s="510">
        <f t="shared" si="9"/>
        <v>5</v>
      </c>
      <c r="CQ19" s="511">
        <f t="shared" si="9"/>
        <v>5</v>
      </c>
      <c r="CR19" s="509">
        <f t="shared" si="9"/>
        <v>5</v>
      </c>
      <c r="CS19" s="510">
        <f t="shared" si="9"/>
        <v>5</v>
      </c>
      <c r="CT19" s="510">
        <f t="shared" si="9"/>
        <v>5</v>
      </c>
      <c r="CU19" s="510">
        <f t="shared" si="9"/>
        <v>5</v>
      </c>
      <c r="CV19" s="510">
        <f t="shared" si="9"/>
        <v>5</v>
      </c>
      <c r="CW19" s="510">
        <f t="shared" si="9"/>
        <v>5</v>
      </c>
      <c r="CX19" s="510">
        <f t="shared" si="9"/>
        <v>5</v>
      </c>
      <c r="CY19" s="510">
        <f t="shared" si="9"/>
        <v>5</v>
      </c>
      <c r="CZ19" s="510">
        <f t="shared" si="9"/>
        <v>5</v>
      </c>
      <c r="DA19" s="510">
        <f t="shared" si="9"/>
        <v>5</v>
      </c>
      <c r="DB19" s="510">
        <f t="shared" si="9"/>
        <v>5</v>
      </c>
      <c r="DC19" s="510">
        <f t="shared" si="9"/>
        <v>5</v>
      </c>
      <c r="DD19" s="510">
        <f t="shared" si="9"/>
        <v>5</v>
      </c>
      <c r="DE19" s="510">
        <f t="shared" si="9"/>
        <v>5</v>
      </c>
      <c r="DF19" s="510">
        <f t="shared" si="9"/>
        <v>5</v>
      </c>
      <c r="DG19" s="510">
        <f t="shared" si="9"/>
        <v>5</v>
      </c>
      <c r="DH19" s="510">
        <f t="shared" si="9"/>
        <v>5</v>
      </c>
      <c r="DI19" s="510">
        <f t="shared" si="9"/>
      </c>
      <c r="DJ19" s="510">
        <f t="shared" si="9"/>
      </c>
      <c r="DK19" s="510">
        <f t="shared" si="9"/>
      </c>
      <c r="DL19" s="510">
        <f t="shared" si="9"/>
      </c>
      <c r="DM19" s="510">
        <f t="shared" si="9"/>
      </c>
      <c r="DN19" s="510">
        <f t="shared" si="9"/>
      </c>
      <c r="DO19" s="510">
        <f t="shared" si="9"/>
      </c>
      <c r="DP19" s="510">
        <f t="shared" si="9"/>
      </c>
      <c r="DQ19" s="510">
        <f t="shared" si="9"/>
      </c>
      <c r="DR19" s="510">
        <f t="shared" si="9"/>
      </c>
      <c r="DS19" s="510">
        <f t="shared" si="9"/>
      </c>
      <c r="DT19" s="510">
        <f t="shared" si="9"/>
      </c>
      <c r="DU19" s="510">
        <f t="shared" si="9"/>
      </c>
      <c r="DV19" s="514">
        <f t="shared" si="9"/>
      </c>
      <c r="GF19" s="399"/>
      <c r="GH19" s="398"/>
    </row>
    <row r="20" spans="2:190" ht="18" customHeight="1">
      <c r="B20" s="485"/>
      <c r="C20" s="502" t="s">
        <v>32</v>
      </c>
      <c r="D20" s="794" t="str">
        <f>'様式第16号-3-2（別紙1） (2炉用)'!R116</f>
        <v>6,867kJ/kg</v>
      </c>
      <c r="E20" s="509">
        <f aca="true" t="shared" si="10" ref="E20:BP20">IF(E14=6,E14,"")</f>
      </c>
      <c r="F20" s="510">
        <f t="shared" si="10"/>
      </c>
      <c r="G20" s="510">
        <f t="shared" si="10"/>
      </c>
      <c r="H20" s="510">
        <f t="shared" si="10"/>
      </c>
      <c r="I20" s="510">
        <f t="shared" si="10"/>
      </c>
      <c r="J20" s="510">
        <f t="shared" si="10"/>
      </c>
      <c r="K20" s="510">
        <f t="shared" si="10"/>
      </c>
      <c r="L20" s="510">
        <f t="shared" si="10"/>
      </c>
      <c r="M20" s="510">
        <f t="shared" si="10"/>
      </c>
      <c r="N20" s="510">
        <f t="shared" si="10"/>
      </c>
      <c r="O20" s="510">
        <f t="shared" si="10"/>
      </c>
      <c r="P20" s="510">
        <f t="shared" si="10"/>
      </c>
      <c r="Q20" s="510">
        <f t="shared" si="10"/>
      </c>
      <c r="R20" s="510">
        <f t="shared" si="10"/>
      </c>
      <c r="S20" s="510">
        <f t="shared" si="10"/>
      </c>
      <c r="T20" s="510">
        <f t="shared" si="10"/>
      </c>
      <c r="U20" s="510">
        <f t="shared" si="10"/>
      </c>
      <c r="V20" s="510">
        <f t="shared" si="10"/>
      </c>
      <c r="W20" s="510">
        <f t="shared" si="10"/>
      </c>
      <c r="X20" s="510">
        <f t="shared" si="10"/>
      </c>
      <c r="Y20" s="510">
        <f t="shared" si="10"/>
      </c>
      <c r="Z20" s="510">
        <f t="shared" si="10"/>
      </c>
      <c r="AA20" s="510">
        <f t="shared" si="10"/>
      </c>
      <c r="AB20" s="510">
        <f t="shared" si="10"/>
      </c>
      <c r="AC20" s="510">
        <f t="shared" si="10"/>
      </c>
      <c r="AD20" s="510">
        <f t="shared" si="10"/>
      </c>
      <c r="AE20" s="510">
        <f t="shared" si="10"/>
      </c>
      <c r="AF20" s="510">
        <f t="shared" si="10"/>
      </c>
      <c r="AG20" s="510">
        <f t="shared" si="10"/>
      </c>
      <c r="AH20" s="511">
        <f t="shared" si="10"/>
      </c>
      <c r="AI20" s="509">
        <f t="shared" si="10"/>
      </c>
      <c r="AJ20" s="510">
        <f t="shared" si="10"/>
      </c>
      <c r="AK20" s="510">
        <f t="shared" si="10"/>
      </c>
      <c r="AL20" s="510">
        <f t="shared" si="10"/>
      </c>
      <c r="AM20" s="510">
        <f t="shared" si="10"/>
      </c>
      <c r="AN20" s="510">
        <f t="shared" si="10"/>
      </c>
      <c r="AO20" s="510">
        <f t="shared" si="10"/>
      </c>
      <c r="AP20" s="510">
        <f t="shared" si="10"/>
      </c>
      <c r="AQ20" s="510">
        <f t="shared" si="10"/>
      </c>
      <c r="AR20" s="510">
        <f t="shared" si="10"/>
      </c>
      <c r="AS20" s="510">
        <f t="shared" si="10"/>
      </c>
      <c r="AT20" s="510">
        <f t="shared" si="10"/>
      </c>
      <c r="AU20" s="510">
        <f t="shared" si="10"/>
      </c>
      <c r="AV20" s="510">
        <f t="shared" si="10"/>
      </c>
      <c r="AW20" s="510">
        <f t="shared" si="10"/>
      </c>
      <c r="AX20" s="510">
        <f t="shared" si="10"/>
      </c>
      <c r="AY20" s="510">
        <f t="shared" si="10"/>
      </c>
      <c r="AZ20" s="510">
        <f t="shared" si="10"/>
      </c>
      <c r="BA20" s="510">
        <f t="shared" si="10"/>
      </c>
      <c r="BB20" s="510">
        <f t="shared" si="10"/>
      </c>
      <c r="BC20" s="510">
        <f t="shared" si="10"/>
      </c>
      <c r="BD20" s="510">
        <f t="shared" si="10"/>
      </c>
      <c r="BE20" s="510">
        <f t="shared" si="10"/>
      </c>
      <c r="BF20" s="510">
        <f t="shared" si="10"/>
      </c>
      <c r="BG20" s="510">
        <f t="shared" si="10"/>
      </c>
      <c r="BH20" s="510">
        <f t="shared" si="10"/>
      </c>
      <c r="BI20" s="510">
        <f t="shared" si="10"/>
      </c>
      <c r="BJ20" s="510">
        <f t="shared" si="10"/>
      </c>
      <c r="BK20" s="510">
        <f t="shared" si="10"/>
      </c>
      <c r="BL20" s="510">
        <f t="shared" si="10"/>
      </c>
      <c r="BM20" s="511">
        <f t="shared" si="10"/>
      </c>
      <c r="BN20" s="509">
        <f t="shared" si="10"/>
      </c>
      <c r="BO20" s="510">
        <f t="shared" si="10"/>
      </c>
      <c r="BP20" s="510">
        <f t="shared" si="10"/>
      </c>
      <c r="BQ20" s="510">
        <f aca="true" t="shared" si="11" ref="BQ20:DV20">IF(BQ14=6,BQ14,"")</f>
      </c>
      <c r="BR20" s="510">
        <f t="shared" si="11"/>
      </c>
      <c r="BS20" s="510">
        <f t="shared" si="11"/>
      </c>
      <c r="BT20" s="510">
        <f t="shared" si="11"/>
      </c>
      <c r="BU20" s="510">
        <f t="shared" si="11"/>
      </c>
      <c r="BV20" s="510">
        <f t="shared" si="11"/>
      </c>
      <c r="BW20" s="510">
        <f t="shared" si="11"/>
      </c>
      <c r="BX20" s="510">
        <f t="shared" si="11"/>
      </c>
      <c r="BY20" s="510">
        <f t="shared" si="11"/>
      </c>
      <c r="BZ20" s="510">
        <f t="shared" si="11"/>
      </c>
      <c r="CA20" s="510">
        <f t="shared" si="11"/>
      </c>
      <c r="CB20" s="510">
        <f t="shared" si="11"/>
      </c>
      <c r="CC20" s="510">
        <f t="shared" si="11"/>
      </c>
      <c r="CD20" s="510">
        <f t="shared" si="11"/>
      </c>
      <c r="CE20" s="510">
        <f t="shared" si="11"/>
      </c>
      <c r="CF20" s="510">
        <f t="shared" si="11"/>
      </c>
      <c r="CG20" s="510">
        <f t="shared" si="11"/>
      </c>
      <c r="CH20" s="510">
        <f t="shared" si="11"/>
      </c>
      <c r="CI20" s="510">
        <f t="shared" si="11"/>
      </c>
      <c r="CJ20" s="510">
        <f t="shared" si="11"/>
      </c>
      <c r="CK20" s="510">
        <f t="shared" si="11"/>
      </c>
      <c r="CL20" s="510">
        <f t="shared" si="11"/>
      </c>
      <c r="CM20" s="510">
        <f t="shared" si="11"/>
      </c>
      <c r="CN20" s="510">
        <f t="shared" si="11"/>
      </c>
      <c r="CO20" s="510">
        <f t="shared" si="11"/>
      </c>
      <c r="CP20" s="510">
        <f t="shared" si="11"/>
      </c>
      <c r="CQ20" s="511">
        <f t="shared" si="11"/>
      </c>
      <c r="CR20" s="509">
        <f t="shared" si="11"/>
      </c>
      <c r="CS20" s="510">
        <f t="shared" si="11"/>
      </c>
      <c r="CT20" s="510">
        <f t="shared" si="11"/>
      </c>
      <c r="CU20" s="510">
        <f t="shared" si="11"/>
      </c>
      <c r="CV20" s="510">
        <f t="shared" si="11"/>
      </c>
      <c r="CW20" s="510">
        <f t="shared" si="11"/>
      </c>
      <c r="CX20" s="510">
        <f t="shared" si="11"/>
      </c>
      <c r="CY20" s="510">
        <f t="shared" si="11"/>
      </c>
      <c r="CZ20" s="510">
        <f t="shared" si="11"/>
      </c>
      <c r="DA20" s="510">
        <f t="shared" si="11"/>
      </c>
      <c r="DB20" s="510">
        <f t="shared" si="11"/>
      </c>
      <c r="DC20" s="510">
        <f t="shared" si="11"/>
      </c>
      <c r="DD20" s="510">
        <f t="shared" si="11"/>
      </c>
      <c r="DE20" s="510">
        <f t="shared" si="11"/>
      </c>
      <c r="DF20" s="510">
        <f t="shared" si="11"/>
      </c>
      <c r="DG20" s="510">
        <f t="shared" si="11"/>
      </c>
      <c r="DH20" s="510">
        <f t="shared" si="11"/>
      </c>
      <c r="DI20" s="510">
        <f t="shared" si="11"/>
        <v>6</v>
      </c>
      <c r="DJ20" s="510">
        <f t="shared" si="11"/>
        <v>6</v>
      </c>
      <c r="DK20" s="510">
        <f t="shared" si="11"/>
        <v>6</v>
      </c>
      <c r="DL20" s="510">
        <f t="shared" si="11"/>
        <v>6</v>
      </c>
      <c r="DM20" s="510">
        <f t="shared" si="11"/>
        <v>6</v>
      </c>
      <c r="DN20" s="510">
        <f t="shared" si="11"/>
        <v>6</v>
      </c>
      <c r="DO20" s="510">
        <f t="shared" si="11"/>
        <v>6</v>
      </c>
      <c r="DP20" s="510">
        <f t="shared" si="11"/>
        <v>6</v>
      </c>
      <c r="DQ20" s="510">
        <f t="shared" si="11"/>
        <v>6</v>
      </c>
      <c r="DR20" s="510">
        <f t="shared" si="11"/>
        <v>6</v>
      </c>
      <c r="DS20" s="510">
        <f t="shared" si="11"/>
        <v>6</v>
      </c>
      <c r="DT20" s="510">
        <f t="shared" si="11"/>
        <v>6</v>
      </c>
      <c r="DU20" s="510">
        <f t="shared" si="11"/>
        <v>6</v>
      </c>
      <c r="DV20" s="514">
        <f t="shared" si="11"/>
        <v>6</v>
      </c>
      <c r="GF20" s="399"/>
      <c r="GH20" s="398"/>
    </row>
    <row r="21" spans="2:190" ht="18" customHeight="1">
      <c r="B21" s="503"/>
      <c r="C21" s="487" t="s">
        <v>33</v>
      </c>
      <c r="D21" s="795" t="str">
        <f>'様式第16号-3-2（別紙1） (2炉用)'!R117</f>
        <v>5,800kJ/kg</v>
      </c>
      <c r="E21" s="515">
        <f aca="true" t="shared" si="12" ref="E21:BP21">IF(E14=7,E14,"")</f>
      </c>
      <c r="F21" s="516">
        <f t="shared" si="12"/>
      </c>
      <c r="G21" s="516">
        <f t="shared" si="12"/>
      </c>
      <c r="H21" s="516">
        <f t="shared" si="12"/>
      </c>
      <c r="I21" s="516">
        <f t="shared" si="12"/>
      </c>
      <c r="J21" s="516">
        <f t="shared" si="12"/>
      </c>
      <c r="K21" s="516">
        <f t="shared" si="12"/>
      </c>
      <c r="L21" s="516">
        <f t="shared" si="12"/>
      </c>
      <c r="M21" s="516">
        <f t="shared" si="12"/>
      </c>
      <c r="N21" s="516">
        <f t="shared" si="12"/>
      </c>
      <c r="O21" s="516">
        <f t="shared" si="12"/>
      </c>
      <c r="P21" s="516">
        <f t="shared" si="12"/>
      </c>
      <c r="Q21" s="516">
        <f t="shared" si="12"/>
      </c>
      <c r="R21" s="516">
        <f t="shared" si="12"/>
      </c>
      <c r="S21" s="516">
        <f t="shared" si="12"/>
      </c>
      <c r="T21" s="516">
        <f t="shared" si="12"/>
      </c>
      <c r="U21" s="516">
        <f t="shared" si="12"/>
      </c>
      <c r="V21" s="516">
        <f t="shared" si="12"/>
      </c>
      <c r="W21" s="516">
        <f t="shared" si="12"/>
      </c>
      <c r="X21" s="516">
        <f t="shared" si="12"/>
      </c>
      <c r="Y21" s="516">
        <f t="shared" si="12"/>
      </c>
      <c r="Z21" s="516">
        <f t="shared" si="12"/>
      </c>
      <c r="AA21" s="516">
        <f t="shared" si="12"/>
      </c>
      <c r="AB21" s="516">
        <f t="shared" si="12"/>
      </c>
      <c r="AC21" s="516">
        <f t="shared" si="12"/>
      </c>
      <c r="AD21" s="516">
        <f t="shared" si="12"/>
      </c>
      <c r="AE21" s="516">
        <f t="shared" si="12"/>
      </c>
      <c r="AF21" s="516">
        <f t="shared" si="12"/>
      </c>
      <c r="AG21" s="516">
        <f t="shared" si="12"/>
      </c>
      <c r="AH21" s="517">
        <f t="shared" si="12"/>
      </c>
      <c r="AI21" s="515">
        <f t="shared" si="12"/>
      </c>
      <c r="AJ21" s="516">
        <f t="shared" si="12"/>
      </c>
      <c r="AK21" s="516">
        <f t="shared" si="12"/>
      </c>
      <c r="AL21" s="516">
        <f t="shared" si="12"/>
      </c>
      <c r="AM21" s="516">
        <f t="shared" si="12"/>
      </c>
      <c r="AN21" s="516">
        <f t="shared" si="12"/>
      </c>
      <c r="AO21" s="516">
        <f t="shared" si="12"/>
      </c>
      <c r="AP21" s="516">
        <f t="shared" si="12"/>
      </c>
      <c r="AQ21" s="516">
        <f t="shared" si="12"/>
      </c>
      <c r="AR21" s="516">
        <f t="shared" si="12"/>
      </c>
      <c r="AS21" s="516">
        <f t="shared" si="12"/>
      </c>
      <c r="AT21" s="516">
        <f t="shared" si="12"/>
      </c>
      <c r="AU21" s="516">
        <f t="shared" si="12"/>
      </c>
      <c r="AV21" s="516">
        <f t="shared" si="12"/>
      </c>
      <c r="AW21" s="516">
        <f t="shared" si="12"/>
      </c>
      <c r="AX21" s="516">
        <f t="shared" si="12"/>
      </c>
      <c r="AY21" s="516">
        <f t="shared" si="12"/>
      </c>
      <c r="AZ21" s="516">
        <f t="shared" si="12"/>
      </c>
      <c r="BA21" s="516">
        <f t="shared" si="12"/>
      </c>
      <c r="BB21" s="516">
        <f t="shared" si="12"/>
      </c>
      <c r="BC21" s="516">
        <f t="shared" si="12"/>
      </c>
      <c r="BD21" s="516">
        <f t="shared" si="12"/>
      </c>
      <c r="BE21" s="516">
        <f t="shared" si="12"/>
      </c>
      <c r="BF21" s="516">
        <f t="shared" si="12"/>
      </c>
      <c r="BG21" s="516">
        <f t="shared" si="12"/>
      </c>
      <c r="BH21" s="516">
        <f t="shared" si="12"/>
      </c>
      <c r="BI21" s="516">
        <f t="shared" si="12"/>
      </c>
      <c r="BJ21" s="516">
        <f t="shared" si="12"/>
      </c>
      <c r="BK21" s="516">
        <f t="shared" si="12"/>
      </c>
      <c r="BL21" s="516">
        <f t="shared" si="12"/>
      </c>
      <c r="BM21" s="517">
        <f t="shared" si="12"/>
      </c>
      <c r="BN21" s="515">
        <f t="shared" si="12"/>
      </c>
      <c r="BO21" s="516">
        <f t="shared" si="12"/>
      </c>
      <c r="BP21" s="516">
        <f t="shared" si="12"/>
      </c>
      <c r="BQ21" s="516">
        <f aca="true" t="shared" si="13" ref="BQ21:DV21">IF(BQ14=7,BQ14,"")</f>
      </c>
      <c r="BR21" s="516">
        <f t="shared" si="13"/>
      </c>
      <c r="BS21" s="516">
        <f t="shared" si="13"/>
      </c>
      <c r="BT21" s="516">
        <f t="shared" si="13"/>
      </c>
      <c r="BU21" s="516">
        <f t="shared" si="13"/>
      </c>
      <c r="BV21" s="516">
        <f t="shared" si="13"/>
      </c>
      <c r="BW21" s="516">
        <f t="shared" si="13"/>
      </c>
      <c r="BX21" s="516">
        <f t="shared" si="13"/>
      </c>
      <c r="BY21" s="516">
        <f t="shared" si="13"/>
      </c>
      <c r="BZ21" s="516">
        <f t="shared" si="13"/>
      </c>
      <c r="CA21" s="516">
        <f t="shared" si="13"/>
      </c>
      <c r="CB21" s="516">
        <f t="shared" si="13"/>
      </c>
      <c r="CC21" s="516">
        <f t="shared" si="13"/>
      </c>
      <c r="CD21" s="516">
        <f t="shared" si="13"/>
      </c>
      <c r="CE21" s="516">
        <f t="shared" si="13"/>
      </c>
      <c r="CF21" s="516">
        <f t="shared" si="13"/>
      </c>
      <c r="CG21" s="516">
        <f t="shared" si="13"/>
      </c>
      <c r="CH21" s="516">
        <f t="shared" si="13"/>
      </c>
      <c r="CI21" s="516">
        <f t="shared" si="13"/>
      </c>
      <c r="CJ21" s="516">
        <f t="shared" si="13"/>
      </c>
      <c r="CK21" s="516">
        <f t="shared" si="13"/>
      </c>
      <c r="CL21" s="516">
        <f t="shared" si="13"/>
      </c>
      <c r="CM21" s="516">
        <f t="shared" si="13"/>
      </c>
      <c r="CN21" s="516">
        <f t="shared" si="13"/>
      </c>
      <c r="CO21" s="516">
        <f t="shared" si="13"/>
      </c>
      <c r="CP21" s="516">
        <f t="shared" si="13"/>
      </c>
      <c r="CQ21" s="517">
        <f t="shared" si="13"/>
      </c>
      <c r="CR21" s="515">
        <f t="shared" si="13"/>
      </c>
      <c r="CS21" s="516">
        <f t="shared" si="13"/>
      </c>
      <c r="CT21" s="516">
        <f t="shared" si="13"/>
      </c>
      <c r="CU21" s="516">
        <f t="shared" si="13"/>
      </c>
      <c r="CV21" s="516">
        <f t="shared" si="13"/>
      </c>
      <c r="CW21" s="516">
        <f t="shared" si="13"/>
      </c>
      <c r="CX21" s="516">
        <f t="shared" si="13"/>
      </c>
      <c r="CY21" s="516">
        <f t="shared" si="13"/>
      </c>
      <c r="CZ21" s="516">
        <f t="shared" si="13"/>
      </c>
      <c r="DA21" s="516">
        <f t="shared" si="13"/>
      </c>
      <c r="DB21" s="516">
        <f t="shared" si="13"/>
      </c>
      <c r="DC21" s="516">
        <f t="shared" si="13"/>
      </c>
      <c r="DD21" s="516">
        <f t="shared" si="13"/>
      </c>
      <c r="DE21" s="516">
        <f t="shared" si="13"/>
      </c>
      <c r="DF21" s="516">
        <f t="shared" si="13"/>
      </c>
      <c r="DG21" s="516">
        <f t="shared" si="13"/>
      </c>
      <c r="DH21" s="516">
        <f t="shared" si="13"/>
      </c>
      <c r="DI21" s="516">
        <f t="shared" si="13"/>
      </c>
      <c r="DJ21" s="516">
        <f t="shared" si="13"/>
      </c>
      <c r="DK21" s="516">
        <f t="shared" si="13"/>
      </c>
      <c r="DL21" s="516">
        <f t="shared" si="13"/>
      </c>
      <c r="DM21" s="516">
        <f t="shared" si="13"/>
      </c>
      <c r="DN21" s="516">
        <f t="shared" si="13"/>
      </c>
      <c r="DO21" s="516">
        <f t="shared" si="13"/>
      </c>
      <c r="DP21" s="516">
        <f t="shared" si="13"/>
      </c>
      <c r="DQ21" s="516">
        <f t="shared" si="13"/>
      </c>
      <c r="DR21" s="516">
        <f t="shared" si="13"/>
      </c>
      <c r="DS21" s="516">
        <f t="shared" si="13"/>
      </c>
      <c r="DT21" s="516">
        <f t="shared" si="13"/>
      </c>
      <c r="DU21" s="516">
        <f t="shared" si="13"/>
      </c>
      <c r="DV21" s="518">
        <f t="shared" si="13"/>
      </c>
      <c r="GF21" s="399"/>
      <c r="GH21" s="398"/>
    </row>
    <row r="22" ht="18" customHeight="1">
      <c r="GH22" s="398"/>
    </row>
    <row r="23" ht="18" customHeight="1">
      <c r="GH23" s="398"/>
    </row>
    <row r="24" spans="2:190" ht="18" customHeight="1">
      <c r="B24" s="1365" t="s">
        <v>171</v>
      </c>
      <c r="C24" s="1365"/>
      <c r="D24" s="1365"/>
      <c r="E24" s="1358" t="s">
        <v>176</v>
      </c>
      <c r="F24" s="1359"/>
      <c r="G24" s="1359"/>
      <c r="H24" s="1359"/>
      <c r="I24" s="1359"/>
      <c r="J24" s="1359"/>
      <c r="K24" s="1359"/>
      <c r="L24" s="1359"/>
      <c r="M24" s="1359"/>
      <c r="N24" s="1359"/>
      <c r="O24" s="1359"/>
      <c r="P24" s="1359"/>
      <c r="Q24" s="1359"/>
      <c r="R24" s="1359"/>
      <c r="S24" s="1359"/>
      <c r="T24" s="1359"/>
      <c r="U24" s="1359"/>
      <c r="V24" s="1359"/>
      <c r="W24" s="1359"/>
      <c r="X24" s="1359"/>
      <c r="Y24" s="1359"/>
      <c r="Z24" s="1359"/>
      <c r="AA24" s="1359"/>
      <c r="AB24" s="1359"/>
      <c r="AC24" s="1359"/>
      <c r="AD24" s="1359"/>
      <c r="AE24" s="1359"/>
      <c r="AF24" s="1359"/>
      <c r="AG24" s="1359"/>
      <c r="AH24" s="1359"/>
      <c r="AI24" s="1360"/>
      <c r="AJ24" s="1358" t="s">
        <v>177</v>
      </c>
      <c r="AK24" s="1359"/>
      <c r="AL24" s="1359"/>
      <c r="AM24" s="1359"/>
      <c r="AN24" s="1359"/>
      <c r="AO24" s="1359"/>
      <c r="AP24" s="1359"/>
      <c r="AQ24" s="1359"/>
      <c r="AR24" s="1359"/>
      <c r="AS24" s="1359"/>
      <c r="AT24" s="1359"/>
      <c r="AU24" s="1359"/>
      <c r="AV24" s="1359"/>
      <c r="AW24" s="1359"/>
      <c r="AX24" s="1359"/>
      <c r="AY24" s="1359"/>
      <c r="AZ24" s="1359"/>
      <c r="BA24" s="1359"/>
      <c r="BB24" s="1359"/>
      <c r="BC24" s="1359"/>
      <c r="BD24" s="1359"/>
      <c r="BE24" s="1359"/>
      <c r="BF24" s="1359"/>
      <c r="BG24" s="1359"/>
      <c r="BH24" s="1359"/>
      <c r="BI24" s="1359"/>
      <c r="BJ24" s="1359"/>
      <c r="BK24" s="1359"/>
      <c r="BL24" s="1359"/>
      <c r="BM24" s="1361"/>
      <c r="BN24" s="1366" t="s">
        <v>179</v>
      </c>
      <c r="BO24" s="1367"/>
      <c r="BP24" s="1367"/>
      <c r="BQ24" s="1367"/>
      <c r="BR24" s="1367"/>
      <c r="BS24" s="1367"/>
      <c r="BT24" s="1367"/>
      <c r="BU24" s="1367"/>
      <c r="BV24" s="1367"/>
      <c r="BW24" s="1367"/>
      <c r="BX24" s="1367"/>
      <c r="BY24" s="1367"/>
      <c r="BZ24" s="1367"/>
      <c r="CA24" s="1367"/>
      <c r="CB24" s="1367"/>
      <c r="CC24" s="1367"/>
      <c r="CD24" s="1367"/>
      <c r="CE24" s="1367"/>
      <c r="CF24" s="1367"/>
      <c r="CG24" s="1367"/>
      <c r="CH24" s="1367"/>
      <c r="CI24" s="1367"/>
      <c r="CJ24" s="1367"/>
      <c r="CK24" s="1367"/>
      <c r="CL24" s="1367"/>
      <c r="CM24" s="1367"/>
      <c r="CN24" s="1367"/>
      <c r="CO24" s="1367"/>
      <c r="CP24" s="1367"/>
      <c r="CQ24" s="1367"/>
      <c r="CR24" s="1368"/>
      <c r="CS24" s="1366" t="s">
        <v>180</v>
      </c>
      <c r="CT24" s="1367"/>
      <c r="CU24" s="1367"/>
      <c r="CV24" s="1367"/>
      <c r="CW24" s="1367"/>
      <c r="CX24" s="1367"/>
      <c r="CY24" s="1367"/>
      <c r="CZ24" s="1367"/>
      <c r="DA24" s="1367"/>
      <c r="DB24" s="1367"/>
      <c r="DC24" s="1367"/>
      <c r="DD24" s="1367"/>
      <c r="DE24" s="1367"/>
      <c r="DF24" s="1367"/>
      <c r="DG24" s="1367"/>
      <c r="DH24" s="1367"/>
      <c r="DI24" s="1367"/>
      <c r="DJ24" s="1367"/>
      <c r="DK24" s="1367"/>
      <c r="DL24" s="1367"/>
      <c r="DM24" s="1367"/>
      <c r="DN24" s="1367"/>
      <c r="DO24" s="1367"/>
      <c r="DP24" s="1367"/>
      <c r="DQ24" s="1367"/>
      <c r="DR24" s="1367"/>
      <c r="DS24" s="1367"/>
      <c r="DT24" s="1367"/>
      <c r="DU24" s="1367"/>
      <c r="DV24" s="1368"/>
      <c r="GH24" s="398"/>
    </row>
    <row r="25" spans="2:190" ht="18" customHeight="1">
      <c r="B25" s="489" t="s">
        <v>888</v>
      </c>
      <c r="C25" s="479"/>
      <c r="D25" s="480"/>
      <c r="E25" s="499">
        <v>1</v>
      </c>
      <c r="F25" s="499">
        <v>2</v>
      </c>
      <c r="G25" s="499">
        <v>3</v>
      </c>
      <c r="H25" s="834">
        <v>4</v>
      </c>
      <c r="I25" s="499">
        <v>5</v>
      </c>
      <c r="J25" s="499">
        <v>6</v>
      </c>
      <c r="K25" s="499">
        <v>7</v>
      </c>
      <c r="L25" s="499">
        <v>8</v>
      </c>
      <c r="M25" s="499">
        <v>9</v>
      </c>
      <c r="N25" s="499">
        <v>10</v>
      </c>
      <c r="O25" s="834">
        <v>11</v>
      </c>
      <c r="P25" s="834">
        <v>12</v>
      </c>
      <c r="Q25" s="499">
        <v>13</v>
      </c>
      <c r="R25" s="499">
        <v>14</v>
      </c>
      <c r="S25" s="499">
        <v>15</v>
      </c>
      <c r="T25" s="499">
        <v>16</v>
      </c>
      <c r="U25" s="499">
        <v>17</v>
      </c>
      <c r="V25" s="834">
        <v>18</v>
      </c>
      <c r="W25" s="499">
        <v>19</v>
      </c>
      <c r="X25" s="499">
        <v>20</v>
      </c>
      <c r="Y25" s="499">
        <v>21</v>
      </c>
      <c r="Z25" s="499">
        <v>22</v>
      </c>
      <c r="AA25" s="499">
        <v>23</v>
      </c>
      <c r="AB25" s="499">
        <v>24</v>
      </c>
      <c r="AC25" s="834">
        <v>25</v>
      </c>
      <c r="AD25" s="499">
        <v>26</v>
      </c>
      <c r="AE25" s="499">
        <v>27</v>
      </c>
      <c r="AF25" s="499">
        <v>28</v>
      </c>
      <c r="AG25" s="499">
        <v>29</v>
      </c>
      <c r="AH25" s="499">
        <v>30</v>
      </c>
      <c r="AI25" s="499">
        <v>31</v>
      </c>
      <c r="AJ25" s="1157">
        <v>1</v>
      </c>
      <c r="AK25" s="499">
        <v>2</v>
      </c>
      <c r="AL25" s="499">
        <v>3</v>
      </c>
      <c r="AM25" s="499">
        <v>4</v>
      </c>
      <c r="AN25" s="499">
        <v>5</v>
      </c>
      <c r="AO25" s="499">
        <v>6</v>
      </c>
      <c r="AP25" s="499">
        <v>7</v>
      </c>
      <c r="AQ25" s="834">
        <v>8</v>
      </c>
      <c r="AR25" s="499">
        <v>9</v>
      </c>
      <c r="AS25" s="499">
        <v>10</v>
      </c>
      <c r="AT25" s="499">
        <v>11</v>
      </c>
      <c r="AU25" s="499">
        <v>12</v>
      </c>
      <c r="AV25" s="499">
        <v>13</v>
      </c>
      <c r="AW25" s="499">
        <v>14</v>
      </c>
      <c r="AX25" s="834">
        <v>15</v>
      </c>
      <c r="AY25" s="834">
        <v>16</v>
      </c>
      <c r="AZ25" s="499">
        <v>17</v>
      </c>
      <c r="BA25" s="499">
        <v>18</v>
      </c>
      <c r="BB25" s="499">
        <v>19</v>
      </c>
      <c r="BC25" s="499">
        <v>20</v>
      </c>
      <c r="BD25" s="499">
        <v>21</v>
      </c>
      <c r="BE25" s="834">
        <v>22</v>
      </c>
      <c r="BF25" s="834">
        <v>23</v>
      </c>
      <c r="BG25" s="499">
        <v>24</v>
      </c>
      <c r="BH25" s="499">
        <v>25</v>
      </c>
      <c r="BI25" s="499">
        <v>26</v>
      </c>
      <c r="BJ25" s="499">
        <v>27</v>
      </c>
      <c r="BK25" s="499">
        <v>28</v>
      </c>
      <c r="BL25" s="834">
        <v>29</v>
      </c>
      <c r="BM25" s="491">
        <v>30</v>
      </c>
      <c r="BN25" s="483">
        <v>1</v>
      </c>
      <c r="BO25" s="482">
        <v>2</v>
      </c>
      <c r="BP25" s="482">
        <v>3</v>
      </c>
      <c r="BQ25" s="482">
        <v>4</v>
      </c>
      <c r="BR25" s="482">
        <v>5</v>
      </c>
      <c r="BS25" s="835">
        <v>6</v>
      </c>
      <c r="BT25" s="482">
        <v>7</v>
      </c>
      <c r="BU25" s="482">
        <v>8</v>
      </c>
      <c r="BV25" s="482">
        <v>9</v>
      </c>
      <c r="BW25" s="482">
        <v>10</v>
      </c>
      <c r="BX25" s="482">
        <v>11</v>
      </c>
      <c r="BY25" s="482">
        <v>12</v>
      </c>
      <c r="BZ25" s="835">
        <v>13</v>
      </c>
      <c r="CA25" s="835">
        <v>14</v>
      </c>
      <c r="CB25" s="482">
        <v>15</v>
      </c>
      <c r="CC25" s="482">
        <v>16</v>
      </c>
      <c r="CD25" s="482">
        <v>17</v>
      </c>
      <c r="CE25" s="482">
        <v>18</v>
      </c>
      <c r="CF25" s="482">
        <v>19</v>
      </c>
      <c r="CG25" s="835">
        <v>20</v>
      </c>
      <c r="CH25" s="482">
        <v>21</v>
      </c>
      <c r="CI25" s="482">
        <v>22</v>
      </c>
      <c r="CJ25" s="482">
        <v>23</v>
      </c>
      <c r="CK25" s="482">
        <v>24</v>
      </c>
      <c r="CL25" s="482">
        <v>25</v>
      </c>
      <c r="CM25" s="482">
        <v>26</v>
      </c>
      <c r="CN25" s="835">
        <v>27</v>
      </c>
      <c r="CO25" s="482">
        <v>28</v>
      </c>
      <c r="CP25" s="482">
        <v>29</v>
      </c>
      <c r="CQ25" s="482">
        <v>30</v>
      </c>
      <c r="CR25" s="484">
        <v>31</v>
      </c>
      <c r="CS25" s="483">
        <v>1</v>
      </c>
      <c r="CT25" s="482">
        <v>2</v>
      </c>
      <c r="CU25" s="835">
        <v>3</v>
      </c>
      <c r="CV25" s="835">
        <v>4</v>
      </c>
      <c r="CW25" s="482">
        <v>5</v>
      </c>
      <c r="CX25" s="482">
        <v>6</v>
      </c>
      <c r="CY25" s="482">
        <v>7</v>
      </c>
      <c r="CZ25" s="482">
        <v>8</v>
      </c>
      <c r="DA25" s="482">
        <v>9</v>
      </c>
      <c r="DB25" s="835">
        <v>10</v>
      </c>
      <c r="DC25" s="482">
        <v>11</v>
      </c>
      <c r="DD25" s="482">
        <v>12</v>
      </c>
      <c r="DE25" s="482">
        <v>13</v>
      </c>
      <c r="DF25" s="482">
        <v>14</v>
      </c>
      <c r="DG25" s="482">
        <v>15</v>
      </c>
      <c r="DH25" s="482">
        <v>16</v>
      </c>
      <c r="DI25" s="835">
        <v>17</v>
      </c>
      <c r="DJ25" s="482">
        <v>18</v>
      </c>
      <c r="DK25" s="482">
        <v>19</v>
      </c>
      <c r="DL25" s="482">
        <v>20</v>
      </c>
      <c r="DM25" s="482">
        <v>21</v>
      </c>
      <c r="DN25" s="482">
        <v>22</v>
      </c>
      <c r="DO25" s="835">
        <v>23</v>
      </c>
      <c r="DP25" s="835">
        <v>24</v>
      </c>
      <c r="DQ25" s="482">
        <v>25</v>
      </c>
      <c r="DR25" s="482">
        <v>26</v>
      </c>
      <c r="DS25" s="482">
        <v>27</v>
      </c>
      <c r="DT25" s="482">
        <v>28</v>
      </c>
      <c r="DU25" s="482">
        <v>29</v>
      </c>
      <c r="DV25" s="484">
        <v>30</v>
      </c>
      <c r="GH25" s="398"/>
    </row>
    <row r="26" spans="2:190" ht="18" customHeight="1">
      <c r="B26" s="789" t="s">
        <v>892</v>
      </c>
      <c r="C26" s="487"/>
      <c r="D26" s="790"/>
      <c r="E26" s="1161">
        <v>368</v>
      </c>
      <c r="F26" s="1161">
        <v>421</v>
      </c>
      <c r="G26" s="1161">
        <v>93</v>
      </c>
      <c r="H26" s="1161">
        <v>33</v>
      </c>
      <c r="I26" s="1161">
        <v>522</v>
      </c>
      <c r="J26" s="1161">
        <v>471</v>
      </c>
      <c r="K26" s="1161">
        <v>110</v>
      </c>
      <c r="L26" s="1161">
        <v>349</v>
      </c>
      <c r="M26" s="1161">
        <v>402</v>
      </c>
      <c r="N26" s="1161">
        <v>74</v>
      </c>
      <c r="O26" s="1161">
        <v>36</v>
      </c>
      <c r="P26" s="1161">
        <v>561</v>
      </c>
      <c r="Q26" s="1161">
        <v>505</v>
      </c>
      <c r="R26" s="1161">
        <v>119</v>
      </c>
      <c r="S26" s="1161">
        <v>378</v>
      </c>
      <c r="T26" s="1161">
        <v>443</v>
      </c>
      <c r="U26" s="1161">
        <v>86</v>
      </c>
      <c r="V26" s="1161">
        <v>34</v>
      </c>
      <c r="W26" s="1161">
        <v>517</v>
      </c>
      <c r="X26" s="1161">
        <v>479</v>
      </c>
      <c r="Y26" s="1161">
        <v>113</v>
      </c>
      <c r="Z26" s="1161">
        <v>367</v>
      </c>
      <c r="AA26" s="1161">
        <v>430</v>
      </c>
      <c r="AB26" s="1161">
        <v>87</v>
      </c>
      <c r="AC26" s="1161">
        <v>34</v>
      </c>
      <c r="AD26" s="1161">
        <v>514</v>
      </c>
      <c r="AE26" s="1161">
        <v>459</v>
      </c>
      <c r="AF26" s="1161">
        <v>116</v>
      </c>
      <c r="AG26" s="1161">
        <v>371</v>
      </c>
      <c r="AH26" s="1161">
        <v>444</v>
      </c>
      <c r="AI26" s="1161">
        <v>87</v>
      </c>
      <c r="AJ26" s="1159">
        <v>34</v>
      </c>
      <c r="AK26" s="1161">
        <v>534</v>
      </c>
      <c r="AL26" s="1161">
        <v>477</v>
      </c>
      <c r="AM26" s="1161">
        <v>108</v>
      </c>
      <c r="AN26" s="1161">
        <v>370</v>
      </c>
      <c r="AO26" s="1161">
        <v>479</v>
      </c>
      <c r="AP26" s="1161">
        <v>88</v>
      </c>
      <c r="AQ26" s="1161">
        <v>33</v>
      </c>
      <c r="AR26" s="1161">
        <v>526</v>
      </c>
      <c r="AS26" s="1161">
        <v>493</v>
      </c>
      <c r="AT26" s="1161">
        <v>119</v>
      </c>
      <c r="AU26" s="1161">
        <v>350</v>
      </c>
      <c r="AV26" s="1161">
        <v>394</v>
      </c>
      <c r="AW26" s="1161">
        <v>86</v>
      </c>
      <c r="AX26" s="1161">
        <v>34</v>
      </c>
      <c r="AY26" s="1161">
        <v>505</v>
      </c>
      <c r="AZ26" s="1161">
        <v>493</v>
      </c>
      <c r="BA26" s="1161">
        <v>106</v>
      </c>
      <c r="BB26" s="1161">
        <v>419</v>
      </c>
      <c r="BC26" s="1161">
        <v>438</v>
      </c>
      <c r="BD26" s="1161">
        <v>87</v>
      </c>
      <c r="BE26" s="1161">
        <v>32</v>
      </c>
      <c r="BF26" s="1161">
        <v>501</v>
      </c>
      <c r="BG26" s="1161">
        <v>476</v>
      </c>
      <c r="BH26" s="1161">
        <v>123</v>
      </c>
      <c r="BI26" s="1161">
        <v>376</v>
      </c>
      <c r="BJ26" s="1161">
        <v>411</v>
      </c>
      <c r="BK26" s="1161">
        <v>86</v>
      </c>
      <c r="BL26" s="1161">
        <v>32</v>
      </c>
      <c r="BM26" s="1162">
        <v>514</v>
      </c>
      <c r="BN26" s="1159">
        <v>495</v>
      </c>
      <c r="BO26" s="1161">
        <v>116</v>
      </c>
      <c r="BP26" s="1161">
        <v>365</v>
      </c>
      <c r="BQ26" s="1161">
        <v>421</v>
      </c>
      <c r="BR26" s="1161">
        <v>84</v>
      </c>
      <c r="BS26" s="1161">
        <v>31</v>
      </c>
      <c r="BT26" s="1161">
        <v>483</v>
      </c>
      <c r="BU26" s="1161">
        <v>484</v>
      </c>
      <c r="BV26" s="1161">
        <v>114</v>
      </c>
      <c r="BW26" s="1161">
        <v>380</v>
      </c>
      <c r="BX26" s="1161">
        <v>422</v>
      </c>
      <c r="BY26" s="1161">
        <v>82</v>
      </c>
      <c r="BZ26" s="1161">
        <v>31</v>
      </c>
      <c r="CA26" s="1161">
        <v>521</v>
      </c>
      <c r="CB26" s="1161">
        <v>499</v>
      </c>
      <c r="CC26" s="1161">
        <v>135</v>
      </c>
      <c r="CD26" s="1161">
        <v>376</v>
      </c>
      <c r="CE26" s="1161">
        <v>421</v>
      </c>
      <c r="CF26" s="1161">
        <v>84</v>
      </c>
      <c r="CG26" s="1161">
        <v>31</v>
      </c>
      <c r="CH26" s="1161">
        <v>523</v>
      </c>
      <c r="CI26" s="1161">
        <v>475</v>
      </c>
      <c r="CJ26" s="1161">
        <v>137</v>
      </c>
      <c r="CK26" s="1161">
        <v>373</v>
      </c>
      <c r="CL26" s="1161">
        <v>434</v>
      </c>
      <c r="CM26" s="1161">
        <v>82</v>
      </c>
      <c r="CN26" s="1161">
        <v>32</v>
      </c>
      <c r="CO26" s="1161">
        <v>518</v>
      </c>
      <c r="CP26" s="1161">
        <v>428</v>
      </c>
      <c r="CQ26" s="1161">
        <v>130</v>
      </c>
      <c r="CR26" s="1162">
        <v>399</v>
      </c>
      <c r="CS26" s="1159">
        <v>460</v>
      </c>
      <c r="CT26" s="1161">
        <v>82</v>
      </c>
      <c r="CU26" s="1161">
        <v>30</v>
      </c>
      <c r="CV26" s="1161">
        <v>503</v>
      </c>
      <c r="CW26" s="1161">
        <v>473</v>
      </c>
      <c r="CX26" s="1161">
        <v>134</v>
      </c>
      <c r="CY26" s="1161">
        <v>376</v>
      </c>
      <c r="CZ26" s="1161">
        <v>431</v>
      </c>
      <c r="DA26" s="1161">
        <v>82</v>
      </c>
      <c r="DB26" s="1161">
        <v>32</v>
      </c>
      <c r="DC26" s="1161">
        <v>519</v>
      </c>
      <c r="DD26" s="1161">
        <v>487</v>
      </c>
      <c r="DE26" s="1161">
        <v>137</v>
      </c>
      <c r="DF26" s="1161">
        <v>364</v>
      </c>
      <c r="DG26" s="1161">
        <v>414</v>
      </c>
      <c r="DH26" s="1161">
        <v>88</v>
      </c>
      <c r="DI26" s="1161">
        <v>36</v>
      </c>
      <c r="DJ26" s="1161">
        <v>495</v>
      </c>
      <c r="DK26" s="1161">
        <v>515</v>
      </c>
      <c r="DL26" s="1161">
        <v>157</v>
      </c>
      <c r="DM26" s="1161">
        <v>400</v>
      </c>
      <c r="DN26" s="1161">
        <v>449</v>
      </c>
      <c r="DO26" s="1161">
        <v>87</v>
      </c>
      <c r="DP26" s="1161">
        <v>34</v>
      </c>
      <c r="DQ26" s="1161">
        <v>543</v>
      </c>
      <c r="DR26" s="1161">
        <v>507</v>
      </c>
      <c r="DS26" s="1161">
        <v>139</v>
      </c>
      <c r="DT26" s="1161">
        <v>383</v>
      </c>
      <c r="DU26" s="1161">
        <v>413</v>
      </c>
      <c r="DV26" s="1162">
        <v>84</v>
      </c>
      <c r="GH26" s="398"/>
    </row>
    <row r="27" spans="2:190" ht="18" customHeight="1">
      <c r="B27" s="398"/>
      <c r="C27" s="398"/>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6"/>
      <c r="AY27" s="396"/>
      <c r="AZ27" s="396"/>
      <c r="BA27" s="396"/>
      <c r="BB27" s="396"/>
      <c r="BC27" s="396"/>
      <c r="BD27" s="396"/>
      <c r="BE27" s="396"/>
      <c r="BF27" s="396"/>
      <c r="BG27" s="396"/>
      <c r="BH27" s="396"/>
      <c r="BI27" s="396"/>
      <c r="BJ27" s="396"/>
      <c r="BK27" s="396"/>
      <c r="BL27" s="396"/>
      <c r="BM27" s="396"/>
      <c r="BN27" s="396"/>
      <c r="BO27" s="396"/>
      <c r="BP27" s="396"/>
      <c r="BQ27" s="396"/>
      <c r="BR27" s="396"/>
      <c r="BS27" s="396"/>
      <c r="BT27" s="396"/>
      <c r="BU27" s="396"/>
      <c r="BV27" s="396"/>
      <c r="BW27" s="396"/>
      <c r="BX27" s="396"/>
      <c r="BY27" s="396"/>
      <c r="BZ27" s="396"/>
      <c r="CA27" s="396"/>
      <c r="CB27" s="396"/>
      <c r="CC27" s="396"/>
      <c r="CD27" s="396"/>
      <c r="CE27" s="396"/>
      <c r="CF27" s="396"/>
      <c r="CG27" s="396"/>
      <c r="CH27" s="396"/>
      <c r="CI27" s="396"/>
      <c r="CJ27" s="396"/>
      <c r="CK27" s="396"/>
      <c r="CL27" s="396"/>
      <c r="CM27" s="396"/>
      <c r="CN27" s="396"/>
      <c r="CO27" s="396"/>
      <c r="CP27" s="396"/>
      <c r="CQ27" s="396"/>
      <c r="CR27" s="396"/>
      <c r="CS27" s="396"/>
      <c r="CT27" s="396"/>
      <c r="CU27" s="396"/>
      <c r="CV27" s="396"/>
      <c r="CW27" s="396"/>
      <c r="CX27" s="396"/>
      <c r="CY27" s="396"/>
      <c r="CZ27" s="396"/>
      <c r="DA27" s="396"/>
      <c r="DB27" s="396"/>
      <c r="DC27" s="396"/>
      <c r="DD27" s="396"/>
      <c r="DE27" s="396"/>
      <c r="DF27" s="396"/>
      <c r="DG27" s="396"/>
      <c r="DH27" s="396"/>
      <c r="DI27" s="396"/>
      <c r="DJ27" s="396"/>
      <c r="DK27" s="396"/>
      <c r="DL27" s="396"/>
      <c r="DM27" s="396"/>
      <c r="DN27" s="396"/>
      <c r="DO27" s="396"/>
      <c r="DP27" s="396"/>
      <c r="DQ27" s="396"/>
      <c r="DR27" s="396"/>
      <c r="DS27" s="396"/>
      <c r="DT27" s="396"/>
      <c r="DU27" s="396"/>
      <c r="DV27" s="396"/>
      <c r="GH27" s="398"/>
    </row>
    <row r="28" spans="2:190" ht="18" customHeight="1">
      <c r="B28" s="478" t="s">
        <v>893</v>
      </c>
      <c r="C28" s="490"/>
      <c r="D28" s="491"/>
      <c r="E28" s="498"/>
      <c r="F28" s="499"/>
      <c r="G28" s="499"/>
      <c r="H28" s="499"/>
      <c r="I28" s="499"/>
      <c r="J28" s="499"/>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8"/>
      <c r="AK28" s="499"/>
      <c r="AL28" s="499"/>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499"/>
      <c r="BK28" s="499"/>
      <c r="BL28" s="499"/>
      <c r="BM28" s="491"/>
      <c r="BN28" s="824"/>
      <c r="BO28" s="814"/>
      <c r="BP28" s="814"/>
      <c r="BQ28" s="814"/>
      <c r="BR28" s="814"/>
      <c r="BS28" s="814"/>
      <c r="BT28" s="814"/>
      <c r="BU28" s="814"/>
      <c r="BV28" s="814"/>
      <c r="BW28" s="814"/>
      <c r="BX28" s="814"/>
      <c r="BY28" s="814"/>
      <c r="BZ28" s="814"/>
      <c r="CA28" s="814"/>
      <c r="CB28" s="814"/>
      <c r="CC28" s="814"/>
      <c r="CD28" s="814"/>
      <c r="CE28" s="814"/>
      <c r="CF28" s="814"/>
      <c r="CG28" s="814"/>
      <c r="CH28" s="814"/>
      <c r="CI28" s="814"/>
      <c r="CJ28" s="814"/>
      <c r="CK28" s="814"/>
      <c r="CL28" s="814"/>
      <c r="CM28" s="814"/>
      <c r="CN28" s="814"/>
      <c r="CO28" s="814"/>
      <c r="CP28" s="814"/>
      <c r="CQ28" s="814"/>
      <c r="CR28" s="814"/>
      <c r="CS28" s="824"/>
      <c r="CT28" s="814"/>
      <c r="CU28" s="814"/>
      <c r="CV28" s="814"/>
      <c r="CW28" s="814"/>
      <c r="CX28" s="814"/>
      <c r="CY28" s="814"/>
      <c r="CZ28" s="814"/>
      <c r="DA28" s="814"/>
      <c r="DB28" s="814"/>
      <c r="DC28" s="814"/>
      <c r="DD28" s="814"/>
      <c r="DE28" s="814"/>
      <c r="DF28" s="814"/>
      <c r="DG28" s="814"/>
      <c r="DH28" s="814"/>
      <c r="DI28" s="814"/>
      <c r="DJ28" s="814"/>
      <c r="DK28" s="814"/>
      <c r="DL28" s="814"/>
      <c r="DM28" s="814"/>
      <c r="DN28" s="814"/>
      <c r="DO28" s="814"/>
      <c r="DP28" s="814"/>
      <c r="DQ28" s="814"/>
      <c r="DR28" s="814"/>
      <c r="DS28" s="814"/>
      <c r="DT28" s="814"/>
      <c r="DU28" s="814"/>
      <c r="DV28" s="825"/>
      <c r="GH28" s="398"/>
    </row>
    <row r="29" spans="2:190" ht="18" customHeight="1">
      <c r="B29" s="492"/>
      <c r="C29" s="486" t="s">
        <v>316</v>
      </c>
      <c r="D29" s="493"/>
      <c r="E29" s="504"/>
      <c r="F29" s="495"/>
      <c r="G29" s="495"/>
      <c r="H29" s="495"/>
      <c r="I29" s="495"/>
      <c r="J29" s="495"/>
      <c r="K29" s="495"/>
      <c r="L29" s="495"/>
      <c r="M29" s="495"/>
      <c r="N29" s="495"/>
      <c r="O29" s="495"/>
      <c r="P29" s="495"/>
      <c r="Q29" s="495"/>
      <c r="R29" s="495"/>
      <c r="S29" s="495"/>
      <c r="T29" s="495"/>
      <c r="U29" s="495"/>
      <c r="V29" s="495"/>
      <c r="W29" s="495"/>
      <c r="X29" s="495" t="s">
        <v>318</v>
      </c>
      <c r="Y29" s="495" t="s">
        <v>318</v>
      </c>
      <c r="Z29" s="495" t="s">
        <v>318</v>
      </c>
      <c r="AA29" s="495" t="s">
        <v>318</v>
      </c>
      <c r="AB29" s="495" t="s">
        <v>318</v>
      </c>
      <c r="AC29" s="495" t="s">
        <v>318</v>
      </c>
      <c r="AD29" s="495" t="s">
        <v>318</v>
      </c>
      <c r="AE29" s="495" t="s">
        <v>318</v>
      </c>
      <c r="AF29" s="495" t="s">
        <v>318</v>
      </c>
      <c r="AG29" s="495" t="s">
        <v>318</v>
      </c>
      <c r="AH29" s="495" t="s">
        <v>318</v>
      </c>
      <c r="AI29" s="495" t="s">
        <v>318</v>
      </c>
      <c r="AJ29" s="504" t="s">
        <v>318</v>
      </c>
      <c r="AK29" s="495" t="s">
        <v>318</v>
      </c>
      <c r="AL29" s="495" t="s">
        <v>318</v>
      </c>
      <c r="AM29" s="495" t="s">
        <v>318</v>
      </c>
      <c r="AN29" s="495" t="s">
        <v>318</v>
      </c>
      <c r="AO29" s="495" t="s">
        <v>318</v>
      </c>
      <c r="AP29" s="495" t="s">
        <v>318</v>
      </c>
      <c r="AQ29" s="495" t="s">
        <v>318</v>
      </c>
      <c r="AR29" s="495" t="s">
        <v>318</v>
      </c>
      <c r="AS29" s="495" t="s">
        <v>318</v>
      </c>
      <c r="AT29" s="495" t="s">
        <v>318</v>
      </c>
      <c r="AU29" s="495" t="s">
        <v>318</v>
      </c>
      <c r="AV29" s="495" t="s">
        <v>318</v>
      </c>
      <c r="AW29" s="495" t="s">
        <v>318</v>
      </c>
      <c r="AX29" s="495" t="s">
        <v>318</v>
      </c>
      <c r="AY29" s="495" t="s">
        <v>318</v>
      </c>
      <c r="AZ29" s="495" t="s">
        <v>318</v>
      </c>
      <c r="BA29" s="495" t="s">
        <v>318</v>
      </c>
      <c r="BB29" s="495" t="s">
        <v>318</v>
      </c>
      <c r="BC29" s="495" t="s">
        <v>318</v>
      </c>
      <c r="BD29" s="495" t="s">
        <v>318</v>
      </c>
      <c r="BE29" s="495" t="s">
        <v>318</v>
      </c>
      <c r="BF29" s="495" t="s">
        <v>318</v>
      </c>
      <c r="BG29" s="495" t="s">
        <v>318</v>
      </c>
      <c r="BH29" s="495" t="s">
        <v>318</v>
      </c>
      <c r="BI29" s="495" t="s">
        <v>318</v>
      </c>
      <c r="BJ29" s="495" t="s">
        <v>318</v>
      </c>
      <c r="BK29" s="495" t="s">
        <v>318</v>
      </c>
      <c r="BL29" s="495" t="s">
        <v>318</v>
      </c>
      <c r="BM29" s="816" t="s">
        <v>318</v>
      </c>
      <c r="BN29" s="504" t="s">
        <v>318</v>
      </c>
      <c r="BO29" s="495" t="s">
        <v>318</v>
      </c>
      <c r="BP29" s="495" t="s">
        <v>318</v>
      </c>
      <c r="BQ29" s="495" t="s">
        <v>318</v>
      </c>
      <c r="BR29" s="495" t="s">
        <v>318</v>
      </c>
      <c r="BS29" s="495" t="s">
        <v>318</v>
      </c>
      <c r="BT29" s="495" t="s">
        <v>318</v>
      </c>
      <c r="BU29" s="495" t="s">
        <v>318</v>
      </c>
      <c r="BV29" s="495" t="s">
        <v>318</v>
      </c>
      <c r="BW29" s="495" t="s">
        <v>318</v>
      </c>
      <c r="BX29" s="495" t="s">
        <v>318</v>
      </c>
      <c r="BY29" s="495" t="s">
        <v>318</v>
      </c>
      <c r="BZ29" s="495" t="s">
        <v>318</v>
      </c>
      <c r="CA29" s="495" t="s">
        <v>318</v>
      </c>
      <c r="CB29" s="495" t="s">
        <v>318</v>
      </c>
      <c r="CC29" s="495" t="s">
        <v>318</v>
      </c>
      <c r="CD29" s="495" t="s">
        <v>318</v>
      </c>
      <c r="CE29" s="495" t="s">
        <v>318</v>
      </c>
      <c r="CF29" s="495" t="s">
        <v>318</v>
      </c>
      <c r="CG29" s="495" t="s">
        <v>318</v>
      </c>
      <c r="CH29" s="495" t="s">
        <v>318</v>
      </c>
      <c r="CI29" s="495" t="s">
        <v>318</v>
      </c>
      <c r="CJ29" s="495" t="s">
        <v>318</v>
      </c>
      <c r="CK29" s="495" t="s">
        <v>318</v>
      </c>
      <c r="CL29" s="495" t="s">
        <v>318</v>
      </c>
      <c r="CM29" s="495" t="s">
        <v>318</v>
      </c>
      <c r="CN29" s="495" t="s">
        <v>318</v>
      </c>
      <c r="CO29" s="495" t="s">
        <v>318</v>
      </c>
      <c r="CP29" s="495" t="s">
        <v>318</v>
      </c>
      <c r="CQ29" s="495" t="s">
        <v>318</v>
      </c>
      <c r="CR29" s="495" t="s">
        <v>318</v>
      </c>
      <c r="CS29" s="504" t="s">
        <v>318</v>
      </c>
      <c r="CT29" s="495" t="s">
        <v>318</v>
      </c>
      <c r="CU29" s="495" t="s">
        <v>318</v>
      </c>
      <c r="CV29" s="495" t="s">
        <v>318</v>
      </c>
      <c r="CW29" s="495" t="s">
        <v>318</v>
      </c>
      <c r="CX29" s="495" t="s">
        <v>318</v>
      </c>
      <c r="CY29" s="495" t="s">
        <v>318</v>
      </c>
      <c r="CZ29" s="495" t="s">
        <v>318</v>
      </c>
      <c r="DA29" s="495" t="s">
        <v>318</v>
      </c>
      <c r="DB29" s="495" t="s">
        <v>318</v>
      </c>
      <c r="DC29" s="495" t="s">
        <v>318</v>
      </c>
      <c r="DD29" s="495" t="s">
        <v>318</v>
      </c>
      <c r="DE29" s="495" t="s">
        <v>318</v>
      </c>
      <c r="DF29" s="495" t="s">
        <v>318</v>
      </c>
      <c r="DG29" s="495" t="s">
        <v>318</v>
      </c>
      <c r="DH29" s="495" t="s">
        <v>318</v>
      </c>
      <c r="DI29" s="495" t="s">
        <v>318</v>
      </c>
      <c r="DJ29" s="495" t="s">
        <v>318</v>
      </c>
      <c r="DK29" s="495" t="s">
        <v>318</v>
      </c>
      <c r="DL29" s="495" t="s">
        <v>318</v>
      </c>
      <c r="DM29" s="495" t="s">
        <v>318</v>
      </c>
      <c r="DN29" s="495" t="s">
        <v>318</v>
      </c>
      <c r="DO29" s="495" t="s">
        <v>318</v>
      </c>
      <c r="DP29" s="495"/>
      <c r="DQ29" s="495"/>
      <c r="DR29" s="495"/>
      <c r="DS29" s="495"/>
      <c r="DT29" s="495"/>
      <c r="DU29" s="495"/>
      <c r="DV29" s="816"/>
      <c r="GH29" s="398"/>
    </row>
    <row r="30" spans="2:190" ht="18" customHeight="1">
      <c r="B30" s="492"/>
      <c r="C30" s="486" t="s">
        <v>319</v>
      </c>
      <c r="D30" s="494"/>
      <c r="E30" s="504"/>
      <c r="F30" s="495"/>
      <c r="G30" s="495"/>
      <c r="H30" s="495"/>
      <c r="I30" s="495"/>
      <c r="J30" s="495"/>
      <c r="K30" s="495"/>
      <c r="L30" s="495"/>
      <c r="M30" s="495"/>
      <c r="N30" s="495"/>
      <c r="O30" s="495"/>
      <c r="P30" s="495"/>
      <c r="Q30" s="495"/>
      <c r="R30" s="495"/>
      <c r="S30" s="495"/>
      <c r="T30" s="495"/>
      <c r="U30" s="495"/>
      <c r="V30" s="495"/>
      <c r="W30" s="495"/>
      <c r="X30" s="495" t="s">
        <v>318</v>
      </c>
      <c r="Y30" s="495"/>
      <c r="Z30" s="495"/>
      <c r="AA30" s="495"/>
      <c r="AB30" s="495"/>
      <c r="AC30" s="495"/>
      <c r="AD30" s="495"/>
      <c r="AE30" s="495"/>
      <c r="AF30" s="495"/>
      <c r="AG30" s="495"/>
      <c r="AH30" s="495"/>
      <c r="AI30" s="495"/>
      <c r="AJ30" s="504"/>
      <c r="AK30" s="495"/>
      <c r="AL30" s="495"/>
      <c r="AM30" s="495"/>
      <c r="AN30" s="495"/>
      <c r="AO30" s="495"/>
      <c r="AP30" s="495"/>
      <c r="AQ30" s="495"/>
      <c r="AR30" s="495"/>
      <c r="AS30" s="495"/>
      <c r="AT30" s="495"/>
      <c r="AU30" s="495"/>
      <c r="AV30" s="495"/>
      <c r="AW30" s="495"/>
      <c r="AX30" s="495"/>
      <c r="AY30" s="495"/>
      <c r="AZ30" s="495"/>
      <c r="BA30" s="495"/>
      <c r="BB30" s="495"/>
      <c r="BC30" s="495"/>
      <c r="BD30" s="495"/>
      <c r="BE30" s="495"/>
      <c r="BF30" s="495"/>
      <c r="BG30" s="495"/>
      <c r="BH30" s="495"/>
      <c r="BI30" s="495"/>
      <c r="BJ30" s="495"/>
      <c r="BK30" s="495"/>
      <c r="BL30" s="495"/>
      <c r="BM30" s="816"/>
      <c r="BN30" s="504"/>
      <c r="BO30" s="495"/>
      <c r="BP30" s="495"/>
      <c r="BQ30" s="495"/>
      <c r="BR30" s="495"/>
      <c r="BS30" s="495"/>
      <c r="BT30" s="495"/>
      <c r="BU30" s="495"/>
      <c r="BV30" s="495"/>
      <c r="BW30" s="495"/>
      <c r="BX30" s="495"/>
      <c r="BY30" s="495"/>
      <c r="BZ30" s="495"/>
      <c r="CA30" s="495"/>
      <c r="CB30" s="495"/>
      <c r="CC30" s="495"/>
      <c r="CD30" s="495"/>
      <c r="CE30" s="495"/>
      <c r="CF30" s="495"/>
      <c r="CG30" s="495"/>
      <c r="CH30" s="495"/>
      <c r="CI30" s="495"/>
      <c r="CJ30" s="495"/>
      <c r="CK30" s="495"/>
      <c r="CL30" s="495"/>
      <c r="CM30" s="495"/>
      <c r="CN30" s="495"/>
      <c r="CO30" s="495"/>
      <c r="CP30" s="495"/>
      <c r="CQ30" s="495"/>
      <c r="CR30" s="495"/>
      <c r="CS30" s="504"/>
      <c r="CT30" s="495"/>
      <c r="CU30" s="495"/>
      <c r="CV30" s="495"/>
      <c r="CW30" s="495"/>
      <c r="CX30" s="495"/>
      <c r="CY30" s="495"/>
      <c r="CZ30" s="495"/>
      <c r="DA30" s="495"/>
      <c r="DB30" s="495"/>
      <c r="DC30" s="495"/>
      <c r="DD30" s="495"/>
      <c r="DE30" s="495"/>
      <c r="DF30" s="495"/>
      <c r="DG30" s="495"/>
      <c r="DH30" s="495"/>
      <c r="DI30" s="495"/>
      <c r="DJ30" s="495"/>
      <c r="DK30" s="495"/>
      <c r="DL30" s="495"/>
      <c r="DM30" s="495"/>
      <c r="DN30" s="495"/>
      <c r="DO30" s="495"/>
      <c r="DP30" s="495"/>
      <c r="DQ30" s="495"/>
      <c r="DR30" s="495"/>
      <c r="DS30" s="495"/>
      <c r="DT30" s="495"/>
      <c r="DU30" s="495"/>
      <c r="DV30" s="816"/>
      <c r="GH30" s="398"/>
    </row>
    <row r="31" spans="2:190" ht="18" customHeight="1">
      <c r="B31" s="789" t="s">
        <v>895</v>
      </c>
      <c r="C31" s="487"/>
      <c r="D31" s="791"/>
      <c r="E31" s="817"/>
      <c r="F31" s="818"/>
      <c r="G31" s="818" t="s">
        <v>318</v>
      </c>
      <c r="H31" s="818" t="s">
        <v>318</v>
      </c>
      <c r="I31" s="818" t="s">
        <v>318</v>
      </c>
      <c r="J31" s="818" t="s">
        <v>318</v>
      </c>
      <c r="K31" s="818" t="s">
        <v>318</v>
      </c>
      <c r="L31" s="818"/>
      <c r="M31" s="818"/>
      <c r="N31" s="818" t="s">
        <v>318</v>
      </c>
      <c r="O31" s="818" t="s">
        <v>318</v>
      </c>
      <c r="P31" s="818" t="s">
        <v>318</v>
      </c>
      <c r="Q31" s="818" t="s">
        <v>318</v>
      </c>
      <c r="R31" s="818" t="s">
        <v>318</v>
      </c>
      <c r="S31" s="818"/>
      <c r="T31" s="818"/>
      <c r="U31" s="818" t="s">
        <v>318</v>
      </c>
      <c r="V31" s="818" t="s">
        <v>318</v>
      </c>
      <c r="W31" s="818" t="s">
        <v>318</v>
      </c>
      <c r="X31" s="818" t="s">
        <v>318</v>
      </c>
      <c r="Y31" s="818" t="s">
        <v>318</v>
      </c>
      <c r="Z31" s="818"/>
      <c r="AA31" s="818"/>
      <c r="AB31" s="818" t="s">
        <v>318</v>
      </c>
      <c r="AC31" s="818" t="s">
        <v>318</v>
      </c>
      <c r="AD31" s="818" t="s">
        <v>318</v>
      </c>
      <c r="AE31" s="818" t="s">
        <v>318</v>
      </c>
      <c r="AF31" s="818" t="s">
        <v>318</v>
      </c>
      <c r="AG31" s="818"/>
      <c r="AH31" s="818"/>
      <c r="AI31" s="818" t="s">
        <v>318</v>
      </c>
      <c r="AJ31" s="817" t="s">
        <v>318</v>
      </c>
      <c r="AK31" s="818" t="s">
        <v>318</v>
      </c>
      <c r="AL31" s="818" t="s">
        <v>318</v>
      </c>
      <c r="AM31" s="818" t="s">
        <v>318</v>
      </c>
      <c r="AN31" s="818"/>
      <c r="AO31" s="818"/>
      <c r="AP31" s="818" t="s">
        <v>318</v>
      </c>
      <c r="AQ31" s="818" t="s">
        <v>318</v>
      </c>
      <c r="AR31" s="818" t="s">
        <v>318</v>
      </c>
      <c r="AS31" s="818" t="s">
        <v>318</v>
      </c>
      <c r="AT31" s="818" t="s">
        <v>318</v>
      </c>
      <c r="AU31" s="818"/>
      <c r="AV31" s="818"/>
      <c r="AW31" s="818" t="s">
        <v>318</v>
      </c>
      <c r="AX31" s="818" t="s">
        <v>318</v>
      </c>
      <c r="AY31" s="818" t="s">
        <v>318</v>
      </c>
      <c r="AZ31" s="818" t="s">
        <v>318</v>
      </c>
      <c r="BA31" s="818" t="s">
        <v>318</v>
      </c>
      <c r="BB31" s="818"/>
      <c r="BC31" s="818"/>
      <c r="BD31" s="818"/>
      <c r="BE31" s="818"/>
      <c r="BF31" s="818" t="s">
        <v>318</v>
      </c>
      <c r="BG31" s="818" t="s">
        <v>318</v>
      </c>
      <c r="BH31" s="818" t="s">
        <v>318</v>
      </c>
      <c r="BI31" s="818"/>
      <c r="BJ31" s="818"/>
      <c r="BK31" s="818" t="s">
        <v>318</v>
      </c>
      <c r="BL31" s="818" t="s">
        <v>318</v>
      </c>
      <c r="BM31" s="819" t="s">
        <v>318</v>
      </c>
      <c r="BN31" s="817" t="s">
        <v>318</v>
      </c>
      <c r="BO31" s="818" t="s">
        <v>318</v>
      </c>
      <c r="BP31" s="818"/>
      <c r="BQ31" s="818"/>
      <c r="BR31" s="818" t="s">
        <v>318</v>
      </c>
      <c r="BS31" s="818" t="s">
        <v>318</v>
      </c>
      <c r="BT31" s="818" t="s">
        <v>318</v>
      </c>
      <c r="BU31" s="818" t="s">
        <v>318</v>
      </c>
      <c r="BV31" s="818" t="s">
        <v>318</v>
      </c>
      <c r="BW31" s="818"/>
      <c r="BX31" s="818"/>
      <c r="BY31" s="818"/>
      <c r="BZ31" s="818" t="s">
        <v>318</v>
      </c>
      <c r="CA31" s="818" t="s">
        <v>318</v>
      </c>
      <c r="CB31" s="818" t="s">
        <v>318</v>
      </c>
      <c r="CC31" s="818" t="s">
        <v>318</v>
      </c>
      <c r="CD31" s="818"/>
      <c r="CE31" s="818"/>
      <c r="CF31" s="818" t="s">
        <v>318</v>
      </c>
      <c r="CG31" s="818" t="s">
        <v>318</v>
      </c>
      <c r="CH31" s="818" t="s">
        <v>318</v>
      </c>
      <c r="CI31" s="818" t="s">
        <v>318</v>
      </c>
      <c r="CJ31" s="818" t="s">
        <v>318</v>
      </c>
      <c r="CK31" s="818"/>
      <c r="CL31" s="818"/>
      <c r="CM31" s="818" t="s">
        <v>318</v>
      </c>
      <c r="CN31" s="818" t="s">
        <v>318</v>
      </c>
      <c r="CO31" s="818" t="s">
        <v>318</v>
      </c>
      <c r="CP31" s="818" t="s">
        <v>318</v>
      </c>
      <c r="CQ31" s="818" t="s">
        <v>318</v>
      </c>
      <c r="CR31" s="818"/>
      <c r="CS31" s="817"/>
      <c r="CT31" s="818" t="s">
        <v>318</v>
      </c>
      <c r="CU31" s="818"/>
      <c r="CV31" s="818" t="s">
        <v>318</v>
      </c>
      <c r="CW31" s="818" t="s">
        <v>318</v>
      </c>
      <c r="CX31" s="818" t="s">
        <v>318</v>
      </c>
      <c r="CY31" s="818"/>
      <c r="CZ31" s="818"/>
      <c r="DA31" s="818" t="s">
        <v>318</v>
      </c>
      <c r="DB31" s="818" t="s">
        <v>318</v>
      </c>
      <c r="DC31" s="818" t="s">
        <v>318</v>
      </c>
      <c r="DD31" s="818" t="s">
        <v>318</v>
      </c>
      <c r="DE31" s="818" t="s">
        <v>318</v>
      </c>
      <c r="DF31" s="818"/>
      <c r="DG31" s="818"/>
      <c r="DH31" s="818" t="s">
        <v>318</v>
      </c>
      <c r="DI31" s="818" t="s">
        <v>318</v>
      </c>
      <c r="DJ31" s="818" t="s">
        <v>318</v>
      </c>
      <c r="DK31" s="818" t="s">
        <v>318</v>
      </c>
      <c r="DL31" s="818" t="s">
        <v>318</v>
      </c>
      <c r="DM31" s="818"/>
      <c r="DN31" s="818"/>
      <c r="DO31" s="818"/>
      <c r="DP31" s="818" t="s">
        <v>318</v>
      </c>
      <c r="DQ31" s="818" t="s">
        <v>318</v>
      </c>
      <c r="DR31" s="818" t="s">
        <v>318</v>
      </c>
      <c r="DS31" s="818" t="s">
        <v>318</v>
      </c>
      <c r="DT31" s="818"/>
      <c r="DU31" s="818"/>
      <c r="DV31" s="819" t="s">
        <v>318</v>
      </c>
      <c r="GH31" s="398"/>
    </row>
    <row r="32" spans="2:190" ht="18" customHeight="1">
      <c r="B32" s="792"/>
      <c r="C32" s="792"/>
      <c r="D32" s="792"/>
      <c r="E32" s="792"/>
      <c r="F32" s="792"/>
      <c r="G32" s="792"/>
      <c r="H32" s="792"/>
      <c r="I32" s="792"/>
      <c r="J32" s="792"/>
      <c r="K32" s="792"/>
      <c r="L32" s="792"/>
      <c r="M32" s="792"/>
      <c r="N32" s="792"/>
      <c r="O32" s="792"/>
      <c r="P32" s="792"/>
      <c r="Q32" s="792"/>
      <c r="R32" s="792"/>
      <c r="S32" s="792"/>
      <c r="T32" s="792"/>
      <c r="U32" s="792"/>
      <c r="V32" s="792"/>
      <c r="W32" s="792"/>
      <c r="X32" s="792"/>
      <c r="Y32" s="792"/>
      <c r="Z32" s="792"/>
      <c r="AA32" s="792"/>
      <c r="AB32" s="792"/>
      <c r="AC32" s="792"/>
      <c r="AD32" s="792"/>
      <c r="AE32" s="792"/>
      <c r="AF32" s="792"/>
      <c r="AG32" s="792"/>
      <c r="AH32" s="792"/>
      <c r="AI32" s="792"/>
      <c r="AJ32" s="792"/>
      <c r="AK32" s="792"/>
      <c r="AL32" s="792"/>
      <c r="AM32" s="792"/>
      <c r="AN32" s="792"/>
      <c r="AO32" s="792"/>
      <c r="AP32" s="792"/>
      <c r="AQ32" s="792"/>
      <c r="AR32" s="792"/>
      <c r="AS32" s="792"/>
      <c r="AT32" s="792"/>
      <c r="AU32" s="792"/>
      <c r="AV32" s="792"/>
      <c r="AW32" s="792"/>
      <c r="AX32" s="792"/>
      <c r="AY32" s="792"/>
      <c r="AZ32" s="792"/>
      <c r="BA32" s="792"/>
      <c r="BB32" s="792"/>
      <c r="BC32" s="792"/>
      <c r="BD32" s="792"/>
      <c r="BE32" s="792"/>
      <c r="BF32" s="792"/>
      <c r="BG32" s="792"/>
      <c r="BH32" s="792"/>
      <c r="BI32" s="792"/>
      <c r="BJ32" s="792"/>
      <c r="BK32" s="792"/>
      <c r="BL32" s="792"/>
      <c r="BM32" s="792"/>
      <c r="BN32" s="496"/>
      <c r="BO32" s="496"/>
      <c r="BP32" s="496"/>
      <c r="BQ32" s="496"/>
      <c r="BR32" s="496"/>
      <c r="BS32" s="496"/>
      <c r="BT32" s="496"/>
      <c r="BU32" s="496"/>
      <c r="BV32" s="496"/>
      <c r="BW32" s="496"/>
      <c r="BX32" s="496"/>
      <c r="BY32" s="496"/>
      <c r="BZ32" s="496"/>
      <c r="CA32" s="496"/>
      <c r="CB32" s="496"/>
      <c r="CC32" s="496"/>
      <c r="CD32" s="496"/>
      <c r="CE32" s="496"/>
      <c r="CF32" s="496"/>
      <c r="CG32" s="496"/>
      <c r="CH32" s="496"/>
      <c r="CI32" s="496"/>
      <c r="CJ32" s="496"/>
      <c r="CK32" s="496"/>
      <c r="CL32" s="496"/>
      <c r="CM32" s="496"/>
      <c r="CN32" s="496"/>
      <c r="CO32" s="496"/>
      <c r="CP32" s="496"/>
      <c r="CQ32" s="496"/>
      <c r="CR32" s="496"/>
      <c r="CS32" s="496"/>
      <c r="CT32" s="496"/>
      <c r="CU32" s="496"/>
      <c r="CV32" s="496"/>
      <c r="CW32" s="496"/>
      <c r="CX32" s="496"/>
      <c r="CY32" s="496"/>
      <c r="CZ32" s="496"/>
      <c r="DA32" s="496"/>
      <c r="DB32" s="496"/>
      <c r="DC32" s="496"/>
      <c r="DD32" s="496"/>
      <c r="DE32" s="496"/>
      <c r="DF32" s="496"/>
      <c r="DG32" s="826"/>
      <c r="DH32" s="826"/>
      <c r="DI32" s="826"/>
      <c r="DJ32" s="826"/>
      <c r="DK32" s="826"/>
      <c r="DL32" s="826"/>
      <c r="DM32" s="826"/>
      <c r="DN32" s="826"/>
      <c r="DO32" s="826"/>
      <c r="DP32" s="826"/>
      <c r="DQ32" s="826"/>
      <c r="DR32" s="826"/>
      <c r="DS32" s="826"/>
      <c r="DT32" s="826"/>
      <c r="DU32" s="826"/>
      <c r="DV32" s="826"/>
      <c r="GH32" s="398"/>
    </row>
    <row r="33" spans="2:190" ht="18" customHeight="1">
      <c r="B33" s="478" t="s">
        <v>321</v>
      </c>
      <c r="C33" s="497"/>
      <c r="D33" s="491"/>
      <c r="E33" s="498">
        <v>6</v>
      </c>
      <c r="F33" s="499">
        <v>6</v>
      </c>
      <c r="G33" s="499">
        <v>6</v>
      </c>
      <c r="H33" s="499">
        <v>6</v>
      </c>
      <c r="I33" s="499">
        <v>6</v>
      </c>
      <c r="J33" s="499">
        <v>6</v>
      </c>
      <c r="K33" s="499">
        <v>6</v>
      </c>
      <c r="L33" s="499">
        <v>6</v>
      </c>
      <c r="M33" s="499">
        <v>7</v>
      </c>
      <c r="N33" s="499">
        <v>7</v>
      </c>
      <c r="O33" s="499">
        <v>7</v>
      </c>
      <c r="P33" s="499">
        <v>7</v>
      </c>
      <c r="Q33" s="499">
        <v>7</v>
      </c>
      <c r="R33" s="499">
        <v>7</v>
      </c>
      <c r="S33" s="499">
        <v>7</v>
      </c>
      <c r="T33" s="499">
        <v>7</v>
      </c>
      <c r="U33" s="499">
        <v>7</v>
      </c>
      <c r="V33" s="499">
        <v>7</v>
      </c>
      <c r="W33" s="499">
        <v>7</v>
      </c>
      <c r="X33" s="499">
        <v>7</v>
      </c>
      <c r="Y33" s="499">
        <v>7</v>
      </c>
      <c r="Z33" s="499">
        <v>7</v>
      </c>
      <c r="AA33" s="499">
        <v>7</v>
      </c>
      <c r="AB33" s="499">
        <v>7</v>
      </c>
      <c r="AC33" s="499">
        <v>7</v>
      </c>
      <c r="AD33" s="499">
        <v>7</v>
      </c>
      <c r="AE33" s="499">
        <v>7</v>
      </c>
      <c r="AF33" s="499">
        <v>7</v>
      </c>
      <c r="AG33" s="499">
        <v>7</v>
      </c>
      <c r="AH33" s="499">
        <v>7</v>
      </c>
      <c r="AI33" s="499">
        <v>7</v>
      </c>
      <c r="AJ33" s="499">
        <v>7</v>
      </c>
      <c r="AK33" s="499">
        <v>7</v>
      </c>
      <c r="AL33" s="499">
        <v>7</v>
      </c>
      <c r="AM33" s="499">
        <v>7</v>
      </c>
      <c r="AN33" s="499">
        <v>7</v>
      </c>
      <c r="AO33" s="499">
        <v>7</v>
      </c>
      <c r="AP33" s="499">
        <v>7</v>
      </c>
      <c r="AQ33" s="499">
        <v>7</v>
      </c>
      <c r="AR33" s="499">
        <v>6</v>
      </c>
      <c r="AS33" s="499">
        <v>6</v>
      </c>
      <c r="AT33" s="499">
        <v>6</v>
      </c>
      <c r="AU33" s="499">
        <v>6</v>
      </c>
      <c r="AV33" s="499">
        <v>6</v>
      </c>
      <c r="AW33" s="499">
        <v>6</v>
      </c>
      <c r="AX33" s="499">
        <v>6</v>
      </c>
      <c r="AY33" s="499">
        <v>6</v>
      </c>
      <c r="AZ33" s="499">
        <v>6</v>
      </c>
      <c r="BA33" s="499">
        <v>6</v>
      </c>
      <c r="BB33" s="499">
        <v>6</v>
      </c>
      <c r="BC33" s="499">
        <v>6</v>
      </c>
      <c r="BD33" s="499">
        <v>6</v>
      </c>
      <c r="BE33" s="499">
        <v>6</v>
      </c>
      <c r="BF33" s="499">
        <v>6</v>
      </c>
      <c r="BG33" s="499">
        <v>6</v>
      </c>
      <c r="BH33" s="499">
        <v>6</v>
      </c>
      <c r="BI33" s="499">
        <v>6</v>
      </c>
      <c r="BJ33" s="499">
        <v>6</v>
      </c>
      <c r="BK33" s="499">
        <v>6</v>
      </c>
      <c r="BL33" s="499">
        <v>6</v>
      </c>
      <c r="BM33" s="491">
        <v>6</v>
      </c>
      <c r="BN33" s="505">
        <v>5</v>
      </c>
      <c r="BO33" s="506">
        <v>5</v>
      </c>
      <c r="BP33" s="506">
        <v>5</v>
      </c>
      <c r="BQ33" s="506">
        <v>5</v>
      </c>
      <c r="BR33" s="506">
        <v>5</v>
      </c>
      <c r="BS33" s="506">
        <v>5</v>
      </c>
      <c r="BT33" s="506">
        <v>5</v>
      </c>
      <c r="BU33" s="506">
        <v>5</v>
      </c>
      <c r="BV33" s="506">
        <v>5</v>
      </c>
      <c r="BW33" s="506">
        <v>5</v>
      </c>
      <c r="BX33" s="506">
        <v>5</v>
      </c>
      <c r="BY33" s="506">
        <v>5</v>
      </c>
      <c r="BZ33" s="506">
        <v>5</v>
      </c>
      <c r="CA33" s="506">
        <v>5</v>
      </c>
      <c r="CB33" s="506">
        <v>5</v>
      </c>
      <c r="CC33" s="506">
        <v>5</v>
      </c>
      <c r="CD33" s="506">
        <v>5</v>
      </c>
      <c r="CE33" s="506">
        <v>5</v>
      </c>
      <c r="CF33" s="506">
        <v>5</v>
      </c>
      <c r="CG33" s="506">
        <v>5</v>
      </c>
      <c r="CH33" s="506">
        <v>5</v>
      </c>
      <c r="CI33" s="506">
        <v>5</v>
      </c>
      <c r="CJ33" s="506">
        <v>5</v>
      </c>
      <c r="CK33" s="506">
        <v>5</v>
      </c>
      <c r="CL33" s="506">
        <v>5</v>
      </c>
      <c r="CM33" s="506">
        <v>5</v>
      </c>
      <c r="CN33" s="506">
        <v>5</v>
      </c>
      <c r="CO33" s="506">
        <v>5</v>
      </c>
      <c r="CP33" s="506">
        <v>5</v>
      </c>
      <c r="CQ33" s="506">
        <v>5</v>
      </c>
      <c r="CR33" s="507">
        <v>5</v>
      </c>
      <c r="CS33" s="508">
        <v>5</v>
      </c>
      <c r="CT33" s="481">
        <v>5</v>
      </c>
      <c r="CU33" s="481">
        <v>5</v>
      </c>
      <c r="CV33" s="481">
        <v>4</v>
      </c>
      <c r="CW33" s="481">
        <v>4</v>
      </c>
      <c r="CX33" s="481">
        <v>4</v>
      </c>
      <c r="CY33" s="481">
        <v>4</v>
      </c>
      <c r="CZ33" s="481">
        <v>4</v>
      </c>
      <c r="DA33" s="481">
        <v>4</v>
      </c>
      <c r="DB33" s="481">
        <v>4</v>
      </c>
      <c r="DC33" s="481">
        <v>4</v>
      </c>
      <c r="DD33" s="481">
        <v>4</v>
      </c>
      <c r="DE33" s="481">
        <v>4</v>
      </c>
      <c r="DF33" s="481">
        <v>4</v>
      </c>
      <c r="DG33" s="482">
        <v>4</v>
      </c>
      <c r="DH33" s="482">
        <v>4</v>
      </c>
      <c r="DI33" s="482">
        <v>4</v>
      </c>
      <c r="DJ33" s="482">
        <v>4</v>
      </c>
      <c r="DK33" s="482">
        <v>4</v>
      </c>
      <c r="DL33" s="482">
        <v>4</v>
      </c>
      <c r="DM33" s="482">
        <v>4</v>
      </c>
      <c r="DN33" s="482">
        <v>4</v>
      </c>
      <c r="DO33" s="482">
        <v>4</v>
      </c>
      <c r="DP33" s="482">
        <v>4</v>
      </c>
      <c r="DQ33" s="482">
        <v>4</v>
      </c>
      <c r="DR33" s="482">
        <v>4</v>
      </c>
      <c r="DS33" s="482">
        <v>4</v>
      </c>
      <c r="DT33" s="482">
        <v>4</v>
      </c>
      <c r="DU33" s="482">
        <v>4</v>
      </c>
      <c r="DV33" s="484">
        <v>4</v>
      </c>
      <c r="GH33" s="398"/>
    </row>
    <row r="34" spans="2:190" ht="18" customHeight="1">
      <c r="B34" s="485"/>
      <c r="C34" s="501" t="s">
        <v>27</v>
      </c>
      <c r="D34" s="793" t="str">
        <f aca="true" t="shared" si="14" ref="D34:D40">D15</f>
        <v>12,700kJ/kg</v>
      </c>
      <c r="E34" s="820">
        <f aca="true" t="shared" si="15" ref="E34:BP34">IF(E33=1,E33,"")</f>
      </c>
      <c r="F34" s="821">
        <f t="shared" si="15"/>
      </c>
      <c r="G34" s="821">
        <f t="shared" si="15"/>
      </c>
      <c r="H34" s="821">
        <f t="shared" si="15"/>
      </c>
      <c r="I34" s="821">
        <f t="shared" si="15"/>
      </c>
      <c r="J34" s="821">
        <f t="shared" si="15"/>
      </c>
      <c r="K34" s="821">
        <f t="shared" si="15"/>
      </c>
      <c r="L34" s="821">
        <f t="shared" si="15"/>
      </c>
      <c r="M34" s="821">
        <f t="shared" si="15"/>
      </c>
      <c r="N34" s="821">
        <f t="shared" si="15"/>
      </c>
      <c r="O34" s="821">
        <f t="shared" si="15"/>
      </c>
      <c r="P34" s="821">
        <f t="shared" si="15"/>
      </c>
      <c r="Q34" s="821">
        <f t="shared" si="15"/>
      </c>
      <c r="R34" s="821">
        <f t="shared" si="15"/>
      </c>
      <c r="S34" s="821">
        <f t="shared" si="15"/>
      </c>
      <c r="T34" s="821">
        <f t="shared" si="15"/>
      </c>
      <c r="U34" s="821">
        <f t="shared" si="15"/>
      </c>
      <c r="V34" s="821">
        <f t="shared" si="15"/>
      </c>
      <c r="W34" s="821">
        <f t="shared" si="15"/>
      </c>
      <c r="X34" s="821">
        <f t="shared" si="15"/>
      </c>
      <c r="Y34" s="821">
        <f t="shared" si="15"/>
      </c>
      <c r="Z34" s="821">
        <f t="shared" si="15"/>
      </c>
      <c r="AA34" s="821">
        <f t="shared" si="15"/>
      </c>
      <c r="AB34" s="821">
        <f t="shared" si="15"/>
      </c>
      <c r="AC34" s="821">
        <f t="shared" si="15"/>
      </c>
      <c r="AD34" s="821">
        <f t="shared" si="15"/>
      </c>
      <c r="AE34" s="821">
        <f t="shared" si="15"/>
      </c>
      <c r="AF34" s="821">
        <f t="shared" si="15"/>
      </c>
      <c r="AG34" s="821">
        <f t="shared" si="15"/>
      </c>
      <c r="AH34" s="821">
        <f t="shared" si="15"/>
      </c>
      <c r="AI34" s="822">
        <f t="shared" si="15"/>
      </c>
      <c r="AJ34" s="820">
        <f t="shared" si="15"/>
      </c>
      <c r="AK34" s="821">
        <f t="shared" si="15"/>
      </c>
      <c r="AL34" s="821">
        <f t="shared" si="15"/>
      </c>
      <c r="AM34" s="821">
        <f t="shared" si="15"/>
      </c>
      <c r="AN34" s="821">
        <f t="shared" si="15"/>
      </c>
      <c r="AO34" s="821">
        <f t="shared" si="15"/>
      </c>
      <c r="AP34" s="821">
        <f t="shared" si="15"/>
      </c>
      <c r="AQ34" s="821">
        <f t="shared" si="15"/>
      </c>
      <c r="AR34" s="821">
        <f t="shared" si="15"/>
      </c>
      <c r="AS34" s="821">
        <f t="shared" si="15"/>
      </c>
      <c r="AT34" s="821">
        <f t="shared" si="15"/>
      </c>
      <c r="AU34" s="821">
        <f t="shared" si="15"/>
      </c>
      <c r="AV34" s="821">
        <f t="shared" si="15"/>
      </c>
      <c r="AW34" s="821">
        <f t="shared" si="15"/>
      </c>
      <c r="AX34" s="821">
        <f t="shared" si="15"/>
      </c>
      <c r="AY34" s="821">
        <f t="shared" si="15"/>
      </c>
      <c r="AZ34" s="821">
        <f t="shared" si="15"/>
      </c>
      <c r="BA34" s="821">
        <f t="shared" si="15"/>
      </c>
      <c r="BB34" s="821">
        <f t="shared" si="15"/>
      </c>
      <c r="BC34" s="821">
        <f t="shared" si="15"/>
      </c>
      <c r="BD34" s="821">
        <f t="shared" si="15"/>
      </c>
      <c r="BE34" s="821">
        <f t="shared" si="15"/>
      </c>
      <c r="BF34" s="821">
        <f t="shared" si="15"/>
      </c>
      <c r="BG34" s="821">
        <f t="shared" si="15"/>
      </c>
      <c r="BH34" s="821">
        <f t="shared" si="15"/>
      </c>
      <c r="BI34" s="821">
        <f t="shared" si="15"/>
      </c>
      <c r="BJ34" s="821">
        <f t="shared" si="15"/>
      </c>
      <c r="BK34" s="821">
        <f t="shared" si="15"/>
      </c>
      <c r="BL34" s="821">
        <f t="shared" si="15"/>
      </c>
      <c r="BM34" s="823">
        <f t="shared" si="15"/>
      </c>
      <c r="BN34" s="509">
        <f t="shared" si="15"/>
      </c>
      <c r="BO34" s="510">
        <f t="shared" si="15"/>
      </c>
      <c r="BP34" s="510">
        <f t="shared" si="15"/>
      </c>
      <c r="BQ34" s="510">
        <f aca="true" t="shared" si="16" ref="BQ34:DV34">IF(BQ33=1,BQ33,"")</f>
      </c>
      <c r="BR34" s="510">
        <f t="shared" si="16"/>
      </c>
      <c r="BS34" s="510">
        <f t="shared" si="16"/>
      </c>
      <c r="BT34" s="510">
        <f t="shared" si="16"/>
      </c>
      <c r="BU34" s="510">
        <f t="shared" si="16"/>
      </c>
      <c r="BV34" s="510">
        <f t="shared" si="16"/>
      </c>
      <c r="BW34" s="510">
        <f t="shared" si="16"/>
      </c>
      <c r="BX34" s="510">
        <f t="shared" si="16"/>
      </c>
      <c r="BY34" s="510">
        <f t="shared" si="16"/>
      </c>
      <c r="BZ34" s="510">
        <f t="shared" si="16"/>
      </c>
      <c r="CA34" s="510">
        <f t="shared" si="16"/>
      </c>
      <c r="CB34" s="510">
        <f t="shared" si="16"/>
      </c>
      <c r="CC34" s="510">
        <f t="shared" si="16"/>
      </c>
      <c r="CD34" s="510">
        <f t="shared" si="16"/>
      </c>
      <c r="CE34" s="510">
        <f t="shared" si="16"/>
      </c>
      <c r="CF34" s="510">
        <f t="shared" si="16"/>
      </c>
      <c r="CG34" s="510">
        <f t="shared" si="16"/>
      </c>
      <c r="CH34" s="510">
        <f t="shared" si="16"/>
      </c>
      <c r="CI34" s="510">
        <f t="shared" si="16"/>
      </c>
      <c r="CJ34" s="510">
        <f t="shared" si="16"/>
      </c>
      <c r="CK34" s="510">
        <f t="shared" si="16"/>
      </c>
      <c r="CL34" s="510">
        <f t="shared" si="16"/>
      </c>
      <c r="CM34" s="510">
        <f t="shared" si="16"/>
      </c>
      <c r="CN34" s="510">
        <f t="shared" si="16"/>
      </c>
      <c r="CO34" s="510">
        <f t="shared" si="16"/>
      </c>
      <c r="CP34" s="510">
        <f t="shared" si="16"/>
      </c>
      <c r="CQ34" s="510">
        <f t="shared" si="16"/>
      </c>
      <c r="CR34" s="511">
        <f t="shared" si="16"/>
      </c>
      <c r="CS34" s="509">
        <f t="shared" si="16"/>
      </c>
      <c r="CT34" s="510">
        <f t="shared" si="16"/>
      </c>
      <c r="CU34" s="510">
        <f t="shared" si="16"/>
      </c>
      <c r="CV34" s="510">
        <f t="shared" si="16"/>
      </c>
      <c r="CW34" s="510">
        <f t="shared" si="16"/>
      </c>
      <c r="CX34" s="510">
        <f t="shared" si="16"/>
      </c>
      <c r="CY34" s="510">
        <f t="shared" si="16"/>
      </c>
      <c r="CZ34" s="510">
        <f t="shared" si="16"/>
      </c>
      <c r="DA34" s="510">
        <f t="shared" si="16"/>
      </c>
      <c r="DB34" s="510">
        <f t="shared" si="16"/>
      </c>
      <c r="DC34" s="510">
        <f t="shared" si="16"/>
      </c>
      <c r="DD34" s="510">
        <f t="shared" si="16"/>
      </c>
      <c r="DE34" s="510">
        <f t="shared" si="16"/>
      </c>
      <c r="DF34" s="510">
        <f t="shared" si="16"/>
      </c>
      <c r="DG34" s="512">
        <f t="shared" si="16"/>
      </c>
      <c r="DH34" s="512">
        <f t="shared" si="16"/>
      </c>
      <c r="DI34" s="512">
        <f t="shared" si="16"/>
      </c>
      <c r="DJ34" s="512">
        <f t="shared" si="16"/>
      </c>
      <c r="DK34" s="512">
        <f t="shared" si="16"/>
      </c>
      <c r="DL34" s="512">
        <f t="shared" si="16"/>
      </c>
      <c r="DM34" s="512">
        <f t="shared" si="16"/>
      </c>
      <c r="DN34" s="512">
        <f t="shared" si="16"/>
      </c>
      <c r="DO34" s="512">
        <f t="shared" si="16"/>
      </c>
      <c r="DP34" s="512">
        <f t="shared" si="16"/>
      </c>
      <c r="DQ34" s="512">
        <f t="shared" si="16"/>
      </c>
      <c r="DR34" s="512">
        <f t="shared" si="16"/>
      </c>
      <c r="DS34" s="512">
        <f t="shared" si="16"/>
      </c>
      <c r="DT34" s="512">
        <f t="shared" si="16"/>
      </c>
      <c r="DU34" s="512">
        <f t="shared" si="16"/>
      </c>
      <c r="DV34" s="513">
        <f t="shared" si="16"/>
      </c>
      <c r="GH34" s="398"/>
    </row>
    <row r="35" spans="2:190" ht="18" customHeight="1">
      <c r="B35" s="485"/>
      <c r="C35" s="502" t="s">
        <v>28</v>
      </c>
      <c r="D35" s="794" t="str">
        <f t="shared" si="14"/>
        <v>11,533kJ/kg</v>
      </c>
      <c r="E35" s="509">
        <f aca="true" t="shared" si="17" ref="E35:BP35">IF(E33=2,E33,"")</f>
      </c>
      <c r="F35" s="510">
        <f t="shared" si="17"/>
      </c>
      <c r="G35" s="510">
        <f t="shared" si="17"/>
      </c>
      <c r="H35" s="510">
        <f t="shared" si="17"/>
      </c>
      <c r="I35" s="510">
        <f t="shared" si="17"/>
      </c>
      <c r="J35" s="510">
        <f t="shared" si="17"/>
      </c>
      <c r="K35" s="510">
        <f t="shared" si="17"/>
      </c>
      <c r="L35" s="510">
        <f t="shared" si="17"/>
      </c>
      <c r="M35" s="510">
        <f t="shared" si="17"/>
      </c>
      <c r="N35" s="510">
        <f t="shared" si="17"/>
      </c>
      <c r="O35" s="510">
        <f t="shared" si="17"/>
      </c>
      <c r="P35" s="510">
        <f t="shared" si="17"/>
      </c>
      <c r="Q35" s="510">
        <f t="shared" si="17"/>
      </c>
      <c r="R35" s="510">
        <f t="shared" si="17"/>
      </c>
      <c r="S35" s="510">
        <f t="shared" si="17"/>
      </c>
      <c r="T35" s="510">
        <f t="shared" si="17"/>
      </c>
      <c r="U35" s="510">
        <f t="shared" si="17"/>
      </c>
      <c r="V35" s="510">
        <f t="shared" si="17"/>
      </c>
      <c r="W35" s="510">
        <f t="shared" si="17"/>
      </c>
      <c r="X35" s="510">
        <f t="shared" si="17"/>
      </c>
      <c r="Y35" s="510">
        <f t="shared" si="17"/>
      </c>
      <c r="Z35" s="510">
        <f t="shared" si="17"/>
      </c>
      <c r="AA35" s="510">
        <f t="shared" si="17"/>
      </c>
      <c r="AB35" s="510">
        <f t="shared" si="17"/>
      </c>
      <c r="AC35" s="510">
        <f t="shared" si="17"/>
      </c>
      <c r="AD35" s="510">
        <f t="shared" si="17"/>
      </c>
      <c r="AE35" s="510">
        <f t="shared" si="17"/>
      </c>
      <c r="AF35" s="510">
        <f t="shared" si="17"/>
      </c>
      <c r="AG35" s="510">
        <f t="shared" si="17"/>
      </c>
      <c r="AH35" s="510">
        <f t="shared" si="17"/>
      </c>
      <c r="AI35" s="511">
        <f t="shared" si="17"/>
      </c>
      <c r="AJ35" s="509">
        <f t="shared" si="17"/>
      </c>
      <c r="AK35" s="510">
        <f t="shared" si="17"/>
      </c>
      <c r="AL35" s="510">
        <f t="shared" si="17"/>
      </c>
      <c r="AM35" s="510">
        <f t="shared" si="17"/>
      </c>
      <c r="AN35" s="510">
        <f t="shared" si="17"/>
      </c>
      <c r="AO35" s="510">
        <f t="shared" si="17"/>
      </c>
      <c r="AP35" s="510">
        <f t="shared" si="17"/>
      </c>
      <c r="AQ35" s="510">
        <f t="shared" si="17"/>
      </c>
      <c r="AR35" s="510">
        <f t="shared" si="17"/>
      </c>
      <c r="AS35" s="510">
        <f t="shared" si="17"/>
      </c>
      <c r="AT35" s="510">
        <f t="shared" si="17"/>
      </c>
      <c r="AU35" s="510">
        <f t="shared" si="17"/>
      </c>
      <c r="AV35" s="510">
        <f t="shared" si="17"/>
      </c>
      <c r="AW35" s="510">
        <f t="shared" si="17"/>
      </c>
      <c r="AX35" s="510">
        <f t="shared" si="17"/>
      </c>
      <c r="AY35" s="510">
        <f t="shared" si="17"/>
      </c>
      <c r="AZ35" s="510">
        <f t="shared" si="17"/>
      </c>
      <c r="BA35" s="510">
        <f t="shared" si="17"/>
      </c>
      <c r="BB35" s="510">
        <f t="shared" si="17"/>
      </c>
      <c r="BC35" s="510">
        <f t="shared" si="17"/>
      </c>
      <c r="BD35" s="510">
        <f t="shared" si="17"/>
      </c>
      <c r="BE35" s="510">
        <f t="shared" si="17"/>
      </c>
      <c r="BF35" s="510">
        <f t="shared" si="17"/>
      </c>
      <c r="BG35" s="510">
        <f t="shared" si="17"/>
      </c>
      <c r="BH35" s="510">
        <f t="shared" si="17"/>
      </c>
      <c r="BI35" s="510">
        <f t="shared" si="17"/>
      </c>
      <c r="BJ35" s="510">
        <f t="shared" si="17"/>
      </c>
      <c r="BK35" s="510">
        <f t="shared" si="17"/>
      </c>
      <c r="BL35" s="510">
        <f t="shared" si="17"/>
      </c>
      <c r="BM35" s="514">
        <f t="shared" si="17"/>
      </c>
      <c r="BN35" s="509">
        <f t="shared" si="17"/>
      </c>
      <c r="BO35" s="510">
        <f t="shared" si="17"/>
      </c>
      <c r="BP35" s="510">
        <f t="shared" si="17"/>
      </c>
      <c r="BQ35" s="510">
        <f aca="true" t="shared" si="18" ref="BQ35:DV35">IF(BQ33=2,BQ33,"")</f>
      </c>
      <c r="BR35" s="510">
        <f t="shared" si="18"/>
      </c>
      <c r="BS35" s="510">
        <f t="shared" si="18"/>
      </c>
      <c r="BT35" s="510">
        <f t="shared" si="18"/>
      </c>
      <c r="BU35" s="510">
        <f t="shared" si="18"/>
      </c>
      <c r="BV35" s="510">
        <f t="shared" si="18"/>
      </c>
      <c r="BW35" s="510">
        <f t="shared" si="18"/>
      </c>
      <c r="BX35" s="510">
        <f t="shared" si="18"/>
      </c>
      <c r="BY35" s="510">
        <f t="shared" si="18"/>
      </c>
      <c r="BZ35" s="510">
        <f t="shared" si="18"/>
      </c>
      <c r="CA35" s="510">
        <f t="shared" si="18"/>
      </c>
      <c r="CB35" s="510">
        <f t="shared" si="18"/>
      </c>
      <c r="CC35" s="510">
        <f t="shared" si="18"/>
      </c>
      <c r="CD35" s="510">
        <f t="shared" si="18"/>
      </c>
      <c r="CE35" s="510">
        <f t="shared" si="18"/>
      </c>
      <c r="CF35" s="510">
        <f t="shared" si="18"/>
      </c>
      <c r="CG35" s="510">
        <f t="shared" si="18"/>
      </c>
      <c r="CH35" s="510">
        <f t="shared" si="18"/>
      </c>
      <c r="CI35" s="510">
        <f t="shared" si="18"/>
      </c>
      <c r="CJ35" s="510">
        <f t="shared" si="18"/>
      </c>
      <c r="CK35" s="510">
        <f t="shared" si="18"/>
      </c>
      <c r="CL35" s="510">
        <f t="shared" si="18"/>
      </c>
      <c r="CM35" s="510">
        <f t="shared" si="18"/>
      </c>
      <c r="CN35" s="510">
        <f t="shared" si="18"/>
      </c>
      <c r="CO35" s="510">
        <f t="shared" si="18"/>
      </c>
      <c r="CP35" s="510">
        <f t="shared" si="18"/>
      </c>
      <c r="CQ35" s="510">
        <f t="shared" si="18"/>
      </c>
      <c r="CR35" s="511">
        <f t="shared" si="18"/>
      </c>
      <c r="CS35" s="509">
        <f t="shared" si="18"/>
      </c>
      <c r="CT35" s="510">
        <f t="shared" si="18"/>
      </c>
      <c r="CU35" s="510">
        <f t="shared" si="18"/>
      </c>
      <c r="CV35" s="510">
        <f t="shared" si="18"/>
      </c>
      <c r="CW35" s="510">
        <f t="shared" si="18"/>
      </c>
      <c r="CX35" s="510">
        <f t="shared" si="18"/>
      </c>
      <c r="CY35" s="510">
        <f t="shared" si="18"/>
      </c>
      <c r="CZ35" s="510">
        <f t="shared" si="18"/>
      </c>
      <c r="DA35" s="510">
        <f t="shared" si="18"/>
      </c>
      <c r="DB35" s="510">
        <f t="shared" si="18"/>
      </c>
      <c r="DC35" s="510">
        <f t="shared" si="18"/>
      </c>
      <c r="DD35" s="510">
        <f t="shared" si="18"/>
      </c>
      <c r="DE35" s="510">
        <f t="shared" si="18"/>
      </c>
      <c r="DF35" s="510">
        <f t="shared" si="18"/>
      </c>
      <c r="DG35" s="510">
        <f t="shared" si="18"/>
      </c>
      <c r="DH35" s="510">
        <f t="shared" si="18"/>
      </c>
      <c r="DI35" s="510">
        <f t="shared" si="18"/>
      </c>
      <c r="DJ35" s="510">
        <f t="shared" si="18"/>
      </c>
      <c r="DK35" s="510">
        <f t="shared" si="18"/>
      </c>
      <c r="DL35" s="510">
        <f t="shared" si="18"/>
      </c>
      <c r="DM35" s="510">
        <f t="shared" si="18"/>
      </c>
      <c r="DN35" s="510">
        <f t="shared" si="18"/>
      </c>
      <c r="DO35" s="510">
        <f t="shared" si="18"/>
      </c>
      <c r="DP35" s="510">
        <f t="shared" si="18"/>
      </c>
      <c r="DQ35" s="510">
        <f t="shared" si="18"/>
      </c>
      <c r="DR35" s="510">
        <f t="shared" si="18"/>
      </c>
      <c r="DS35" s="510">
        <f t="shared" si="18"/>
      </c>
      <c r="DT35" s="510">
        <f t="shared" si="18"/>
      </c>
      <c r="DU35" s="510">
        <f t="shared" si="18"/>
      </c>
      <c r="DV35" s="514">
        <f t="shared" si="18"/>
      </c>
      <c r="GH35" s="398"/>
    </row>
    <row r="36" spans="2:190" ht="18" customHeight="1">
      <c r="B36" s="485"/>
      <c r="C36" s="502" t="s">
        <v>29</v>
      </c>
      <c r="D36" s="794" t="str">
        <f t="shared" si="14"/>
        <v>10,367kJ/kg</v>
      </c>
      <c r="E36" s="509">
        <f aca="true" t="shared" si="19" ref="E36:BP36">IF(E33=3,E33,"")</f>
      </c>
      <c r="F36" s="510">
        <f t="shared" si="19"/>
      </c>
      <c r="G36" s="510">
        <f t="shared" si="19"/>
      </c>
      <c r="H36" s="510">
        <f t="shared" si="19"/>
      </c>
      <c r="I36" s="510">
        <f t="shared" si="19"/>
      </c>
      <c r="J36" s="510">
        <f t="shared" si="19"/>
      </c>
      <c r="K36" s="510">
        <f t="shared" si="19"/>
      </c>
      <c r="L36" s="510">
        <f t="shared" si="19"/>
      </c>
      <c r="M36" s="510">
        <f t="shared" si="19"/>
      </c>
      <c r="N36" s="510">
        <f t="shared" si="19"/>
      </c>
      <c r="O36" s="510">
        <f t="shared" si="19"/>
      </c>
      <c r="P36" s="510">
        <f t="shared" si="19"/>
      </c>
      <c r="Q36" s="510">
        <f t="shared" si="19"/>
      </c>
      <c r="R36" s="510">
        <f t="shared" si="19"/>
      </c>
      <c r="S36" s="510">
        <f t="shared" si="19"/>
      </c>
      <c r="T36" s="510">
        <f t="shared" si="19"/>
      </c>
      <c r="U36" s="510">
        <f t="shared" si="19"/>
      </c>
      <c r="V36" s="510">
        <f t="shared" si="19"/>
      </c>
      <c r="W36" s="510">
        <f t="shared" si="19"/>
      </c>
      <c r="X36" s="510">
        <f t="shared" si="19"/>
      </c>
      <c r="Y36" s="510">
        <f t="shared" si="19"/>
      </c>
      <c r="Z36" s="510">
        <f t="shared" si="19"/>
      </c>
      <c r="AA36" s="510">
        <f t="shared" si="19"/>
      </c>
      <c r="AB36" s="510">
        <f t="shared" si="19"/>
      </c>
      <c r="AC36" s="510">
        <f t="shared" si="19"/>
      </c>
      <c r="AD36" s="510">
        <f t="shared" si="19"/>
      </c>
      <c r="AE36" s="510">
        <f t="shared" si="19"/>
      </c>
      <c r="AF36" s="510">
        <f t="shared" si="19"/>
      </c>
      <c r="AG36" s="510">
        <f t="shared" si="19"/>
      </c>
      <c r="AH36" s="510">
        <f t="shared" si="19"/>
      </c>
      <c r="AI36" s="511">
        <f t="shared" si="19"/>
      </c>
      <c r="AJ36" s="509">
        <f t="shared" si="19"/>
      </c>
      <c r="AK36" s="510">
        <f t="shared" si="19"/>
      </c>
      <c r="AL36" s="510">
        <f t="shared" si="19"/>
      </c>
      <c r="AM36" s="510">
        <f t="shared" si="19"/>
      </c>
      <c r="AN36" s="510">
        <f t="shared" si="19"/>
      </c>
      <c r="AO36" s="510">
        <f t="shared" si="19"/>
      </c>
      <c r="AP36" s="510">
        <f t="shared" si="19"/>
      </c>
      <c r="AQ36" s="510">
        <f t="shared" si="19"/>
      </c>
      <c r="AR36" s="510">
        <f t="shared" si="19"/>
      </c>
      <c r="AS36" s="510">
        <f t="shared" si="19"/>
      </c>
      <c r="AT36" s="510">
        <f t="shared" si="19"/>
      </c>
      <c r="AU36" s="510">
        <f t="shared" si="19"/>
      </c>
      <c r="AV36" s="510">
        <f t="shared" si="19"/>
      </c>
      <c r="AW36" s="510">
        <f t="shared" si="19"/>
      </c>
      <c r="AX36" s="510">
        <f t="shared" si="19"/>
      </c>
      <c r="AY36" s="510">
        <f t="shared" si="19"/>
      </c>
      <c r="AZ36" s="510">
        <f t="shared" si="19"/>
      </c>
      <c r="BA36" s="510">
        <f t="shared" si="19"/>
      </c>
      <c r="BB36" s="510">
        <f t="shared" si="19"/>
      </c>
      <c r="BC36" s="510">
        <f t="shared" si="19"/>
      </c>
      <c r="BD36" s="510">
        <f t="shared" si="19"/>
      </c>
      <c r="BE36" s="510">
        <f t="shared" si="19"/>
      </c>
      <c r="BF36" s="510">
        <f t="shared" si="19"/>
      </c>
      <c r="BG36" s="510">
        <f t="shared" si="19"/>
      </c>
      <c r="BH36" s="510">
        <f t="shared" si="19"/>
      </c>
      <c r="BI36" s="510">
        <f t="shared" si="19"/>
      </c>
      <c r="BJ36" s="510">
        <f t="shared" si="19"/>
      </c>
      <c r="BK36" s="510">
        <f t="shared" si="19"/>
      </c>
      <c r="BL36" s="510">
        <f t="shared" si="19"/>
      </c>
      <c r="BM36" s="514">
        <f t="shared" si="19"/>
      </c>
      <c r="BN36" s="509">
        <f t="shared" si="19"/>
      </c>
      <c r="BO36" s="510">
        <f t="shared" si="19"/>
      </c>
      <c r="BP36" s="510">
        <f t="shared" si="19"/>
      </c>
      <c r="BQ36" s="510">
        <f aca="true" t="shared" si="20" ref="BQ36:DV36">IF(BQ33=3,BQ33,"")</f>
      </c>
      <c r="BR36" s="510">
        <f t="shared" si="20"/>
      </c>
      <c r="BS36" s="510">
        <f t="shared" si="20"/>
      </c>
      <c r="BT36" s="510">
        <f t="shared" si="20"/>
      </c>
      <c r="BU36" s="510">
        <f t="shared" si="20"/>
      </c>
      <c r="BV36" s="510">
        <f t="shared" si="20"/>
      </c>
      <c r="BW36" s="510">
        <f t="shared" si="20"/>
      </c>
      <c r="BX36" s="510">
        <f t="shared" si="20"/>
      </c>
      <c r="BY36" s="510">
        <f t="shared" si="20"/>
      </c>
      <c r="BZ36" s="510">
        <f t="shared" si="20"/>
      </c>
      <c r="CA36" s="510">
        <f t="shared" si="20"/>
      </c>
      <c r="CB36" s="510">
        <f t="shared" si="20"/>
      </c>
      <c r="CC36" s="510">
        <f t="shared" si="20"/>
      </c>
      <c r="CD36" s="510">
        <f t="shared" si="20"/>
      </c>
      <c r="CE36" s="510">
        <f t="shared" si="20"/>
      </c>
      <c r="CF36" s="510">
        <f t="shared" si="20"/>
      </c>
      <c r="CG36" s="510">
        <f t="shared" si="20"/>
      </c>
      <c r="CH36" s="510">
        <f t="shared" si="20"/>
      </c>
      <c r="CI36" s="510">
        <f t="shared" si="20"/>
      </c>
      <c r="CJ36" s="510">
        <f t="shared" si="20"/>
      </c>
      <c r="CK36" s="510">
        <f t="shared" si="20"/>
      </c>
      <c r="CL36" s="510">
        <f t="shared" si="20"/>
      </c>
      <c r="CM36" s="510">
        <f t="shared" si="20"/>
      </c>
      <c r="CN36" s="510">
        <f t="shared" si="20"/>
      </c>
      <c r="CO36" s="510">
        <f t="shared" si="20"/>
      </c>
      <c r="CP36" s="510">
        <f t="shared" si="20"/>
      </c>
      <c r="CQ36" s="510">
        <f t="shared" si="20"/>
      </c>
      <c r="CR36" s="511">
        <f t="shared" si="20"/>
      </c>
      <c r="CS36" s="509">
        <f t="shared" si="20"/>
      </c>
      <c r="CT36" s="510">
        <f t="shared" si="20"/>
      </c>
      <c r="CU36" s="510">
        <f t="shared" si="20"/>
      </c>
      <c r="CV36" s="510">
        <f t="shared" si="20"/>
      </c>
      <c r="CW36" s="510">
        <f t="shared" si="20"/>
      </c>
      <c r="CX36" s="510">
        <f t="shared" si="20"/>
      </c>
      <c r="CY36" s="510">
        <f t="shared" si="20"/>
      </c>
      <c r="CZ36" s="510">
        <f t="shared" si="20"/>
      </c>
      <c r="DA36" s="510">
        <f t="shared" si="20"/>
      </c>
      <c r="DB36" s="510">
        <f t="shared" si="20"/>
      </c>
      <c r="DC36" s="510">
        <f t="shared" si="20"/>
      </c>
      <c r="DD36" s="510">
        <f t="shared" si="20"/>
      </c>
      <c r="DE36" s="510">
        <f t="shared" si="20"/>
      </c>
      <c r="DF36" s="510">
        <f t="shared" si="20"/>
      </c>
      <c r="DG36" s="510">
        <f t="shared" si="20"/>
      </c>
      <c r="DH36" s="510">
        <f t="shared" si="20"/>
      </c>
      <c r="DI36" s="510">
        <f t="shared" si="20"/>
      </c>
      <c r="DJ36" s="510">
        <f t="shared" si="20"/>
      </c>
      <c r="DK36" s="510">
        <f t="shared" si="20"/>
      </c>
      <c r="DL36" s="510">
        <f t="shared" si="20"/>
      </c>
      <c r="DM36" s="510">
        <f t="shared" si="20"/>
      </c>
      <c r="DN36" s="510">
        <f t="shared" si="20"/>
      </c>
      <c r="DO36" s="510">
        <f t="shared" si="20"/>
      </c>
      <c r="DP36" s="510">
        <f t="shared" si="20"/>
      </c>
      <c r="DQ36" s="510">
        <f t="shared" si="20"/>
      </c>
      <c r="DR36" s="510">
        <f t="shared" si="20"/>
      </c>
      <c r="DS36" s="510">
        <f t="shared" si="20"/>
      </c>
      <c r="DT36" s="510">
        <f t="shared" si="20"/>
      </c>
      <c r="DU36" s="510">
        <f t="shared" si="20"/>
      </c>
      <c r="DV36" s="514">
        <f t="shared" si="20"/>
      </c>
      <c r="GH36" s="398"/>
    </row>
    <row r="37" spans="2:190" ht="18" customHeight="1">
      <c r="B37" s="485"/>
      <c r="C37" s="502" t="s">
        <v>30</v>
      </c>
      <c r="D37" s="794" t="str">
        <f t="shared" si="14"/>
        <v>9,200kJ/kg</v>
      </c>
      <c r="E37" s="509">
        <f aca="true" t="shared" si="21" ref="E37:BP37">IF(E33=4,E33,"")</f>
      </c>
      <c r="F37" s="510">
        <f t="shared" si="21"/>
      </c>
      <c r="G37" s="510">
        <f t="shared" si="21"/>
      </c>
      <c r="H37" s="510">
        <f t="shared" si="21"/>
      </c>
      <c r="I37" s="510">
        <f t="shared" si="21"/>
      </c>
      <c r="J37" s="510">
        <f t="shared" si="21"/>
      </c>
      <c r="K37" s="510">
        <f t="shared" si="21"/>
      </c>
      <c r="L37" s="510">
        <f t="shared" si="21"/>
      </c>
      <c r="M37" s="510">
        <f t="shared" si="21"/>
      </c>
      <c r="N37" s="510">
        <f t="shared" si="21"/>
      </c>
      <c r="O37" s="510">
        <f t="shared" si="21"/>
      </c>
      <c r="P37" s="510">
        <f t="shared" si="21"/>
      </c>
      <c r="Q37" s="510">
        <f t="shared" si="21"/>
      </c>
      <c r="R37" s="510">
        <f t="shared" si="21"/>
      </c>
      <c r="S37" s="510">
        <f t="shared" si="21"/>
      </c>
      <c r="T37" s="510">
        <f t="shared" si="21"/>
      </c>
      <c r="U37" s="510">
        <f t="shared" si="21"/>
      </c>
      <c r="V37" s="510">
        <f t="shared" si="21"/>
      </c>
      <c r="W37" s="510">
        <f t="shared" si="21"/>
      </c>
      <c r="X37" s="510">
        <f t="shared" si="21"/>
      </c>
      <c r="Y37" s="510">
        <f t="shared" si="21"/>
      </c>
      <c r="Z37" s="510">
        <f t="shared" si="21"/>
      </c>
      <c r="AA37" s="510">
        <f t="shared" si="21"/>
      </c>
      <c r="AB37" s="510">
        <f t="shared" si="21"/>
      </c>
      <c r="AC37" s="510">
        <f t="shared" si="21"/>
      </c>
      <c r="AD37" s="510">
        <f t="shared" si="21"/>
      </c>
      <c r="AE37" s="510">
        <f t="shared" si="21"/>
      </c>
      <c r="AF37" s="510">
        <f t="shared" si="21"/>
      </c>
      <c r="AG37" s="510">
        <f t="shared" si="21"/>
      </c>
      <c r="AH37" s="510">
        <f t="shared" si="21"/>
      </c>
      <c r="AI37" s="511">
        <f t="shared" si="21"/>
      </c>
      <c r="AJ37" s="509">
        <f t="shared" si="21"/>
      </c>
      <c r="AK37" s="510">
        <f t="shared" si="21"/>
      </c>
      <c r="AL37" s="510">
        <f t="shared" si="21"/>
      </c>
      <c r="AM37" s="510">
        <f t="shared" si="21"/>
      </c>
      <c r="AN37" s="510">
        <f t="shared" si="21"/>
      </c>
      <c r="AO37" s="510">
        <f t="shared" si="21"/>
      </c>
      <c r="AP37" s="510">
        <f t="shared" si="21"/>
      </c>
      <c r="AQ37" s="510">
        <f t="shared" si="21"/>
      </c>
      <c r="AR37" s="510">
        <f t="shared" si="21"/>
      </c>
      <c r="AS37" s="510">
        <f t="shared" si="21"/>
      </c>
      <c r="AT37" s="510">
        <f t="shared" si="21"/>
      </c>
      <c r="AU37" s="510">
        <f t="shared" si="21"/>
      </c>
      <c r="AV37" s="510">
        <f t="shared" si="21"/>
      </c>
      <c r="AW37" s="510">
        <f t="shared" si="21"/>
      </c>
      <c r="AX37" s="510">
        <f t="shared" si="21"/>
      </c>
      <c r="AY37" s="510">
        <f t="shared" si="21"/>
      </c>
      <c r="AZ37" s="510">
        <f t="shared" si="21"/>
      </c>
      <c r="BA37" s="510">
        <f t="shared" si="21"/>
      </c>
      <c r="BB37" s="510">
        <f t="shared" si="21"/>
      </c>
      <c r="BC37" s="510">
        <f t="shared" si="21"/>
      </c>
      <c r="BD37" s="510">
        <f t="shared" si="21"/>
      </c>
      <c r="BE37" s="510">
        <f t="shared" si="21"/>
      </c>
      <c r="BF37" s="510">
        <f t="shared" si="21"/>
      </c>
      <c r="BG37" s="510">
        <f t="shared" si="21"/>
      </c>
      <c r="BH37" s="510">
        <f t="shared" si="21"/>
      </c>
      <c r="BI37" s="510">
        <f t="shared" si="21"/>
      </c>
      <c r="BJ37" s="510">
        <f t="shared" si="21"/>
      </c>
      <c r="BK37" s="510">
        <f t="shared" si="21"/>
      </c>
      <c r="BL37" s="510">
        <f t="shared" si="21"/>
      </c>
      <c r="BM37" s="514">
        <f t="shared" si="21"/>
      </c>
      <c r="BN37" s="509">
        <f t="shared" si="21"/>
      </c>
      <c r="BO37" s="510">
        <f t="shared" si="21"/>
      </c>
      <c r="BP37" s="510">
        <f t="shared" si="21"/>
      </c>
      <c r="BQ37" s="510">
        <f aca="true" t="shared" si="22" ref="BQ37:DV37">IF(BQ33=4,BQ33,"")</f>
      </c>
      <c r="BR37" s="510">
        <f t="shared" si="22"/>
      </c>
      <c r="BS37" s="510">
        <f t="shared" si="22"/>
      </c>
      <c r="BT37" s="510">
        <f t="shared" si="22"/>
      </c>
      <c r="BU37" s="510">
        <f t="shared" si="22"/>
      </c>
      <c r="BV37" s="510">
        <f t="shared" si="22"/>
      </c>
      <c r="BW37" s="510">
        <f t="shared" si="22"/>
      </c>
      <c r="BX37" s="510">
        <f t="shared" si="22"/>
      </c>
      <c r="BY37" s="510">
        <f t="shared" si="22"/>
      </c>
      <c r="BZ37" s="510">
        <f t="shared" si="22"/>
      </c>
      <c r="CA37" s="510">
        <f t="shared" si="22"/>
      </c>
      <c r="CB37" s="510">
        <f t="shared" si="22"/>
      </c>
      <c r="CC37" s="510">
        <f t="shared" si="22"/>
      </c>
      <c r="CD37" s="510">
        <f t="shared" si="22"/>
      </c>
      <c r="CE37" s="510">
        <f t="shared" si="22"/>
      </c>
      <c r="CF37" s="510">
        <f t="shared" si="22"/>
      </c>
      <c r="CG37" s="510">
        <f t="shared" si="22"/>
      </c>
      <c r="CH37" s="510">
        <f t="shared" si="22"/>
      </c>
      <c r="CI37" s="510">
        <f t="shared" si="22"/>
      </c>
      <c r="CJ37" s="510">
        <f t="shared" si="22"/>
      </c>
      <c r="CK37" s="510">
        <f t="shared" si="22"/>
      </c>
      <c r="CL37" s="510">
        <f t="shared" si="22"/>
      </c>
      <c r="CM37" s="510">
        <f t="shared" si="22"/>
      </c>
      <c r="CN37" s="510">
        <f t="shared" si="22"/>
      </c>
      <c r="CO37" s="510">
        <f t="shared" si="22"/>
      </c>
      <c r="CP37" s="510">
        <f t="shared" si="22"/>
      </c>
      <c r="CQ37" s="510">
        <f t="shared" si="22"/>
      </c>
      <c r="CR37" s="511">
        <f t="shared" si="22"/>
      </c>
      <c r="CS37" s="509">
        <f t="shared" si="22"/>
      </c>
      <c r="CT37" s="510">
        <f t="shared" si="22"/>
      </c>
      <c r="CU37" s="510">
        <f t="shared" si="22"/>
      </c>
      <c r="CV37" s="510">
        <f t="shared" si="22"/>
        <v>4</v>
      </c>
      <c r="CW37" s="510">
        <f t="shared" si="22"/>
        <v>4</v>
      </c>
      <c r="CX37" s="510">
        <f t="shared" si="22"/>
        <v>4</v>
      </c>
      <c r="CY37" s="510">
        <f t="shared" si="22"/>
        <v>4</v>
      </c>
      <c r="CZ37" s="510">
        <f t="shared" si="22"/>
        <v>4</v>
      </c>
      <c r="DA37" s="510">
        <f t="shared" si="22"/>
        <v>4</v>
      </c>
      <c r="DB37" s="510">
        <f t="shared" si="22"/>
        <v>4</v>
      </c>
      <c r="DC37" s="510">
        <f t="shared" si="22"/>
        <v>4</v>
      </c>
      <c r="DD37" s="510">
        <f t="shared" si="22"/>
        <v>4</v>
      </c>
      <c r="DE37" s="510">
        <f t="shared" si="22"/>
        <v>4</v>
      </c>
      <c r="DF37" s="510">
        <f t="shared" si="22"/>
        <v>4</v>
      </c>
      <c r="DG37" s="510">
        <f t="shared" si="22"/>
        <v>4</v>
      </c>
      <c r="DH37" s="510">
        <f t="shared" si="22"/>
        <v>4</v>
      </c>
      <c r="DI37" s="510">
        <f t="shared" si="22"/>
        <v>4</v>
      </c>
      <c r="DJ37" s="510">
        <f t="shared" si="22"/>
        <v>4</v>
      </c>
      <c r="DK37" s="510">
        <f t="shared" si="22"/>
        <v>4</v>
      </c>
      <c r="DL37" s="510">
        <f t="shared" si="22"/>
        <v>4</v>
      </c>
      <c r="DM37" s="510">
        <f t="shared" si="22"/>
        <v>4</v>
      </c>
      <c r="DN37" s="510">
        <f t="shared" si="22"/>
        <v>4</v>
      </c>
      <c r="DO37" s="510">
        <f t="shared" si="22"/>
        <v>4</v>
      </c>
      <c r="DP37" s="510">
        <f t="shared" si="22"/>
        <v>4</v>
      </c>
      <c r="DQ37" s="510">
        <f t="shared" si="22"/>
        <v>4</v>
      </c>
      <c r="DR37" s="510">
        <f t="shared" si="22"/>
        <v>4</v>
      </c>
      <c r="DS37" s="510">
        <f t="shared" si="22"/>
        <v>4</v>
      </c>
      <c r="DT37" s="510">
        <f t="shared" si="22"/>
        <v>4</v>
      </c>
      <c r="DU37" s="510">
        <f t="shared" si="22"/>
        <v>4</v>
      </c>
      <c r="DV37" s="514">
        <f t="shared" si="22"/>
        <v>4</v>
      </c>
      <c r="GH37" s="398"/>
    </row>
    <row r="38" spans="2:190" ht="18" customHeight="1">
      <c r="B38" s="485"/>
      <c r="C38" s="502" t="s">
        <v>31</v>
      </c>
      <c r="D38" s="794" t="str">
        <f t="shared" si="14"/>
        <v>8,033kJ/kg</v>
      </c>
      <c r="E38" s="509">
        <f aca="true" t="shared" si="23" ref="E38:BP38">IF(E33=5,E33,"")</f>
      </c>
      <c r="F38" s="510">
        <f t="shared" si="23"/>
      </c>
      <c r="G38" s="510">
        <f t="shared" si="23"/>
      </c>
      <c r="H38" s="510">
        <f t="shared" si="23"/>
      </c>
      <c r="I38" s="510">
        <f t="shared" si="23"/>
      </c>
      <c r="J38" s="510">
        <f t="shared" si="23"/>
      </c>
      <c r="K38" s="510">
        <f t="shared" si="23"/>
      </c>
      <c r="L38" s="510">
        <f t="shared" si="23"/>
      </c>
      <c r="M38" s="510">
        <f t="shared" si="23"/>
      </c>
      <c r="N38" s="510">
        <f t="shared" si="23"/>
      </c>
      <c r="O38" s="510">
        <f t="shared" si="23"/>
      </c>
      <c r="P38" s="510">
        <f t="shared" si="23"/>
      </c>
      <c r="Q38" s="510">
        <f t="shared" si="23"/>
      </c>
      <c r="R38" s="510">
        <f t="shared" si="23"/>
      </c>
      <c r="S38" s="510">
        <f t="shared" si="23"/>
      </c>
      <c r="T38" s="510">
        <f t="shared" si="23"/>
      </c>
      <c r="U38" s="510">
        <f t="shared" si="23"/>
      </c>
      <c r="V38" s="510">
        <f t="shared" si="23"/>
      </c>
      <c r="W38" s="510">
        <f t="shared" si="23"/>
      </c>
      <c r="X38" s="510">
        <f t="shared" si="23"/>
      </c>
      <c r="Y38" s="510">
        <f t="shared" si="23"/>
      </c>
      <c r="Z38" s="510">
        <f t="shared" si="23"/>
      </c>
      <c r="AA38" s="510">
        <f t="shared" si="23"/>
      </c>
      <c r="AB38" s="510">
        <f t="shared" si="23"/>
      </c>
      <c r="AC38" s="510">
        <f t="shared" si="23"/>
      </c>
      <c r="AD38" s="510">
        <f t="shared" si="23"/>
      </c>
      <c r="AE38" s="510">
        <f t="shared" si="23"/>
      </c>
      <c r="AF38" s="510">
        <f t="shared" si="23"/>
      </c>
      <c r="AG38" s="510">
        <f t="shared" si="23"/>
      </c>
      <c r="AH38" s="510">
        <f t="shared" si="23"/>
      </c>
      <c r="AI38" s="511">
        <f t="shared" si="23"/>
      </c>
      <c r="AJ38" s="509">
        <f t="shared" si="23"/>
      </c>
      <c r="AK38" s="510">
        <f t="shared" si="23"/>
      </c>
      <c r="AL38" s="510">
        <f t="shared" si="23"/>
      </c>
      <c r="AM38" s="510">
        <f t="shared" si="23"/>
      </c>
      <c r="AN38" s="510">
        <f t="shared" si="23"/>
      </c>
      <c r="AO38" s="510">
        <f t="shared" si="23"/>
      </c>
      <c r="AP38" s="510">
        <f t="shared" si="23"/>
      </c>
      <c r="AQ38" s="510">
        <f t="shared" si="23"/>
      </c>
      <c r="AR38" s="510">
        <f t="shared" si="23"/>
      </c>
      <c r="AS38" s="510">
        <f t="shared" si="23"/>
      </c>
      <c r="AT38" s="510">
        <f t="shared" si="23"/>
      </c>
      <c r="AU38" s="510">
        <f t="shared" si="23"/>
      </c>
      <c r="AV38" s="510">
        <f t="shared" si="23"/>
      </c>
      <c r="AW38" s="510">
        <f t="shared" si="23"/>
      </c>
      <c r="AX38" s="510">
        <f t="shared" si="23"/>
      </c>
      <c r="AY38" s="510">
        <f t="shared" si="23"/>
      </c>
      <c r="AZ38" s="510">
        <f t="shared" si="23"/>
      </c>
      <c r="BA38" s="510">
        <f t="shared" si="23"/>
      </c>
      <c r="BB38" s="510">
        <f t="shared" si="23"/>
      </c>
      <c r="BC38" s="510">
        <f t="shared" si="23"/>
      </c>
      <c r="BD38" s="510">
        <f t="shared" si="23"/>
      </c>
      <c r="BE38" s="510">
        <f t="shared" si="23"/>
      </c>
      <c r="BF38" s="510">
        <f t="shared" si="23"/>
      </c>
      <c r="BG38" s="510">
        <f t="shared" si="23"/>
      </c>
      <c r="BH38" s="510">
        <f t="shared" si="23"/>
      </c>
      <c r="BI38" s="510">
        <f t="shared" si="23"/>
      </c>
      <c r="BJ38" s="510">
        <f t="shared" si="23"/>
      </c>
      <c r="BK38" s="510">
        <f t="shared" si="23"/>
      </c>
      <c r="BL38" s="510">
        <f t="shared" si="23"/>
      </c>
      <c r="BM38" s="514">
        <f t="shared" si="23"/>
      </c>
      <c r="BN38" s="509">
        <f t="shared" si="23"/>
        <v>5</v>
      </c>
      <c r="BO38" s="510">
        <f t="shared" si="23"/>
        <v>5</v>
      </c>
      <c r="BP38" s="510">
        <f t="shared" si="23"/>
        <v>5</v>
      </c>
      <c r="BQ38" s="510">
        <f aca="true" t="shared" si="24" ref="BQ38:DV38">IF(BQ33=5,BQ33,"")</f>
        <v>5</v>
      </c>
      <c r="BR38" s="510">
        <f t="shared" si="24"/>
        <v>5</v>
      </c>
      <c r="BS38" s="510">
        <f t="shared" si="24"/>
        <v>5</v>
      </c>
      <c r="BT38" s="510">
        <f t="shared" si="24"/>
        <v>5</v>
      </c>
      <c r="BU38" s="510">
        <f t="shared" si="24"/>
        <v>5</v>
      </c>
      <c r="BV38" s="510">
        <f t="shared" si="24"/>
        <v>5</v>
      </c>
      <c r="BW38" s="510">
        <f t="shared" si="24"/>
        <v>5</v>
      </c>
      <c r="BX38" s="510">
        <f t="shared" si="24"/>
        <v>5</v>
      </c>
      <c r="BY38" s="510">
        <f t="shared" si="24"/>
        <v>5</v>
      </c>
      <c r="BZ38" s="510">
        <f t="shared" si="24"/>
        <v>5</v>
      </c>
      <c r="CA38" s="510">
        <f t="shared" si="24"/>
        <v>5</v>
      </c>
      <c r="CB38" s="510">
        <f t="shared" si="24"/>
        <v>5</v>
      </c>
      <c r="CC38" s="510">
        <f t="shared" si="24"/>
        <v>5</v>
      </c>
      <c r="CD38" s="510">
        <f t="shared" si="24"/>
        <v>5</v>
      </c>
      <c r="CE38" s="510">
        <f t="shared" si="24"/>
        <v>5</v>
      </c>
      <c r="CF38" s="510">
        <f t="shared" si="24"/>
        <v>5</v>
      </c>
      <c r="CG38" s="510">
        <f t="shared" si="24"/>
        <v>5</v>
      </c>
      <c r="CH38" s="510">
        <f t="shared" si="24"/>
        <v>5</v>
      </c>
      <c r="CI38" s="510">
        <f t="shared" si="24"/>
        <v>5</v>
      </c>
      <c r="CJ38" s="510">
        <f t="shared" si="24"/>
        <v>5</v>
      </c>
      <c r="CK38" s="510">
        <f t="shared" si="24"/>
        <v>5</v>
      </c>
      <c r="CL38" s="510">
        <f t="shared" si="24"/>
        <v>5</v>
      </c>
      <c r="CM38" s="510">
        <f t="shared" si="24"/>
        <v>5</v>
      </c>
      <c r="CN38" s="510">
        <f t="shared" si="24"/>
        <v>5</v>
      </c>
      <c r="CO38" s="510">
        <f t="shared" si="24"/>
        <v>5</v>
      </c>
      <c r="CP38" s="510">
        <f t="shared" si="24"/>
        <v>5</v>
      </c>
      <c r="CQ38" s="510">
        <f t="shared" si="24"/>
        <v>5</v>
      </c>
      <c r="CR38" s="511">
        <f t="shared" si="24"/>
        <v>5</v>
      </c>
      <c r="CS38" s="509">
        <f t="shared" si="24"/>
        <v>5</v>
      </c>
      <c r="CT38" s="510">
        <f t="shared" si="24"/>
        <v>5</v>
      </c>
      <c r="CU38" s="510">
        <f t="shared" si="24"/>
        <v>5</v>
      </c>
      <c r="CV38" s="510">
        <f t="shared" si="24"/>
      </c>
      <c r="CW38" s="510">
        <f t="shared" si="24"/>
      </c>
      <c r="CX38" s="510">
        <f t="shared" si="24"/>
      </c>
      <c r="CY38" s="510">
        <f t="shared" si="24"/>
      </c>
      <c r="CZ38" s="510">
        <f t="shared" si="24"/>
      </c>
      <c r="DA38" s="510">
        <f t="shared" si="24"/>
      </c>
      <c r="DB38" s="510">
        <f t="shared" si="24"/>
      </c>
      <c r="DC38" s="510">
        <f t="shared" si="24"/>
      </c>
      <c r="DD38" s="510">
        <f t="shared" si="24"/>
      </c>
      <c r="DE38" s="510">
        <f t="shared" si="24"/>
      </c>
      <c r="DF38" s="510">
        <f t="shared" si="24"/>
      </c>
      <c r="DG38" s="510">
        <f t="shared" si="24"/>
      </c>
      <c r="DH38" s="510">
        <f t="shared" si="24"/>
      </c>
      <c r="DI38" s="510">
        <f t="shared" si="24"/>
      </c>
      <c r="DJ38" s="510">
        <f t="shared" si="24"/>
      </c>
      <c r="DK38" s="510">
        <f t="shared" si="24"/>
      </c>
      <c r="DL38" s="510">
        <f t="shared" si="24"/>
      </c>
      <c r="DM38" s="510">
        <f t="shared" si="24"/>
      </c>
      <c r="DN38" s="510">
        <f t="shared" si="24"/>
      </c>
      <c r="DO38" s="510">
        <f t="shared" si="24"/>
      </c>
      <c r="DP38" s="510">
        <f t="shared" si="24"/>
      </c>
      <c r="DQ38" s="510">
        <f t="shared" si="24"/>
      </c>
      <c r="DR38" s="510">
        <f t="shared" si="24"/>
      </c>
      <c r="DS38" s="510">
        <f t="shared" si="24"/>
      </c>
      <c r="DT38" s="510">
        <f t="shared" si="24"/>
      </c>
      <c r="DU38" s="510">
        <f t="shared" si="24"/>
      </c>
      <c r="DV38" s="514">
        <f t="shared" si="24"/>
      </c>
      <c r="GH38" s="398"/>
    </row>
    <row r="39" spans="2:190" ht="18" customHeight="1">
      <c r="B39" s="485"/>
      <c r="C39" s="502" t="s">
        <v>32</v>
      </c>
      <c r="D39" s="794" t="str">
        <f t="shared" si="14"/>
        <v>6,867kJ/kg</v>
      </c>
      <c r="E39" s="509">
        <f aca="true" t="shared" si="25" ref="E39:BP39">IF(E33=6,E33,"")</f>
        <v>6</v>
      </c>
      <c r="F39" s="510">
        <f t="shared" si="25"/>
        <v>6</v>
      </c>
      <c r="G39" s="510">
        <f t="shared" si="25"/>
        <v>6</v>
      </c>
      <c r="H39" s="510">
        <f t="shared" si="25"/>
        <v>6</v>
      </c>
      <c r="I39" s="510">
        <f t="shared" si="25"/>
        <v>6</v>
      </c>
      <c r="J39" s="510">
        <f t="shared" si="25"/>
        <v>6</v>
      </c>
      <c r="K39" s="510">
        <f t="shared" si="25"/>
        <v>6</v>
      </c>
      <c r="L39" s="510">
        <f t="shared" si="25"/>
        <v>6</v>
      </c>
      <c r="M39" s="510">
        <f t="shared" si="25"/>
      </c>
      <c r="N39" s="510">
        <f t="shared" si="25"/>
      </c>
      <c r="O39" s="510">
        <f t="shared" si="25"/>
      </c>
      <c r="P39" s="510">
        <f t="shared" si="25"/>
      </c>
      <c r="Q39" s="510">
        <f t="shared" si="25"/>
      </c>
      <c r="R39" s="510">
        <f t="shared" si="25"/>
      </c>
      <c r="S39" s="510">
        <f t="shared" si="25"/>
      </c>
      <c r="T39" s="510">
        <f t="shared" si="25"/>
      </c>
      <c r="U39" s="510">
        <f t="shared" si="25"/>
      </c>
      <c r="V39" s="510">
        <f t="shared" si="25"/>
      </c>
      <c r="W39" s="510">
        <f t="shared" si="25"/>
      </c>
      <c r="X39" s="510">
        <f t="shared" si="25"/>
      </c>
      <c r="Y39" s="510">
        <f t="shared" si="25"/>
      </c>
      <c r="Z39" s="510">
        <f t="shared" si="25"/>
      </c>
      <c r="AA39" s="510">
        <f t="shared" si="25"/>
      </c>
      <c r="AB39" s="510">
        <f t="shared" si="25"/>
      </c>
      <c r="AC39" s="510">
        <f t="shared" si="25"/>
      </c>
      <c r="AD39" s="510">
        <f t="shared" si="25"/>
      </c>
      <c r="AE39" s="510">
        <f t="shared" si="25"/>
      </c>
      <c r="AF39" s="510">
        <f t="shared" si="25"/>
      </c>
      <c r="AG39" s="510">
        <f t="shared" si="25"/>
      </c>
      <c r="AH39" s="510">
        <f t="shared" si="25"/>
      </c>
      <c r="AI39" s="511">
        <f t="shared" si="25"/>
      </c>
      <c r="AJ39" s="509">
        <f t="shared" si="25"/>
      </c>
      <c r="AK39" s="510">
        <f t="shared" si="25"/>
      </c>
      <c r="AL39" s="510">
        <f t="shared" si="25"/>
      </c>
      <c r="AM39" s="510">
        <f t="shared" si="25"/>
      </c>
      <c r="AN39" s="510">
        <f t="shared" si="25"/>
      </c>
      <c r="AO39" s="510">
        <f t="shared" si="25"/>
      </c>
      <c r="AP39" s="510">
        <f t="shared" si="25"/>
      </c>
      <c r="AQ39" s="510">
        <f t="shared" si="25"/>
      </c>
      <c r="AR39" s="510">
        <f t="shared" si="25"/>
        <v>6</v>
      </c>
      <c r="AS39" s="510">
        <f t="shared" si="25"/>
        <v>6</v>
      </c>
      <c r="AT39" s="510">
        <f t="shared" si="25"/>
        <v>6</v>
      </c>
      <c r="AU39" s="510">
        <f t="shared" si="25"/>
        <v>6</v>
      </c>
      <c r="AV39" s="510">
        <f t="shared" si="25"/>
        <v>6</v>
      </c>
      <c r="AW39" s="510">
        <f t="shared" si="25"/>
        <v>6</v>
      </c>
      <c r="AX39" s="510">
        <f t="shared" si="25"/>
        <v>6</v>
      </c>
      <c r="AY39" s="510">
        <f t="shared" si="25"/>
        <v>6</v>
      </c>
      <c r="AZ39" s="510">
        <f t="shared" si="25"/>
        <v>6</v>
      </c>
      <c r="BA39" s="510">
        <f t="shared" si="25"/>
        <v>6</v>
      </c>
      <c r="BB39" s="510">
        <f t="shared" si="25"/>
        <v>6</v>
      </c>
      <c r="BC39" s="510">
        <f t="shared" si="25"/>
        <v>6</v>
      </c>
      <c r="BD39" s="510">
        <f t="shared" si="25"/>
        <v>6</v>
      </c>
      <c r="BE39" s="510">
        <f t="shared" si="25"/>
        <v>6</v>
      </c>
      <c r="BF39" s="510">
        <f t="shared" si="25"/>
        <v>6</v>
      </c>
      <c r="BG39" s="510">
        <f t="shared" si="25"/>
        <v>6</v>
      </c>
      <c r="BH39" s="510">
        <f t="shared" si="25"/>
        <v>6</v>
      </c>
      <c r="BI39" s="510">
        <f t="shared" si="25"/>
        <v>6</v>
      </c>
      <c r="BJ39" s="510">
        <f t="shared" si="25"/>
        <v>6</v>
      </c>
      <c r="BK39" s="510">
        <f t="shared" si="25"/>
        <v>6</v>
      </c>
      <c r="BL39" s="510">
        <f t="shared" si="25"/>
        <v>6</v>
      </c>
      <c r="BM39" s="510">
        <f t="shared" si="25"/>
        <v>6</v>
      </c>
      <c r="BN39" s="509">
        <f t="shared" si="25"/>
      </c>
      <c r="BO39" s="510">
        <f t="shared" si="25"/>
      </c>
      <c r="BP39" s="510">
        <f t="shared" si="25"/>
      </c>
      <c r="BQ39" s="510">
        <f aca="true" t="shared" si="26" ref="BQ39:DV39">IF(BQ33=6,BQ33,"")</f>
      </c>
      <c r="BR39" s="510">
        <f t="shared" si="26"/>
      </c>
      <c r="BS39" s="510">
        <f t="shared" si="26"/>
      </c>
      <c r="BT39" s="510">
        <f t="shared" si="26"/>
      </c>
      <c r="BU39" s="510">
        <f t="shared" si="26"/>
      </c>
      <c r="BV39" s="510">
        <f t="shared" si="26"/>
      </c>
      <c r="BW39" s="510">
        <f t="shared" si="26"/>
      </c>
      <c r="BX39" s="510">
        <f t="shared" si="26"/>
      </c>
      <c r="BY39" s="510">
        <f t="shared" si="26"/>
      </c>
      <c r="BZ39" s="510">
        <f t="shared" si="26"/>
      </c>
      <c r="CA39" s="510">
        <f t="shared" si="26"/>
      </c>
      <c r="CB39" s="510">
        <f t="shared" si="26"/>
      </c>
      <c r="CC39" s="510">
        <f t="shared" si="26"/>
      </c>
      <c r="CD39" s="510">
        <f t="shared" si="26"/>
      </c>
      <c r="CE39" s="510">
        <f t="shared" si="26"/>
      </c>
      <c r="CF39" s="510">
        <f t="shared" si="26"/>
      </c>
      <c r="CG39" s="510">
        <f t="shared" si="26"/>
      </c>
      <c r="CH39" s="510">
        <f t="shared" si="26"/>
      </c>
      <c r="CI39" s="510">
        <f t="shared" si="26"/>
      </c>
      <c r="CJ39" s="510">
        <f t="shared" si="26"/>
      </c>
      <c r="CK39" s="510">
        <f t="shared" si="26"/>
      </c>
      <c r="CL39" s="510">
        <f t="shared" si="26"/>
      </c>
      <c r="CM39" s="510">
        <f t="shared" si="26"/>
      </c>
      <c r="CN39" s="510">
        <f t="shared" si="26"/>
      </c>
      <c r="CO39" s="510">
        <f t="shared" si="26"/>
      </c>
      <c r="CP39" s="510">
        <f t="shared" si="26"/>
      </c>
      <c r="CQ39" s="510">
        <f t="shared" si="26"/>
      </c>
      <c r="CR39" s="511">
        <f t="shared" si="26"/>
      </c>
      <c r="CS39" s="509">
        <f t="shared" si="26"/>
      </c>
      <c r="CT39" s="510">
        <f t="shared" si="26"/>
      </c>
      <c r="CU39" s="510">
        <f t="shared" si="26"/>
      </c>
      <c r="CV39" s="510">
        <f t="shared" si="26"/>
      </c>
      <c r="CW39" s="510">
        <f t="shared" si="26"/>
      </c>
      <c r="CX39" s="510">
        <f t="shared" si="26"/>
      </c>
      <c r="CY39" s="510">
        <f t="shared" si="26"/>
      </c>
      <c r="CZ39" s="510">
        <f t="shared" si="26"/>
      </c>
      <c r="DA39" s="510">
        <f t="shared" si="26"/>
      </c>
      <c r="DB39" s="510">
        <f t="shared" si="26"/>
      </c>
      <c r="DC39" s="510">
        <f t="shared" si="26"/>
      </c>
      <c r="DD39" s="510">
        <f t="shared" si="26"/>
      </c>
      <c r="DE39" s="510">
        <f t="shared" si="26"/>
      </c>
      <c r="DF39" s="510">
        <f t="shared" si="26"/>
      </c>
      <c r="DG39" s="510">
        <f t="shared" si="26"/>
      </c>
      <c r="DH39" s="510">
        <f t="shared" si="26"/>
      </c>
      <c r="DI39" s="510">
        <f t="shared" si="26"/>
      </c>
      <c r="DJ39" s="510">
        <f t="shared" si="26"/>
      </c>
      <c r="DK39" s="510">
        <f t="shared" si="26"/>
      </c>
      <c r="DL39" s="510">
        <f t="shared" si="26"/>
      </c>
      <c r="DM39" s="510">
        <f t="shared" si="26"/>
      </c>
      <c r="DN39" s="510">
        <f t="shared" si="26"/>
      </c>
      <c r="DO39" s="510">
        <f t="shared" si="26"/>
      </c>
      <c r="DP39" s="510">
        <f t="shared" si="26"/>
      </c>
      <c r="DQ39" s="510">
        <f t="shared" si="26"/>
      </c>
      <c r="DR39" s="510">
        <f t="shared" si="26"/>
      </c>
      <c r="DS39" s="510">
        <f t="shared" si="26"/>
      </c>
      <c r="DT39" s="510">
        <f t="shared" si="26"/>
      </c>
      <c r="DU39" s="510">
        <f t="shared" si="26"/>
      </c>
      <c r="DV39" s="514">
        <f t="shared" si="26"/>
      </c>
      <c r="GH39" s="398"/>
    </row>
    <row r="40" spans="2:190" ht="18" customHeight="1">
      <c r="B40" s="503"/>
      <c r="C40" s="487" t="s">
        <v>33</v>
      </c>
      <c r="D40" s="795" t="str">
        <f t="shared" si="14"/>
        <v>5,800kJ/kg</v>
      </c>
      <c r="E40" s="515">
        <f aca="true" t="shared" si="27" ref="E40:BP40">IF(E33=7,E33,"")</f>
      </c>
      <c r="F40" s="516">
        <f t="shared" si="27"/>
      </c>
      <c r="G40" s="516">
        <f t="shared" si="27"/>
      </c>
      <c r="H40" s="516">
        <f t="shared" si="27"/>
      </c>
      <c r="I40" s="516">
        <f t="shared" si="27"/>
      </c>
      <c r="J40" s="516">
        <f t="shared" si="27"/>
      </c>
      <c r="K40" s="516">
        <f t="shared" si="27"/>
      </c>
      <c r="L40" s="516">
        <f t="shared" si="27"/>
      </c>
      <c r="M40" s="516">
        <f t="shared" si="27"/>
        <v>7</v>
      </c>
      <c r="N40" s="516">
        <f t="shared" si="27"/>
        <v>7</v>
      </c>
      <c r="O40" s="516">
        <f t="shared" si="27"/>
        <v>7</v>
      </c>
      <c r="P40" s="516">
        <f t="shared" si="27"/>
        <v>7</v>
      </c>
      <c r="Q40" s="516">
        <f t="shared" si="27"/>
        <v>7</v>
      </c>
      <c r="R40" s="516">
        <f t="shared" si="27"/>
        <v>7</v>
      </c>
      <c r="S40" s="516">
        <f t="shared" si="27"/>
        <v>7</v>
      </c>
      <c r="T40" s="516">
        <f t="shared" si="27"/>
        <v>7</v>
      </c>
      <c r="U40" s="516">
        <f t="shared" si="27"/>
        <v>7</v>
      </c>
      <c r="V40" s="516">
        <f t="shared" si="27"/>
        <v>7</v>
      </c>
      <c r="W40" s="516">
        <f t="shared" si="27"/>
        <v>7</v>
      </c>
      <c r="X40" s="516">
        <f t="shared" si="27"/>
        <v>7</v>
      </c>
      <c r="Y40" s="516">
        <f t="shared" si="27"/>
        <v>7</v>
      </c>
      <c r="Z40" s="516">
        <f t="shared" si="27"/>
        <v>7</v>
      </c>
      <c r="AA40" s="516">
        <f t="shared" si="27"/>
        <v>7</v>
      </c>
      <c r="AB40" s="516">
        <f t="shared" si="27"/>
        <v>7</v>
      </c>
      <c r="AC40" s="516">
        <f t="shared" si="27"/>
        <v>7</v>
      </c>
      <c r="AD40" s="516">
        <f t="shared" si="27"/>
        <v>7</v>
      </c>
      <c r="AE40" s="516">
        <f t="shared" si="27"/>
        <v>7</v>
      </c>
      <c r="AF40" s="516">
        <f t="shared" si="27"/>
        <v>7</v>
      </c>
      <c r="AG40" s="516">
        <f t="shared" si="27"/>
        <v>7</v>
      </c>
      <c r="AH40" s="516">
        <f t="shared" si="27"/>
        <v>7</v>
      </c>
      <c r="AI40" s="517">
        <f t="shared" si="27"/>
        <v>7</v>
      </c>
      <c r="AJ40" s="515">
        <f t="shared" si="27"/>
        <v>7</v>
      </c>
      <c r="AK40" s="516">
        <f t="shared" si="27"/>
        <v>7</v>
      </c>
      <c r="AL40" s="516">
        <f t="shared" si="27"/>
        <v>7</v>
      </c>
      <c r="AM40" s="516">
        <f t="shared" si="27"/>
        <v>7</v>
      </c>
      <c r="AN40" s="516">
        <f t="shared" si="27"/>
        <v>7</v>
      </c>
      <c r="AO40" s="516">
        <f t="shared" si="27"/>
        <v>7</v>
      </c>
      <c r="AP40" s="516">
        <f t="shared" si="27"/>
        <v>7</v>
      </c>
      <c r="AQ40" s="516">
        <f t="shared" si="27"/>
        <v>7</v>
      </c>
      <c r="AR40" s="516">
        <f t="shared" si="27"/>
      </c>
      <c r="AS40" s="516">
        <f t="shared" si="27"/>
      </c>
      <c r="AT40" s="516">
        <f t="shared" si="27"/>
      </c>
      <c r="AU40" s="516">
        <f t="shared" si="27"/>
      </c>
      <c r="AV40" s="516">
        <f t="shared" si="27"/>
      </c>
      <c r="AW40" s="516">
        <f t="shared" si="27"/>
      </c>
      <c r="AX40" s="516">
        <f t="shared" si="27"/>
      </c>
      <c r="AY40" s="516">
        <f t="shared" si="27"/>
      </c>
      <c r="AZ40" s="516">
        <f t="shared" si="27"/>
      </c>
      <c r="BA40" s="516">
        <f t="shared" si="27"/>
      </c>
      <c r="BB40" s="516">
        <f t="shared" si="27"/>
      </c>
      <c r="BC40" s="516">
        <f t="shared" si="27"/>
      </c>
      <c r="BD40" s="516">
        <f t="shared" si="27"/>
      </c>
      <c r="BE40" s="516">
        <f t="shared" si="27"/>
      </c>
      <c r="BF40" s="516">
        <f t="shared" si="27"/>
      </c>
      <c r="BG40" s="516">
        <f t="shared" si="27"/>
      </c>
      <c r="BH40" s="516">
        <f t="shared" si="27"/>
      </c>
      <c r="BI40" s="516">
        <f t="shared" si="27"/>
      </c>
      <c r="BJ40" s="516">
        <f t="shared" si="27"/>
      </c>
      <c r="BK40" s="516">
        <f t="shared" si="27"/>
      </c>
      <c r="BL40" s="516">
        <f t="shared" si="27"/>
      </c>
      <c r="BM40" s="518">
        <f t="shared" si="27"/>
      </c>
      <c r="BN40" s="515">
        <f t="shared" si="27"/>
      </c>
      <c r="BO40" s="516">
        <f t="shared" si="27"/>
      </c>
      <c r="BP40" s="516">
        <f t="shared" si="27"/>
      </c>
      <c r="BQ40" s="516">
        <f aca="true" t="shared" si="28" ref="BQ40:DV40">IF(BQ33=7,BQ33,"")</f>
      </c>
      <c r="BR40" s="516">
        <f t="shared" si="28"/>
      </c>
      <c r="BS40" s="516">
        <f t="shared" si="28"/>
      </c>
      <c r="BT40" s="516">
        <f t="shared" si="28"/>
      </c>
      <c r="BU40" s="516">
        <f t="shared" si="28"/>
      </c>
      <c r="BV40" s="516">
        <f t="shared" si="28"/>
      </c>
      <c r="BW40" s="516">
        <f t="shared" si="28"/>
      </c>
      <c r="BX40" s="516">
        <f t="shared" si="28"/>
      </c>
      <c r="BY40" s="516">
        <f t="shared" si="28"/>
      </c>
      <c r="BZ40" s="516">
        <f t="shared" si="28"/>
      </c>
      <c r="CA40" s="516">
        <f t="shared" si="28"/>
      </c>
      <c r="CB40" s="516">
        <f t="shared" si="28"/>
      </c>
      <c r="CC40" s="516">
        <f t="shared" si="28"/>
      </c>
      <c r="CD40" s="516">
        <f t="shared" si="28"/>
      </c>
      <c r="CE40" s="516">
        <f t="shared" si="28"/>
      </c>
      <c r="CF40" s="516">
        <f t="shared" si="28"/>
      </c>
      <c r="CG40" s="516">
        <f t="shared" si="28"/>
      </c>
      <c r="CH40" s="516">
        <f t="shared" si="28"/>
      </c>
      <c r="CI40" s="516">
        <f t="shared" si="28"/>
      </c>
      <c r="CJ40" s="516">
        <f t="shared" si="28"/>
      </c>
      <c r="CK40" s="516">
        <f t="shared" si="28"/>
      </c>
      <c r="CL40" s="516">
        <f t="shared" si="28"/>
      </c>
      <c r="CM40" s="516">
        <f t="shared" si="28"/>
      </c>
      <c r="CN40" s="516">
        <f t="shared" si="28"/>
      </c>
      <c r="CO40" s="516">
        <f t="shared" si="28"/>
      </c>
      <c r="CP40" s="516">
        <f t="shared" si="28"/>
      </c>
      <c r="CQ40" s="516">
        <f t="shared" si="28"/>
      </c>
      <c r="CR40" s="517">
        <f t="shared" si="28"/>
      </c>
      <c r="CS40" s="515">
        <f t="shared" si="28"/>
      </c>
      <c r="CT40" s="516">
        <f t="shared" si="28"/>
      </c>
      <c r="CU40" s="516">
        <f t="shared" si="28"/>
      </c>
      <c r="CV40" s="516">
        <f t="shared" si="28"/>
      </c>
      <c r="CW40" s="516">
        <f t="shared" si="28"/>
      </c>
      <c r="CX40" s="516">
        <f t="shared" si="28"/>
      </c>
      <c r="CY40" s="516">
        <f t="shared" si="28"/>
      </c>
      <c r="CZ40" s="516">
        <f t="shared" si="28"/>
      </c>
      <c r="DA40" s="516">
        <f t="shared" si="28"/>
      </c>
      <c r="DB40" s="516">
        <f t="shared" si="28"/>
      </c>
      <c r="DC40" s="516">
        <f t="shared" si="28"/>
      </c>
      <c r="DD40" s="516">
        <f t="shared" si="28"/>
      </c>
      <c r="DE40" s="516">
        <f t="shared" si="28"/>
      </c>
      <c r="DF40" s="516">
        <f t="shared" si="28"/>
      </c>
      <c r="DG40" s="516">
        <f t="shared" si="28"/>
      </c>
      <c r="DH40" s="516">
        <f t="shared" si="28"/>
      </c>
      <c r="DI40" s="516">
        <f t="shared" si="28"/>
      </c>
      <c r="DJ40" s="516">
        <f t="shared" si="28"/>
      </c>
      <c r="DK40" s="516">
        <f t="shared" si="28"/>
      </c>
      <c r="DL40" s="516">
        <f t="shared" si="28"/>
      </c>
      <c r="DM40" s="516">
        <f t="shared" si="28"/>
      </c>
      <c r="DN40" s="516">
        <f t="shared" si="28"/>
      </c>
      <c r="DO40" s="516">
        <f t="shared" si="28"/>
      </c>
      <c r="DP40" s="516">
        <f t="shared" si="28"/>
      </c>
      <c r="DQ40" s="516">
        <f t="shared" si="28"/>
      </c>
      <c r="DR40" s="516">
        <f t="shared" si="28"/>
      </c>
      <c r="DS40" s="516">
        <f t="shared" si="28"/>
      </c>
      <c r="DT40" s="516">
        <f t="shared" si="28"/>
      </c>
      <c r="DU40" s="516">
        <f t="shared" si="28"/>
      </c>
      <c r="DV40" s="518">
        <f t="shared" si="28"/>
      </c>
      <c r="GH40" s="398"/>
    </row>
    <row r="41" spans="2:190" s="399" customFormat="1" ht="18" customHeight="1">
      <c r="B41" s="519"/>
      <c r="C41" s="519"/>
      <c r="D41" s="506"/>
      <c r="E41" s="827"/>
      <c r="F41" s="827"/>
      <c r="G41" s="827"/>
      <c r="H41" s="827"/>
      <c r="I41" s="827"/>
      <c r="J41" s="827"/>
      <c r="K41" s="827"/>
      <c r="L41" s="827"/>
      <c r="M41" s="827"/>
      <c r="N41" s="827"/>
      <c r="O41" s="827"/>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7"/>
      <c r="AW41" s="827"/>
      <c r="AX41" s="827"/>
      <c r="AY41" s="827"/>
      <c r="AZ41" s="827"/>
      <c r="BA41" s="827"/>
      <c r="BB41" s="827"/>
      <c r="BC41" s="827"/>
      <c r="BD41" s="827"/>
      <c r="BE41" s="827"/>
      <c r="BF41" s="827"/>
      <c r="BG41" s="827"/>
      <c r="BH41" s="827"/>
      <c r="BI41" s="827"/>
      <c r="BJ41" s="827"/>
      <c r="BK41" s="827"/>
      <c r="BL41" s="827"/>
      <c r="BM41" s="827"/>
      <c r="BN41" s="827"/>
      <c r="BO41" s="827"/>
      <c r="BP41" s="827"/>
      <c r="BQ41" s="827"/>
      <c r="BR41" s="827"/>
      <c r="BS41" s="827"/>
      <c r="BT41" s="827"/>
      <c r="BU41" s="827"/>
      <c r="BV41" s="827"/>
      <c r="BW41" s="827"/>
      <c r="BX41" s="827"/>
      <c r="BY41" s="827"/>
      <c r="BZ41" s="827"/>
      <c r="CA41" s="827"/>
      <c r="CB41" s="827"/>
      <c r="CC41" s="827"/>
      <c r="CD41" s="827"/>
      <c r="CE41" s="827"/>
      <c r="CF41" s="827"/>
      <c r="CG41" s="827"/>
      <c r="CH41" s="827"/>
      <c r="CI41" s="827"/>
      <c r="CJ41" s="827"/>
      <c r="CK41" s="827"/>
      <c r="CL41" s="827"/>
      <c r="CM41" s="827"/>
      <c r="CN41" s="827"/>
      <c r="CO41" s="827"/>
      <c r="CP41" s="827"/>
      <c r="CQ41" s="827"/>
      <c r="CR41" s="827"/>
      <c r="CS41" s="827"/>
      <c r="CT41" s="827"/>
      <c r="CU41" s="827"/>
      <c r="CV41" s="827"/>
      <c r="CW41" s="827"/>
      <c r="CX41" s="827"/>
      <c r="CY41" s="827"/>
      <c r="CZ41" s="827"/>
      <c r="DA41" s="827"/>
      <c r="DB41" s="827"/>
      <c r="DC41" s="827"/>
      <c r="DD41" s="827"/>
      <c r="DE41" s="827"/>
      <c r="DF41" s="827"/>
      <c r="DG41" s="827"/>
      <c r="DH41" s="827"/>
      <c r="DI41" s="827"/>
      <c r="DJ41" s="827"/>
      <c r="DK41" s="827"/>
      <c r="DL41" s="827"/>
      <c r="DM41" s="827"/>
      <c r="DN41" s="827"/>
      <c r="DO41" s="827"/>
      <c r="DP41" s="827"/>
      <c r="DQ41" s="827"/>
      <c r="DR41" s="827"/>
      <c r="DS41" s="827"/>
      <c r="DT41" s="827"/>
      <c r="DU41" s="827"/>
      <c r="DV41" s="827"/>
      <c r="DW41" s="520"/>
      <c r="DX41" s="520"/>
      <c r="DY41" s="520"/>
      <c r="DZ41" s="520"/>
      <c r="EA41" s="520"/>
      <c r="EB41" s="520"/>
      <c r="EC41" s="520"/>
      <c r="ED41" s="520"/>
      <c r="EE41" s="521"/>
      <c r="EF41" s="521"/>
      <c r="EG41" s="521"/>
      <c r="EH41" s="521"/>
      <c r="EI41" s="521"/>
      <c r="EJ41" s="521"/>
      <c r="EK41" s="521"/>
      <c r="EL41" s="521"/>
      <c r="EM41" s="521"/>
      <c r="EN41" s="521"/>
      <c r="EO41" s="521"/>
      <c r="EP41" s="521"/>
      <c r="EQ41" s="521"/>
      <c r="ER41" s="521"/>
      <c r="ES41" s="521"/>
      <c r="ET41" s="521"/>
      <c r="EU41" s="521"/>
      <c r="EV41" s="521"/>
      <c r="EW41" s="521"/>
      <c r="EX41" s="521"/>
      <c r="EY41" s="521"/>
      <c r="EZ41" s="521"/>
      <c r="FA41" s="521"/>
      <c r="FB41" s="521"/>
      <c r="FC41" s="521"/>
      <c r="FD41" s="521"/>
      <c r="FE41" s="521"/>
      <c r="FF41" s="521"/>
      <c r="FG41" s="521"/>
      <c r="FH41" s="521"/>
      <c r="FI41" s="521"/>
      <c r="FJ41" s="521"/>
      <c r="FK41" s="521"/>
      <c r="FL41" s="521"/>
      <c r="FM41" s="521"/>
      <c r="FN41" s="521"/>
      <c r="FO41" s="521"/>
      <c r="FP41" s="521"/>
      <c r="FQ41" s="521"/>
      <c r="FR41" s="521"/>
      <c r="FS41" s="521"/>
      <c r="FT41" s="521"/>
      <c r="FU41" s="521"/>
      <c r="FV41" s="521"/>
      <c r="FW41" s="521"/>
      <c r="FX41" s="521"/>
      <c r="FY41" s="521"/>
      <c r="FZ41" s="521"/>
      <c r="GA41" s="521"/>
      <c r="GB41" s="521"/>
      <c r="GC41" s="521"/>
      <c r="GD41" s="521"/>
      <c r="GE41" s="521"/>
      <c r="GH41" s="522"/>
    </row>
    <row r="42" ht="18" customHeight="1">
      <c r="GH42" s="398"/>
    </row>
    <row r="43" spans="2:129" ht="18" customHeight="1">
      <c r="B43" s="1369" t="s">
        <v>171</v>
      </c>
      <c r="C43" s="1370"/>
      <c r="D43" s="1371"/>
      <c r="E43" s="1366" t="s">
        <v>181</v>
      </c>
      <c r="F43" s="1367"/>
      <c r="G43" s="1367"/>
      <c r="H43" s="1367"/>
      <c r="I43" s="1367"/>
      <c r="J43" s="1367"/>
      <c r="K43" s="1367"/>
      <c r="L43" s="1367"/>
      <c r="M43" s="1367"/>
      <c r="N43" s="1367"/>
      <c r="O43" s="1367"/>
      <c r="P43" s="1367"/>
      <c r="Q43" s="1367"/>
      <c r="R43" s="1367"/>
      <c r="S43" s="1367"/>
      <c r="T43" s="1367"/>
      <c r="U43" s="1367"/>
      <c r="V43" s="1367"/>
      <c r="W43" s="1367"/>
      <c r="X43" s="1367"/>
      <c r="Y43" s="1367"/>
      <c r="Z43" s="1367"/>
      <c r="AA43" s="1367"/>
      <c r="AB43" s="1367"/>
      <c r="AC43" s="1367"/>
      <c r="AD43" s="1367"/>
      <c r="AE43" s="1367"/>
      <c r="AF43" s="1367"/>
      <c r="AG43" s="1367"/>
      <c r="AH43" s="1367"/>
      <c r="AI43" s="1368"/>
      <c r="AJ43" s="1366" t="s">
        <v>182</v>
      </c>
      <c r="AK43" s="1367"/>
      <c r="AL43" s="1367"/>
      <c r="AM43" s="1367"/>
      <c r="AN43" s="1367"/>
      <c r="AO43" s="1367"/>
      <c r="AP43" s="1367"/>
      <c r="AQ43" s="1367"/>
      <c r="AR43" s="1367"/>
      <c r="AS43" s="1367"/>
      <c r="AT43" s="1367"/>
      <c r="AU43" s="1367"/>
      <c r="AV43" s="1367"/>
      <c r="AW43" s="1367"/>
      <c r="AX43" s="1367"/>
      <c r="AY43" s="1367"/>
      <c r="AZ43" s="1367"/>
      <c r="BA43" s="1367"/>
      <c r="BB43" s="1367"/>
      <c r="BC43" s="1367"/>
      <c r="BD43" s="1367"/>
      <c r="BE43" s="1367"/>
      <c r="BF43" s="1367"/>
      <c r="BG43" s="1367"/>
      <c r="BH43" s="1367"/>
      <c r="BI43" s="1367"/>
      <c r="BJ43" s="1367"/>
      <c r="BK43" s="1367"/>
      <c r="BL43" s="1367"/>
      <c r="BM43" s="1367"/>
      <c r="BN43" s="1368"/>
      <c r="BO43" s="1366" t="s">
        <v>183</v>
      </c>
      <c r="BP43" s="1367"/>
      <c r="BQ43" s="1367"/>
      <c r="BR43" s="1367"/>
      <c r="BS43" s="1367"/>
      <c r="BT43" s="1367"/>
      <c r="BU43" s="1367"/>
      <c r="BV43" s="1367"/>
      <c r="BW43" s="1367"/>
      <c r="BX43" s="1367"/>
      <c r="BY43" s="1367"/>
      <c r="BZ43" s="1367"/>
      <c r="CA43" s="1367"/>
      <c r="CB43" s="1367"/>
      <c r="CC43" s="1367"/>
      <c r="CD43" s="1367"/>
      <c r="CE43" s="1367"/>
      <c r="CF43" s="1367"/>
      <c r="CG43" s="1367"/>
      <c r="CH43" s="1367"/>
      <c r="CI43" s="1367"/>
      <c r="CJ43" s="1367"/>
      <c r="CK43" s="1367"/>
      <c r="CL43" s="1367"/>
      <c r="CM43" s="1367"/>
      <c r="CN43" s="1367"/>
      <c r="CO43" s="1367"/>
      <c r="CP43" s="1368"/>
      <c r="CQ43" s="1366" t="s">
        <v>184</v>
      </c>
      <c r="CR43" s="1367"/>
      <c r="CS43" s="1367"/>
      <c r="CT43" s="1367"/>
      <c r="CU43" s="1367"/>
      <c r="CV43" s="1367"/>
      <c r="CW43" s="1367"/>
      <c r="CX43" s="1367"/>
      <c r="CY43" s="1367"/>
      <c r="CZ43" s="1367"/>
      <c r="DA43" s="1367"/>
      <c r="DB43" s="1367"/>
      <c r="DC43" s="1367"/>
      <c r="DD43" s="1367"/>
      <c r="DE43" s="1367"/>
      <c r="DF43" s="1367"/>
      <c r="DG43" s="1367"/>
      <c r="DH43" s="1367"/>
      <c r="DI43" s="1367"/>
      <c r="DJ43" s="1367"/>
      <c r="DK43" s="1367"/>
      <c r="DL43" s="1367"/>
      <c r="DM43" s="1367"/>
      <c r="DN43" s="1367"/>
      <c r="DO43" s="1367"/>
      <c r="DP43" s="1367"/>
      <c r="DQ43" s="1367"/>
      <c r="DR43" s="1367"/>
      <c r="DS43" s="1367"/>
      <c r="DT43" s="1367"/>
      <c r="DU43" s="1368"/>
      <c r="DV43" s="1362" t="s">
        <v>34</v>
      </c>
      <c r="DW43" s="1363"/>
      <c r="DY43" s="398"/>
    </row>
    <row r="44" spans="2:129" ht="18" customHeight="1">
      <c r="B44" s="489" t="s">
        <v>888</v>
      </c>
      <c r="C44" s="796"/>
      <c r="D44" s="797"/>
      <c r="E44" s="836">
        <v>1</v>
      </c>
      <c r="F44" s="482">
        <v>2</v>
      </c>
      <c r="G44" s="482">
        <v>3</v>
      </c>
      <c r="H44" s="482">
        <v>4</v>
      </c>
      <c r="I44" s="482">
        <v>5</v>
      </c>
      <c r="J44" s="482">
        <v>6</v>
      </c>
      <c r="K44" s="482">
        <v>7</v>
      </c>
      <c r="L44" s="835">
        <v>8</v>
      </c>
      <c r="M44" s="482">
        <v>9</v>
      </c>
      <c r="N44" s="482">
        <v>10</v>
      </c>
      <c r="O44" s="482">
        <v>11</v>
      </c>
      <c r="P44" s="482">
        <v>12</v>
      </c>
      <c r="Q44" s="482">
        <v>13</v>
      </c>
      <c r="R44" s="482">
        <v>14</v>
      </c>
      <c r="S44" s="835">
        <v>15</v>
      </c>
      <c r="T44" s="482">
        <v>16</v>
      </c>
      <c r="U44" s="482">
        <v>17</v>
      </c>
      <c r="V44" s="482">
        <v>18</v>
      </c>
      <c r="W44" s="482">
        <v>19</v>
      </c>
      <c r="X44" s="482">
        <v>20</v>
      </c>
      <c r="Y44" s="482">
        <v>21</v>
      </c>
      <c r="Z44" s="835">
        <v>22</v>
      </c>
      <c r="AA44" s="835">
        <v>23</v>
      </c>
      <c r="AB44" s="482">
        <v>24</v>
      </c>
      <c r="AC44" s="482">
        <v>25</v>
      </c>
      <c r="AD44" s="482">
        <v>26</v>
      </c>
      <c r="AE44" s="482">
        <v>27</v>
      </c>
      <c r="AF44" s="482">
        <v>28</v>
      </c>
      <c r="AG44" s="835">
        <v>29</v>
      </c>
      <c r="AH44" s="482">
        <v>30</v>
      </c>
      <c r="AI44" s="484">
        <v>31</v>
      </c>
      <c r="AJ44" s="836">
        <v>1</v>
      </c>
      <c r="AK44" s="482">
        <v>2</v>
      </c>
      <c r="AL44" s="1158">
        <v>3</v>
      </c>
      <c r="AM44" s="1158">
        <v>4</v>
      </c>
      <c r="AN44" s="835">
        <v>5</v>
      </c>
      <c r="AO44" s="1158">
        <v>6</v>
      </c>
      <c r="AP44" s="1158">
        <v>7</v>
      </c>
      <c r="AQ44" s="1158">
        <v>8</v>
      </c>
      <c r="AR44" s="1158">
        <v>9</v>
      </c>
      <c r="AS44" s="1158">
        <v>10</v>
      </c>
      <c r="AT44" s="1158">
        <v>11</v>
      </c>
      <c r="AU44" s="835">
        <v>12</v>
      </c>
      <c r="AV44" s="835">
        <v>13</v>
      </c>
      <c r="AW44" s="1158">
        <v>14</v>
      </c>
      <c r="AX44" s="1158">
        <v>15</v>
      </c>
      <c r="AY44" s="1158">
        <v>16</v>
      </c>
      <c r="AZ44" s="1158">
        <v>17</v>
      </c>
      <c r="BA44" s="1158">
        <v>18</v>
      </c>
      <c r="BB44" s="835">
        <v>19</v>
      </c>
      <c r="BC44" s="1158">
        <v>20</v>
      </c>
      <c r="BD44" s="1158">
        <v>21</v>
      </c>
      <c r="BE44" s="1158">
        <v>22</v>
      </c>
      <c r="BF44" s="1158">
        <v>23</v>
      </c>
      <c r="BG44" s="1158">
        <v>24</v>
      </c>
      <c r="BH44" s="1158">
        <v>25</v>
      </c>
      <c r="BI44" s="835">
        <v>26</v>
      </c>
      <c r="BJ44" s="1158">
        <v>27</v>
      </c>
      <c r="BK44" s="1158">
        <v>28</v>
      </c>
      <c r="BL44" s="1158">
        <v>29</v>
      </c>
      <c r="BM44" s="1158">
        <v>30</v>
      </c>
      <c r="BN44" s="484">
        <v>31</v>
      </c>
      <c r="BO44" s="483">
        <v>1</v>
      </c>
      <c r="BP44" s="835">
        <v>2</v>
      </c>
      <c r="BQ44" s="482">
        <v>3</v>
      </c>
      <c r="BR44" s="482">
        <v>4</v>
      </c>
      <c r="BS44" s="482">
        <v>5</v>
      </c>
      <c r="BT44" s="482">
        <v>6</v>
      </c>
      <c r="BU44" s="482">
        <v>7</v>
      </c>
      <c r="BV44" s="482">
        <v>8</v>
      </c>
      <c r="BW44" s="835">
        <v>9</v>
      </c>
      <c r="BX44" s="482">
        <v>10</v>
      </c>
      <c r="BY44" s="835">
        <v>11</v>
      </c>
      <c r="BZ44" s="482">
        <v>12</v>
      </c>
      <c r="CA44" s="482">
        <v>13</v>
      </c>
      <c r="CB44" s="482">
        <v>14</v>
      </c>
      <c r="CC44" s="482">
        <v>15</v>
      </c>
      <c r="CD44" s="835">
        <v>16</v>
      </c>
      <c r="CE44" s="482">
        <v>17</v>
      </c>
      <c r="CF44" s="482">
        <v>18</v>
      </c>
      <c r="CG44" s="482">
        <v>19</v>
      </c>
      <c r="CH44" s="482">
        <v>20</v>
      </c>
      <c r="CI44" s="482">
        <v>21</v>
      </c>
      <c r="CJ44" s="482">
        <v>22</v>
      </c>
      <c r="CK44" s="835">
        <v>23</v>
      </c>
      <c r="CL44" s="482">
        <v>24</v>
      </c>
      <c r="CM44" s="482">
        <v>25</v>
      </c>
      <c r="CN44" s="482">
        <v>26</v>
      </c>
      <c r="CO44" s="482">
        <v>27</v>
      </c>
      <c r="CP44" s="484">
        <v>28</v>
      </c>
      <c r="CQ44" s="483">
        <v>1</v>
      </c>
      <c r="CR44" s="835">
        <v>2</v>
      </c>
      <c r="CS44" s="482">
        <v>3</v>
      </c>
      <c r="CT44" s="482">
        <v>4</v>
      </c>
      <c r="CU44" s="482">
        <v>5</v>
      </c>
      <c r="CV44" s="482">
        <v>6</v>
      </c>
      <c r="CW44" s="482">
        <v>7</v>
      </c>
      <c r="CX44" s="482">
        <v>8</v>
      </c>
      <c r="CY44" s="835">
        <v>9</v>
      </c>
      <c r="CZ44" s="482">
        <v>10</v>
      </c>
      <c r="DA44" s="482">
        <v>11</v>
      </c>
      <c r="DB44" s="482">
        <v>12</v>
      </c>
      <c r="DC44" s="482">
        <v>13</v>
      </c>
      <c r="DD44" s="482">
        <v>14</v>
      </c>
      <c r="DE44" s="482">
        <v>15</v>
      </c>
      <c r="DF44" s="835">
        <v>16</v>
      </c>
      <c r="DG44" s="482">
        <v>17</v>
      </c>
      <c r="DH44" s="482">
        <v>18</v>
      </c>
      <c r="DI44" s="482">
        <v>19</v>
      </c>
      <c r="DJ44" s="835">
        <v>20</v>
      </c>
      <c r="DK44" s="482">
        <v>21</v>
      </c>
      <c r="DL44" s="482">
        <v>22</v>
      </c>
      <c r="DM44" s="835">
        <v>23</v>
      </c>
      <c r="DN44" s="482">
        <v>24</v>
      </c>
      <c r="DO44" s="482">
        <v>25</v>
      </c>
      <c r="DP44" s="482">
        <v>26</v>
      </c>
      <c r="DQ44" s="482">
        <v>27</v>
      </c>
      <c r="DR44" s="482">
        <v>28</v>
      </c>
      <c r="DS44" s="482">
        <v>29</v>
      </c>
      <c r="DT44" s="835">
        <v>30</v>
      </c>
      <c r="DU44" s="484">
        <v>31</v>
      </c>
      <c r="DV44" s="1380"/>
      <c r="DW44" s="1381"/>
      <c r="DY44" s="398"/>
    </row>
    <row r="45" spans="2:129" ht="18" customHeight="1">
      <c r="B45" s="789" t="s">
        <v>892</v>
      </c>
      <c r="C45" s="798"/>
      <c r="D45" s="790"/>
      <c r="E45" s="1159">
        <v>32</v>
      </c>
      <c r="F45" s="1161">
        <v>507</v>
      </c>
      <c r="G45" s="1161">
        <v>472</v>
      </c>
      <c r="H45" s="1161">
        <v>119</v>
      </c>
      <c r="I45" s="1161">
        <v>364</v>
      </c>
      <c r="J45" s="1161">
        <v>418</v>
      </c>
      <c r="K45" s="1161">
        <v>83</v>
      </c>
      <c r="L45" s="1161">
        <v>35</v>
      </c>
      <c r="M45" s="1161">
        <v>526</v>
      </c>
      <c r="N45" s="1161">
        <v>504</v>
      </c>
      <c r="O45" s="1161">
        <v>128</v>
      </c>
      <c r="P45" s="1161">
        <v>385</v>
      </c>
      <c r="Q45" s="1161">
        <v>431</v>
      </c>
      <c r="R45" s="1161">
        <v>87</v>
      </c>
      <c r="S45" s="1161">
        <v>36</v>
      </c>
      <c r="T45" s="1161">
        <v>557</v>
      </c>
      <c r="U45" s="1161">
        <v>511</v>
      </c>
      <c r="V45" s="1161">
        <v>114</v>
      </c>
      <c r="W45" s="1161">
        <v>424</v>
      </c>
      <c r="X45" s="1161">
        <v>513</v>
      </c>
      <c r="Y45" s="1161">
        <v>99</v>
      </c>
      <c r="Z45" s="1161">
        <v>39</v>
      </c>
      <c r="AA45" s="1161">
        <v>668</v>
      </c>
      <c r="AB45" s="1161">
        <v>660</v>
      </c>
      <c r="AC45" s="1161">
        <v>113</v>
      </c>
      <c r="AD45" s="1161">
        <v>92</v>
      </c>
      <c r="AE45" s="1161">
        <v>41</v>
      </c>
      <c r="AF45" s="1161">
        <v>66</v>
      </c>
      <c r="AG45" s="1161">
        <v>48</v>
      </c>
      <c r="AH45" s="1161">
        <v>791</v>
      </c>
      <c r="AI45" s="1162">
        <v>783</v>
      </c>
      <c r="AJ45" s="1159">
        <v>125</v>
      </c>
      <c r="AK45" s="1161">
        <v>413</v>
      </c>
      <c r="AL45" s="1161">
        <v>451</v>
      </c>
      <c r="AM45" s="1161">
        <v>80</v>
      </c>
      <c r="AN45" s="1161">
        <v>30</v>
      </c>
      <c r="AO45" s="1161">
        <v>462</v>
      </c>
      <c r="AP45" s="1161">
        <v>474</v>
      </c>
      <c r="AQ45" s="1161">
        <v>118</v>
      </c>
      <c r="AR45" s="1161">
        <v>363</v>
      </c>
      <c r="AS45" s="1161">
        <v>396</v>
      </c>
      <c r="AT45" s="1161">
        <v>80</v>
      </c>
      <c r="AU45" s="1161">
        <v>29</v>
      </c>
      <c r="AV45" s="1161">
        <v>459</v>
      </c>
      <c r="AW45" s="1161">
        <v>437</v>
      </c>
      <c r="AX45" s="1161">
        <v>119</v>
      </c>
      <c r="AY45" s="1161">
        <v>334</v>
      </c>
      <c r="AZ45" s="1161">
        <v>372</v>
      </c>
      <c r="BA45" s="1161">
        <v>77</v>
      </c>
      <c r="BB45" s="1161">
        <v>30</v>
      </c>
      <c r="BC45" s="1161">
        <v>461</v>
      </c>
      <c r="BD45" s="1161">
        <v>425</v>
      </c>
      <c r="BE45" s="1161">
        <v>132</v>
      </c>
      <c r="BF45" s="1161">
        <v>345</v>
      </c>
      <c r="BG45" s="1161">
        <v>395</v>
      </c>
      <c r="BH45" s="1161">
        <v>79</v>
      </c>
      <c r="BI45" s="1161">
        <v>30</v>
      </c>
      <c r="BJ45" s="1161">
        <v>487</v>
      </c>
      <c r="BK45" s="1161">
        <v>445</v>
      </c>
      <c r="BL45" s="1161">
        <v>118</v>
      </c>
      <c r="BM45" s="1161">
        <v>333</v>
      </c>
      <c r="BN45" s="1162">
        <v>378</v>
      </c>
      <c r="BO45" s="1159">
        <v>79</v>
      </c>
      <c r="BP45" s="1161">
        <v>29</v>
      </c>
      <c r="BQ45" s="1161">
        <v>466</v>
      </c>
      <c r="BR45" s="1161">
        <v>424</v>
      </c>
      <c r="BS45" s="1161">
        <v>108</v>
      </c>
      <c r="BT45" s="1161">
        <v>296</v>
      </c>
      <c r="BU45" s="1161">
        <v>371</v>
      </c>
      <c r="BV45" s="1161">
        <v>79</v>
      </c>
      <c r="BW45" s="1161">
        <v>29</v>
      </c>
      <c r="BX45" s="1161">
        <v>476</v>
      </c>
      <c r="BY45" s="1161">
        <v>422</v>
      </c>
      <c r="BZ45" s="1161">
        <v>117</v>
      </c>
      <c r="CA45" s="1161">
        <v>314</v>
      </c>
      <c r="CB45" s="1161">
        <v>381</v>
      </c>
      <c r="CC45" s="1161">
        <v>78</v>
      </c>
      <c r="CD45" s="1161">
        <v>31</v>
      </c>
      <c r="CE45" s="1161">
        <v>463</v>
      </c>
      <c r="CF45" s="1161">
        <v>428</v>
      </c>
      <c r="CG45" s="1161">
        <v>110</v>
      </c>
      <c r="CH45" s="1161">
        <v>323</v>
      </c>
      <c r="CI45" s="1161">
        <v>375</v>
      </c>
      <c r="CJ45" s="1161">
        <v>81</v>
      </c>
      <c r="CK45" s="1161">
        <v>31</v>
      </c>
      <c r="CL45" s="1161">
        <v>479</v>
      </c>
      <c r="CM45" s="1161">
        <v>432</v>
      </c>
      <c r="CN45" s="1161">
        <v>117</v>
      </c>
      <c r="CO45" s="1161">
        <v>323</v>
      </c>
      <c r="CP45" s="1162">
        <v>350</v>
      </c>
      <c r="CQ45" s="1159">
        <v>81</v>
      </c>
      <c r="CR45" s="1161">
        <v>31</v>
      </c>
      <c r="CS45" s="1161">
        <v>501</v>
      </c>
      <c r="CT45" s="1161">
        <v>479</v>
      </c>
      <c r="CU45" s="1161">
        <v>133</v>
      </c>
      <c r="CV45" s="1161">
        <v>360</v>
      </c>
      <c r="CW45" s="1161">
        <v>399</v>
      </c>
      <c r="CX45" s="1161">
        <v>83</v>
      </c>
      <c r="CY45" s="1161">
        <v>31</v>
      </c>
      <c r="CZ45" s="1161">
        <v>499</v>
      </c>
      <c r="DA45" s="1161">
        <v>453</v>
      </c>
      <c r="DB45" s="1161">
        <v>121</v>
      </c>
      <c r="DC45" s="1161">
        <v>356</v>
      </c>
      <c r="DD45" s="1161">
        <v>421</v>
      </c>
      <c r="DE45" s="1161">
        <v>89</v>
      </c>
      <c r="DF45" s="1161">
        <v>32</v>
      </c>
      <c r="DG45" s="1161">
        <v>496</v>
      </c>
      <c r="DH45" s="1161">
        <v>487</v>
      </c>
      <c r="DI45" s="1161">
        <v>126</v>
      </c>
      <c r="DJ45" s="1161">
        <v>395</v>
      </c>
      <c r="DK45" s="1161">
        <v>435</v>
      </c>
      <c r="DL45" s="1161">
        <v>84</v>
      </c>
      <c r="DM45" s="1161">
        <v>33</v>
      </c>
      <c r="DN45" s="1161">
        <v>507</v>
      </c>
      <c r="DO45" s="1161">
        <v>479</v>
      </c>
      <c r="DP45" s="1161">
        <v>112</v>
      </c>
      <c r="DQ45" s="1161">
        <v>372</v>
      </c>
      <c r="DR45" s="1161">
        <v>418</v>
      </c>
      <c r="DS45" s="1161">
        <v>83</v>
      </c>
      <c r="DT45" s="1161">
        <v>33</v>
      </c>
      <c r="DU45" s="1162">
        <v>530</v>
      </c>
      <c r="DV45" s="1382">
        <f>SUM(E7:DV7,E26:DV26,E45:DU45)</f>
        <v>106945</v>
      </c>
      <c r="DW45" s="1383"/>
      <c r="DY45" s="398"/>
    </row>
    <row r="46" spans="5:129" ht="18" customHeight="1">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c r="BB46" s="396"/>
      <c r="BC46" s="396"/>
      <c r="BD46" s="396"/>
      <c r="BE46" s="396"/>
      <c r="BF46" s="396"/>
      <c r="BG46" s="396"/>
      <c r="BH46" s="396"/>
      <c r="BI46" s="396"/>
      <c r="BJ46" s="396"/>
      <c r="BK46" s="396"/>
      <c r="BL46" s="396"/>
      <c r="BM46" s="396"/>
      <c r="BN46" s="396"/>
      <c r="BO46" s="396"/>
      <c r="BP46" s="396"/>
      <c r="BQ46" s="396"/>
      <c r="BR46" s="396"/>
      <c r="BS46" s="396"/>
      <c r="BT46" s="396"/>
      <c r="BU46" s="396"/>
      <c r="BV46" s="396"/>
      <c r="BW46" s="396"/>
      <c r="BX46" s="396"/>
      <c r="BY46" s="396"/>
      <c r="BZ46" s="396"/>
      <c r="CA46" s="396"/>
      <c r="CB46" s="396"/>
      <c r="CC46" s="396"/>
      <c r="CD46" s="396"/>
      <c r="CE46" s="396"/>
      <c r="CF46" s="396"/>
      <c r="CG46" s="396"/>
      <c r="CH46" s="396"/>
      <c r="CI46" s="396"/>
      <c r="CJ46" s="396"/>
      <c r="CK46" s="396"/>
      <c r="CL46" s="396"/>
      <c r="CM46" s="396"/>
      <c r="CN46" s="396"/>
      <c r="CO46" s="396"/>
      <c r="CP46" s="396"/>
      <c r="CQ46" s="396"/>
      <c r="CR46" s="396"/>
      <c r="CS46" s="396"/>
      <c r="CT46" s="396"/>
      <c r="CU46" s="396"/>
      <c r="CV46" s="396"/>
      <c r="CW46" s="396"/>
      <c r="CX46" s="396"/>
      <c r="CY46" s="396"/>
      <c r="CZ46" s="396"/>
      <c r="DA46" s="396"/>
      <c r="DB46" s="396"/>
      <c r="DC46" s="396"/>
      <c r="DD46" s="396"/>
      <c r="DE46" s="396"/>
      <c r="DF46" s="396"/>
      <c r="DG46" s="396"/>
      <c r="DH46" s="396"/>
      <c r="DI46" s="396"/>
      <c r="DJ46" s="396"/>
      <c r="DK46" s="396"/>
      <c r="DL46" s="396"/>
      <c r="DM46" s="396"/>
      <c r="DN46" s="396"/>
      <c r="DO46" s="396"/>
      <c r="DP46" s="396"/>
      <c r="DQ46" s="396"/>
      <c r="DR46" s="396"/>
      <c r="DS46" s="396"/>
      <c r="DT46" s="396"/>
      <c r="DU46" s="396"/>
      <c r="DY46" s="398"/>
    </row>
    <row r="47" spans="2:129" ht="18" customHeight="1">
      <c r="B47" s="478" t="s">
        <v>893</v>
      </c>
      <c r="C47" s="490"/>
      <c r="D47" s="491"/>
      <c r="E47" s="824"/>
      <c r="F47" s="814"/>
      <c r="G47" s="814"/>
      <c r="H47" s="814"/>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c r="AG47" s="814"/>
      <c r="AH47" s="814"/>
      <c r="AI47" s="814"/>
      <c r="AJ47" s="824"/>
      <c r="AK47" s="814"/>
      <c r="AL47" s="814"/>
      <c r="AM47" s="814"/>
      <c r="AN47" s="814"/>
      <c r="AO47" s="814"/>
      <c r="AP47" s="814"/>
      <c r="AQ47" s="814"/>
      <c r="AR47" s="814"/>
      <c r="AS47" s="814"/>
      <c r="AT47" s="814"/>
      <c r="AU47" s="814"/>
      <c r="AV47" s="814"/>
      <c r="AW47" s="814"/>
      <c r="AX47" s="814"/>
      <c r="AY47" s="814"/>
      <c r="AZ47" s="814"/>
      <c r="BA47" s="814"/>
      <c r="BB47" s="814"/>
      <c r="BC47" s="814"/>
      <c r="BD47" s="814"/>
      <c r="BE47" s="814"/>
      <c r="BF47" s="814"/>
      <c r="BG47" s="814"/>
      <c r="BH47" s="814"/>
      <c r="BI47" s="814"/>
      <c r="BJ47" s="814"/>
      <c r="BK47" s="814"/>
      <c r="BL47" s="814"/>
      <c r="BM47" s="814"/>
      <c r="BN47" s="814"/>
      <c r="BO47" s="824"/>
      <c r="BP47" s="814"/>
      <c r="BQ47" s="814"/>
      <c r="BR47" s="814"/>
      <c r="BS47" s="814"/>
      <c r="BT47" s="814"/>
      <c r="BU47" s="814"/>
      <c r="BV47" s="814"/>
      <c r="BW47" s="814"/>
      <c r="BX47" s="814"/>
      <c r="BY47" s="814"/>
      <c r="BZ47" s="814"/>
      <c r="CA47" s="814"/>
      <c r="CB47" s="814"/>
      <c r="CC47" s="814"/>
      <c r="CD47" s="814"/>
      <c r="CE47" s="814"/>
      <c r="CF47" s="814"/>
      <c r="CG47" s="814"/>
      <c r="CH47" s="814"/>
      <c r="CI47" s="814"/>
      <c r="CJ47" s="814"/>
      <c r="CK47" s="814"/>
      <c r="CL47" s="814"/>
      <c r="CM47" s="814"/>
      <c r="CN47" s="814"/>
      <c r="CO47" s="814"/>
      <c r="CP47" s="814"/>
      <c r="CQ47" s="824"/>
      <c r="CR47" s="814"/>
      <c r="CS47" s="814"/>
      <c r="CT47" s="814"/>
      <c r="CU47" s="814"/>
      <c r="CV47" s="814"/>
      <c r="CW47" s="814"/>
      <c r="CX47" s="814"/>
      <c r="CY47" s="814"/>
      <c r="CZ47" s="814"/>
      <c r="DA47" s="814"/>
      <c r="DB47" s="814"/>
      <c r="DC47" s="814"/>
      <c r="DD47" s="814"/>
      <c r="DE47" s="814"/>
      <c r="DF47" s="814"/>
      <c r="DG47" s="814"/>
      <c r="DH47" s="814"/>
      <c r="DI47" s="814"/>
      <c r="DJ47" s="814"/>
      <c r="DK47" s="814"/>
      <c r="DL47" s="814"/>
      <c r="DM47" s="814"/>
      <c r="DN47" s="814"/>
      <c r="DO47" s="814"/>
      <c r="DP47" s="814"/>
      <c r="DQ47" s="814"/>
      <c r="DR47" s="814"/>
      <c r="DS47" s="814"/>
      <c r="DT47" s="814"/>
      <c r="DU47" s="814"/>
      <c r="DV47" s="1376" t="s">
        <v>178</v>
      </c>
      <c r="DW47" s="1377"/>
      <c r="DY47" s="398"/>
    </row>
    <row r="48" spans="2:129" ht="18" customHeight="1">
      <c r="B48" s="492"/>
      <c r="C48" s="486" t="s">
        <v>316</v>
      </c>
      <c r="D48" s="493"/>
      <c r="E48" s="504"/>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t="s">
        <v>318</v>
      </c>
      <c r="AG48" s="495" t="s">
        <v>318</v>
      </c>
      <c r="AH48" s="495" t="s">
        <v>318</v>
      </c>
      <c r="AI48" s="495" t="s">
        <v>318</v>
      </c>
      <c r="AJ48" s="504" t="s">
        <v>318</v>
      </c>
      <c r="AK48" s="495" t="s">
        <v>318</v>
      </c>
      <c r="AL48" s="495" t="s">
        <v>318</v>
      </c>
      <c r="AM48" s="495" t="s">
        <v>318</v>
      </c>
      <c r="AN48" s="495" t="s">
        <v>318</v>
      </c>
      <c r="AO48" s="495" t="s">
        <v>318</v>
      </c>
      <c r="AP48" s="495" t="s">
        <v>318</v>
      </c>
      <c r="AQ48" s="495" t="s">
        <v>318</v>
      </c>
      <c r="AR48" s="495" t="s">
        <v>318</v>
      </c>
      <c r="AS48" s="495" t="s">
        <v>318</v>
      </c>
      <c r="AT48" s="495" t="s">
        <v>318</v>
      </c>
      <c r="AU48" s="495" t="s">
        <v>318</v>
      </c>
      <c r="AV48" s="495" t="s">
        <v>318</v>
      </c>
      <c r="AW48" s="495" t="s">
        <v>318</v>
      </c>
      <c r="AX48" s="495" t="s">
        <v>318</v>
      </c>
      <c r="AY48" s="495" t="s">
        <v>318</v>
      </c>
      <c r="AZ48" s="495" t="s">
        <v>318</v>
      </c>
      <c r="BA48" s="495" t="s">
        <v>318</v>
      </c>
      <c r="BB48" s="495" t="s">
        <v>318</v>
      </c>
      <c r="BC48" s="495" t="s">
        <v>318</v>
      </c>
      <c r="BD48" s="495" t="s">
        <v>318</v>
      </c>
      <c r="BE48" s="495" t="s">
        <v>318</v>
      </c>
      <c r="BF48" s="495" t="s">
        <v>318</v>
      </c>
      <c r="BG48" s="495" t="s">
        <v>318</v>
      </c>
      <c r="BH48" s="495" t="s">
        <v>318</v>
      </c>
      <c r="BI48" s="495" t="s">
        <v>318</v>
      </c>
      <c r="BJ48" s="495" t="s">
        <v>318</v>
      </c>
      <c r="BK48" s="495" t="s">
        <v>318</v>
      </c>
      <c r="BL48" s="495" t="s">
        <v>318</v>
      </c>
      <c r="BM48" s="495" t="s">
        <v>318</v>
      </c>
      <c r="BN48" s="495" t="s">
        <v>318</v>
      </c>
      <c r="BO48" s="504" t="s">
        <v>318</v>
      </c>
      <c r="BP48" s="495" t="s">
        <v>318</v>
      </c>
      <c r="BQ48" s="495" t="s">
        <v>318</v>
      </c>
      <c r="BR48" s="495" t="s">
        <v>318</v>
      </c>
      <c r="BS48" s="495" t="s">
        <v>318</v>
      </c>
      <c r="BT48" s="495" t="s">
        <v>318</v>
      </c>
      <c r="BU48" s="495" t="s">
        <v>318</v>
      </c>
      <c r="BV48" s="495" t="s">
        <v>318</v>
      </c>
      <c r="BW48" s="495" t="s">
        <v>318</v>
      </c>
      <c r="BX48" s="495" t="s">
        <v>318</v>
      </c>
      <c r="BY48" s="495" t="s">
        <v>318</v>
      </c>
      <c r="BZ48" s="495" t="s">
        <v>318</v>
      </c>
      <c r="CA48" s="495" t="s">
        <v>318</v>
      </c>
      <c r="CB48" s="495" t="s">
        <v>318</v>
      </c>
      <c r="CC48" s="495" t="s">
        <v>318</v>
      </c>
      <c r="CD48" s="495" t="s">
        <v>318</v>
      </c>
      <c r="CE48" s="495" t="s">
        <v>318</v>
      </c>
      <c r="CF48" s="495" t="s">
        <v>318</v>
      </c>
      <c r="CG48" s="495" t="s">
        <v>318</v>
      </c>
      <c r="CH48" s="495" t="s">
        <v>318</v>
      </c>
      <c r="CI48" s="495" t="s">
        <v>318</v>
      </c>
      <c r="CJ48" s="495" t="s">
        <v>318</v>
      </c>
      <c r="CK48" s="495" t="s">
        <v>318</v>
      </c>
      <c r="CL48" s="495" t="s">
        <v>318</v>
      </c>
      <c r="CM48" s="495" t="s">
        <v>318</v>
      </c>
      <c r="CN48" s="495" t="s">
        <v>318</v>
      </c>
      <c r="CO48" s="495" t="s">
        <v>318</v>
      </c>
      <c r="CP48" s="495" t="s">
        <v>318</v>
      </c>
      <c r="CQ48" s="504" t="s">
        <v>318</v>
      </c>
      <c r="CR48" s="495" t="s">
        <v>318</v>
      </c>
      <c r="CS48" s="495" t="s">
        <v>318</v>
      </c>
      <c r="CT48" s="495" t="s">
        <v>318</v>
      </c>
      <c r="CU48" s="495" t="s">
        <v>318</v>
      </c>
      <c r="CV48" s="495" t="s">
        <v>318</v>
      </c>
      <c r="CW48" s="495" t="s">
        <v>318</v>
      </c>
      <c r="CX48" s="495" t="s">
        <v>318</v>
      </c>
      <c r="CY48" s="495" t="s">
        <v>318</v>
      </c>
      <c r="CZ48" s="495" t="s">
        <v>318</v>
      </c>
      <c r="DA48" s="495" t="s">
        <v>318</v>
      </c>
      <c r="DB48" s="495" t="s">
        <v>318</v>
      </c>
      <c r="DC48" s="495" t="s">
        <v>318</v>
      </c>
      <c r="DD48" s="495" t="s">
        <v>318</v>
      </c>
      <c r="DE48" s="495" t="s">
        <v>318</v>
      </c>
      <c r="DF48" s="495" t="s">
        <v>318</v>
      </c>
      <c r="DG48" s="495" t="s">
        <v>318</v>
      </c>
      <c r="DH48" s="495" t="s">
        <v>318</v>
      </c>
      <c r="DI48" s="495" t="s">
        <v>318</v>
      </c>
      <c r="DJ48" s="495" t="s">
        <v>318</v>
      </c>
      <c r="DK48" s="495" t="s">
        <v>318</v>
      </c>
      <c r="DL48" s="495" t="s">
        <v>318</v>
      </c>
      <c r="DM48" s="495" t="s">
        <v>318</v>
      </c>
      <c r="DN48" s="495" t="s">
        <v>318</v>
      </c>
      <c r="DO48" s="495" t="s">
        <v>318</v>
      </c>
      <c r="DP48" s="495" t="s">
        <v>318</v>
      </c>
      <c r="DQ48" s="495" t="s">
        <v>318</v>
      </c>
      <c r="DR48" s="495" t="s">
        <v>318</v>
      </c>
      <c r="DS48" s="495" t="s">
        <v>318</v>
      </c>
      <c r="DT48" s="495" t="s">
        <v>318</v>
      </c>
      <c r="DU48" s="816" t="s">
        <v>318</v>
      </c>
      <c r="DV48" s="1384">
        <f>COUNTA(E10:DV10,E29:DV29,E48:DU48)</f>
        <v>290</v>
      </c>
      <c r="DW48" s="1375"/>
      <c r="DY48" s="398"/>
    </row>
    <row r="49" spans="2:129" ht="18" customHeight="1">
      <c r="B49" s="492"/>
      <c r="C49" s="486" t="s">
        <v>319</v>
      </c>
      <c r="D49" s="493"/>
      <c r="E49" s="504"/>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504"/>
      <c r="AK49" s="495"/>
      <c r="AL49" s="495"/>
      <c r="AM49" s="495"/>
      <c r="AN49" s="495"/>
      <c r="AO49" s="495"/>
      <c r="AP49" s="495"/>
      <c r="AQ49" s="495"/>
      <c r="AR49" s="495"/>
      <c r="AS49" s="495"/>
      <c r="AT49" s="495"/>
      <c r="AU49" s="495"/>
      <c r="AV49" s="495"/>
      <c r="AW49" s="495"/>
      <c r="AX49" s="495"/>
      <c r="AY49" s="495"/>
      <c r="AZ49" s="495"/>
      <c r="BA49" s="495"/>
      <c r="BB49" s="495"/>
      <c r="BC49" s="495"/>
      <c r="BD49" s="495"/>
      <c r="BE49" s="495"/>
      <c r="BF49" s="495"/>
      <c r="BG49" s="495"/>
      <c r="BH49" s="495"/>
      <c r="BI49" s="495"/>
      <c r="BJ49" s="495"/>
      <c r="BK49" s="495"/>
      <c r="BL49" s="495"/>
      <c r="BM49" s="495"/>
      <c r="BN49" s="495"/>
      <c r="BO49" s="504"/>
      <c r="BP49" s="495"/>
      <c r="BQ49" s="495"/>
      <c r="BR49" s="495"/>
      <c r="BS49" s="495"/>
      <c r="BT49" s="495"/>
      <c r="BU49" s="495"/>
      <c r="BV49" s="495"/>
      <c r="BW49" s="495"/>
      <c r="BX49" s="495"/>
      <c r="BY49" s="495"/>
      <c r="BZ49" s="495"/>
      <c r="CA49" s="495"/>
      <c r="CB49" s="495"/>
      <c r="CC49" s="495"/>
      <c r="CD49" s="495"/>
      <c r="CE49" s="495"/>
      <c r="CF49" s="495"/>
      <c r="CG49" s="495"/>
      <c r="CH49" s="495"/>
      <c r="CI49" s="495"/>
      <c r="CJ49" s="495"/>
      <c r="CK49" s="495"/>
      <c r="CL49" s="495"/>
      <c r="CM49" s="495"/>
      <c r="CN49" s="495"/>
      <c r="CO49" s="495"/>
      <c r="CP49" s="495"/>
      <c r="CQ49" s="504"/>
      <c r="CR49" s="495"/>
      <c r="CS49" s="495"/>
      <c r="CT49" s="495"/>
      <c r="CU49" s="495"/>
      <c r="CV49" s="495"/>
      <c r="CW49" s="495"/>
      <c r="CX49" s="495"/>
      <c r="CY49" s="495"/>
      <c r="CZ49" s="495"/>
      <c r="DA49" s="495"/>
      <c r="DB49" s="495"/>
      <c r="DC49" s="495"/>
      <c r="DD49" s="495"/>
      <c r="DE49" s="495"/>
      <c r="DF49" s="495"/>
      <c r="DG49" s="495"/>
      <c r="DH49" s="495"/>
      <c r="DI49" s="495"/>
      <c r="DJ49" s="495"/>
      <c r="DK49" s="495"/>
      <c r="DL49" s="495"/>
      <c r="DM49" s="495"/>
      <c r="DN49" s="495"/>
      <c r="DO49" s="495"/>
      <c r="DP49" s="495"/>
      <c r="DQ49" s="495"/>
      <c r="DR49" s="495"/>
      <c r="DS49" s="495"/>
      <c r="DT49" s="495"/>
      <c r="DU49" s="816"/>
      <c r="DV49" s="1374">
        <f>COUNTA(E11:DV11,E30:DV30,E49:DU49)</f>
        <v>1</v>
      </c>
      <c r="DW49" s="1375"/>
      <c r="DY49" s="398"/>
    </row>
    <row r="50" spans="2:129" ht="18" customHeight="1">
      <c r="B50" s="492"/>
      <c r="C50" s="486"/>
      <c r="D50" s="493"/>
      <c r="E50" s="504"/>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504"/>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c r="BM50" s="495"/>
      <c r="BN50" s="495"/>
      <c r="BO50" s="504"/>
      <c r="BP50" s="495"/>
      <c r="BQ50" s="495"/>
      <c r="BR50" s="495"/>
      <c r="BS50" s="495"/>
      <c r="BT50" s="495"/>
      <c r="BU50" s="495"/>
      <c r="BV50" s="495"/>
      <c r="BW50" s="495"/>
      <c r="BX50" s="495"/>
      <c r="BY50" s="495"/>
      <c r="BZ50" s="495"/>
      <c r="CA50" s="495"/>
      <c r="CB50" s="495"/>
      <c r="CC50" s="495"/>
      <c r="CD50" s="495"/>
      <c r="CE50" s="495"/>
      <c r="CF50" s="495"/>
      <c r="CG50" s="495"/>
      <c r="CH50" s="495"/>
      <c r="CI50" s="495"/>
      <c r="CJ50" s="495"/>
      <c r="CK50" s="495"/>
      <c r="CL50" s="495"/>
      <c r="CM50" s="495"/>
      <c r="CN50" s="495"/>
      <c r="CO50" s="495"/>
      <c r="CP50" s="495"/>
      <c r="CQ50" s="504"/>
      <c r="CR50" s="495"/>
      <c r="CS50" s="495"/>
      <c r="CT50" s="495"/>
      <c r="CU50" s="495"/>
      <c r="CV50" s="495"/>
      <c r="CW50" s="495"/>
      <c r="CX50" s="495"/>
      <c r="CY50" s="495"/>
      <c r="CZ50" s="495"/>
      <c r="DA50" s="495"/>
      <c r="DB50" s="495"/>
      <c r="DC50" s="495"/>
      <c r="DD50" s="495"/>
      <c r="DE50" s="495"/>
      <c r="DF50" s="495"/>
      <c r="DG50" s="495"/>
      <c r="DH50" s="495"/>
      <c r="DI50" s="495"/>
      <c r="DJ50" s="495"/>
      <c r="DK50" s="495"/>
      <c r="DL50" s="495"/>
      <c r="DM50" s="495"/>
      <c r="DN50" s="495"/>
      <c r="DO50" s="495"/>
      <c r="DP50" s="495"/>
      <c r="DQ50" s="495"/>
      <c r="DR50" s="495"/>
      <c r="DS50" s="495"/>
      <c r="DT50" s="495"/>
      <c r="DU50" s="816"/>
      <c r="DV50" s="1374">
        <f>COUNTA(#REF!,#REF!,E50:DU50)</f>
        <v>2</v>
      </c>
      <c r="DW50" s="1375"/>
      <c r="DY50" s="398"/>
    </row>
    <row r="51" spans="2:129" ht="18" customHeight="1">
      <c r="B51" s="789" t="s">
        <v>895</v>
      </c>
      <c r="C51" s="487"/>
      <c r="D51" s="488"/>
      <c r="E51" s="817" t="s">
        <v>318</v>
      </c>
      <c r="F51" s="818" t="s">
        <v>318</v>
      </c>
      <c r="G51" s="818" t="s">
        <v>318</v>
      </c>
      <c r="H51" s="818" t="s">
        <v>318</v>
      </c>
      <c r="I51" s="818"/>
      <c r="J51" s="818"/>
      <c r="K51" s="818" t="s">
        <v>318</v>
      </c>
      <c r="L51" s="818" t="s">
        <v>318</v>
      </c>
      <c r="M51" s="818" t="s">
        <v>318</v>
      </c>
      <c r="N51" s="818" t="s">
        <v>318</v>
      </c>
      <c r="O51" s="818" t="s">
        <v>318</v>
      </c>
      <c r="P51" s="818"/>
      <c r="Q51" s="818"/>
      <c r="R51" s="818" t="s">
        <v>318</v>
      </c>
      <c r="S51" s="818" t="s">
        <v>318</v>
      </c>
      <c r="T51" s="818" t="s">
        <v>318</v>
      </c>
      <c r="U51" s="818" t="s">
        <v>318</v>
      </c>
      <c r="V51" s="818" t="s">
        <v>318</v>
      </c>
      <c r="W51" s="818"/>
      <c r="X51" s="818"/>
      <c r="Y51" s="818" t="s">
        <v>318</v>
      </c>
      <c r="Z51" s="818" t="s">
        <v>318</v>
      </c>
      <c r="AA51" s="818"/>
      <c r="AB51" s="818" t="s">
        <v>318</v>
      </c>
      <c r="AC51" s="818" t="s">
        <v>318</v>
      </c>
      <c r="AD51" s="818"/>
      <c r="AE51" s="818"/>
      <c r="AF51" s="818" t="s">
        <v>318</v>
      </c>
      <c r="AG51" s="818" t="s">
        <v>318</v>
      </c>
      <c r="AH51" s="818" t="s">
        <v>318</v>
      </c>
      <c r="AI51" s="818" t="s">
        <v>318</v>
      </c>
      <c r="AJ51" s="817"/>
      <c r="AK51" s="818"/>
      <c r="AL51" s="818"/>
      <c r="AM51" s="818" t="s">
        <v>318</v>
      </c>
      <c r="AN51" s="818" t="s">
        <v>318</v>
      </c>
      <c r="AO51" s="818" t="s">
        <v>318</v>
      </c>
      <c r="AP51" s="818" t="s">
        <v>318</v>
      </c>
      <c r="AQ51" s="818" t="s">
        <v>318</v>
      </c>
      <c r="AR51" s="818"/>
      <c r="AS51" s="818"/>
      <c r="AT51" s="818"/>
      <c r="AU51" s="818" t="s">
        <v>318</v>
      </c>
      <c r="AV51" s="818" t="s">
        <v>318</v>
      </c>
      <c r="AW51" s="818" t="s">
        <v>318</v>
      </c>
      <c r="AX51" s="818" t="s">
        <v>318</v>
      </c>
      <c r="AY51" s="818"/>
      <c r="AZ51" s="818"/>
      <c r="BA51" s="818" t="s">
        <v>318</v>
      </c>
      <c r="BB51" s="818" t="s">
        <v>318</v>
      </c>
      <c r="BC51" s="818" t="s">
        <v>318</v>
      </c>
      <c r="BD51" s="818" t="s">
        <v>318</v>
      </c>
      <c r="BE51" s="818" t="s">
        <v>318</v>
      </c>
      <c r="BF51" s="818"/>
      <c r="BG51" s="818"/>
      <c r="BH51" s="818" t="s">
        <v>318</v>
      </c>
      <c r="BI51" s="818" t="s">
        <v>318</v>
      </c>
      <c r="BJ51" s="818" t="s">
        <v>318</v>
      </c>
      <c r="BK51" s="818" t="s">
        <v>318</v>
      </c>
      <c r="BL51" s="818" t="s">
        <v>318</v>
      </c>
      <c r="BM51" s="818"/>
      <c r="BN51" s="818"/>
      <c r="BO51" s="817" t="s">
        <v>318</v>
      </c>
      <c r="BP51" s="818" t="s">
        <v>318</v>
      </c>
      <c r="BQ51" s="818" t="s">
        <v>318</v>
      </c>
      <c r="BR51" s="818" t="s">
        <v>318</v>
      </c>
      <c r="BS51" s="818" t="s">
        <v>318</v>
      </c>
      <c r="BT51" s="818"/>
      <c r="BU51" s="818"/>
      <c r="BV51" s="818" t="s">
        <v>318</v>
      </c>
      <c r="BW51" s="818" t="s">
        <v>318</v>
      </c>
      <c r="BX51" s="818" t="s">
        <v>318</v>
      </c>
      <c r="BY51" s="818"/>
      <c r="BZ51" s="818" t="s">
        <v>318</v>
      </c>
      <c r="CA51" s="818"/>
      <c r="CB51" s="818"/>
      <c r="CC51" s="818" t="s">
        <v>318</v>
      </c>
      <c r="CD51" s="818" t="s">
        <v>318</v>
      </c>
      <c r="CE51" s="818" t="s">
        <v>318</v>
      </c>
      <c r="CF51" s="818" t="s">
        <v>318</v>
      </c>
      <c r="CG51" s="818" t="s">
        <v>318</v>
      </c>
      <c r="CH51" s="818"/>
      <c r="CI51" s="818"/>
      <c r="CJ51" s="818" t="s">
        <v>318</v>
      </c>
      <c r="CK51" s="818" t="s">
        <v>318</v>
      </c>
      <c r="CL51" s="818" t="s">
        <v>318</v>
      </c>
      <c r="CM51" s="818" t="s">
        <v>318</v>
      </c>
      <c r="CN51" s="818" t="s">
        <v>318</v>
      </c>
      <c r="CO51" s="818"/>
      <c r="CP51" s="818"/>
      <c r="CQ51" s="817" t="s">
        <v>318</v>
      </c>
      <c r="CR51" s="818" t="s">
        <v>318</v>
      </c>
      <c r="CS51" s="818" t="s">
        <v>318</v>
      </c>
      <c r="CT51" s="818" t="s">
        <v>318</v>
      </c>
      <c r="CU51" s="818" t="s">
        <v>318</v>
      </c>
      <c r="CV51" s="818"/>
      <c r="CW51" s="818"/>
      <c r="CX51" s="818" t="s">
        <v>318</v>
      </c>
      <c r="CY51" s="818" t="s">
        <v>318</v>
      </c>
      <c r="CZ51" s="818" t="s">
        <v>318</v>
      </c>
      <c r="DA51" s="818" t="s">
        <v>318</v>
      </c>
      <c r="DB51" s="818" t="s">
        <v>318</v>
      </c>
      <c r="DC51" s="818"/>
      <c r="DD51" s="818"/>
      <c r="DE51" s="818" t="s">
        <v>318</v>
      </c>
      <c r="DF51" s="818" t="s">
        <v>318</v>
      </c>
      <c r="DG51" s="818" t="s">
        <v>318</v>
      </c>
      <c r="DH51" s="818" t="s">
        <v>318</v>
      </c>
      <c r="DI51" s="818" t="s">
        <v>318</v>
      </c>
      <c r="DJ51" s="818"/>
      <c r="DK51" s="818"/>
      <c r="DL51" s="818" t="s">
        <v>318</v>
      </c>
      <c r="DM51" s="818" t="s">
        <v>318</v>
      </c>
      <c r="DN51" s="818" t="s">
        <v>318</v>
      </c>
      <c r="DO51" s="818" t="s">
        <v>318</v>
      </c>
      <c r="DP51" s="818" t="s">
        <v>318</v>
      </c>
      <c r="DQ51" s="818"/>
      <c r="DR51" s="818"/>
      <c r="DS51" s="818" t="s">
        <v>318</v>
      </c>
      <c r="DT51" s="818" t="s">
        <v>318</v>
      </c>
      <c r="DU51" s="819" t="s">
        <v>318</v>
      </c>
      <c r="DV51" s="1372">
        <f>COUNTA(E12:DV12,E31:DV31,E51:DU51)</f>
        <v>247</v>
      </c>
      <c r="DW51" s="1373"/>
      <c r="DY51" s="398"/>
    </row>
    <row r="52" spans="2:129" ht="18" customHeight="1">
      <c r="B52" s="397"/>
      <c r="C52" s="397"/>
      <c r="D52" s="397"/>
      <c r="E52" s="826"/>
      <c r="F52" s="826"/>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826"/>
      <c r="AM52" s="826"/>
      <c r="AN52" s="826"/>
      <c r="AO52" s="826"/>
      <c r="AP52" s="826"/>
      <c r="AQ52" s="826"/>
      <c r="AR52" s="826"/>
      <c r="AS52" s="826"/>
      <c r="AT52" s="826"/>
      <c r="AU52" s="826"/>
      <c r="AV52" s="826"/>
      <c r="AW52" s="826"/>
      <c r="AX52" s="826"/>
      <c r="AY52" s="826"/>
      <c r="AZ52" s="826"/>
      <c r="BA52" s="826"/>
      <c r="BB52" s="826"/>
      <c r="BC52" s="826"/>
      <c r="BD52" s="826"/>
      <c r="BE52" s="826"/>
      <c r="BF52" s="826"/>
      <c r="BG52" s="826"/>
      <c r="BH52" s="826"/>
      <c r="BI52" s="826"/>
      <c r="BJ52" s="826"/>
      <c r="BK52" s="826"/>
      <c r="BL52" s="826"/>
      <c r="BM52" s="826"/>
      <c r="BN52" s="826"/>
      <c r="BO52" s="826"/>
      <c r="BP52" s="826"/>
      <c r="BQ52" s="826"/>
      <c r="BR52" s="826"/>
      <c r="BS52" s="826"/>
      <c r="BT52" s="826"/>
      <c r="BU52" s="826"/>
      <c r="BV52" s="826"/>
      <c r="BW52" s="826"/>
      <c r="BX52" s="826"/>
      <c r="BY52" s="826"/>
      <c r="BZ52" s="826"/>
      <c r="CA52" s="826"/>
      <c r="CB52" s="826"/>
      <c r="CC52" s="826"/>
      <c r="CD52" s="826"/>
      <c r="CE52" s="826"/>
      <c r="CF52" s="826"/>
      <c r="CG52" s="826"/>
      <c r="CH52" s="826"/>
      <c r="CI52" s="826"/>
      <c r="CJ52" s="826"/>
      <c r="CK52" s="826"/>
      <c r="CL52" s="826"/>
      <c r="CM52" s="826"/>
      <c r="CN52" s="826"/>
      <c r="CO52" s="826"/>
      <c r="CP52" s="826"/>
      <c r="CQ52" s="826"/>
      <c r="CR52" s="826"/>
      <c r="CS52" s="826"/>
      <c r="CT52" s="826"/>
      <c r="CU52" s="826"/>
      <c r="CV52" s="826"/>
      <c r="CW52" s="826"/>
      <c r="CX52" s="826"/>
      <c r="CY52" s="826"/>
      <c r="CZ52" s="826"/>
      <c r="DA52" s="826"/>
      <c r="DB52" s="826"/>
      <c r="DC52" s="826"/>
      <c r="DD52" s="826"/>
      <c r="DE52" s="826"/>
      <c r="DF52" s="826"/>
      <c r="DG52" s="826"/>
      <c r="DH52" s="826"/>
      <c r="DI52" s="826"/>
      <c r="DJ52" s="826"/>
      <c r="DK52" s="826"/>
      <c r="DL52" s="826"/>
      <c r="DM52" s="826"/>
      <c r="DN52" s="826"/>
      <c r="DO52" s="826"/>
      <c r="DP52" s="826"/>
      <c r="DQ52" s="826"/>
      <c r="DR52" s="826"/>
      <c r="DS52" s="826"/>
      <c r="DT52" s="826"/>
      <c r="DU52" s="826"/>
      <c r="DV52" s="828"/>
      <c r="DW52" s="523"/>
      <c r="DX52" s="399"/>
      <c r="DY52" s="398"/>
    </row>
    <row r="53" spans="2:129" ht="18" customHeight="1">
      <c r="B53" s="799" t="s">
        <v>321</v>
      </c>
      <c r="C53" s="800"/>
      <c r="D53" s="491"/>
      <c r="E53" s="524">
        <v>4</v>
      </c>
      <c r="F53" s="525">
        <v>4</v>
      </c>
      <c r="G53" s="525">
        <v>4</v>
      </c>
      <c r="H53" s="525">
        <v>4</v>
      </c>
      <c r="I53" s="525">
        <v>4</v>
      </c>
      <c r="J53" s="525">
        <v>4</v>
      </c>
      <c r="K53" s="525">
        <v>4</v>
      </c>
      <c r="L53" s="525">
        <v>4</v>
      </c>
      <c r="M53" s="525">
        <v>4</v>
      </c>
      <c r="N53" s="525">
        <v>4</v>
      </c>
      <c r="O53" s="525">
        <v>4</v>
      </c>
      <c r="P53" s="525">
        <v>4</v>
      </c>
      <c r="Q53" s="525">
        <v>3</v>
      </c>
      <c r="R53" s="525">
        <v>3</v>
      </c>
      <c r="S53" s="525">
        <v>3</v>
      </c>
      <c r="T53" s="525">
        <v>3</v>
      </c>
      <c r="U53" s="525">
        <v>3</v>
      </c>
      <c r="V53" s="525">
        <v>3</v>
      </c>
      <c r="W53" s="525">
        <v>3</v>
      </c>
      <c r="X53" s="525">
        <v>3</v>
      </c>
      <c r="Y53" s="525">
        <v>3</v>
      </c>
      <c r="Z53" s="525">
        <v>3</v>
      </c>
      <c r="AA53" s="525">
        <v>3</v>
      </c>
      <c r="AB53" s="525">
        <v>3</v>
      </c>
      <c r="AC53" s="525">
        <v>3</v>
      </c>
      <c r="AD53" s="525">
        <v>3</v>
      </c>
      <c r="AE53" s="525">
        <v>3</v>
      </c>
      <c r="AF53" s="525">
        <v>3</v>
      </c>
      <c r="AG53" s="525">
        <v>3</v>
      </c>
      <c r="AH53" s="525">
        <v>3</v>
      </c>
      <c r="AI53" s="526">
        <v>3</v>
      </c>
      <c r="AJ53" s="524">
        <v>3</v>
      </c>
      <c r="AK53" s="525">
        <v>3</v>
      </c>
      <c r="AL53" s="525">
        <v>3</v>
      </c>
      <c r="AM53" s="525">
        <v>3</v>
      </c>
      <c r="AN53" s="525">
        <v>3</v>
      </c>
      <c r="AO53" s="525">
        <v>3</v>
      </c>
      <c r="AP53" s="525">
        <v>3</v>
      </c>
      <c r="AQ53" s="525">
        <v>3</v>
      </c>
      <c r="AR53" s="525">
        <v>3</v>
      </c>
      <c r="AS53" s="525">
        <v>3</v>
      </c>
      <c r="AT53" s="525">
        <v>3</v>
      </c>
      <c r="AU53" s="525">
        <v>3</v>
      </c>
      <c r="AV53" s="525">
        <v>3</v>
      </c>
      <c r="AW53" s="525">
        <v>3</v>
      </c>
      <c r="AX53" s="525">
        <v>3</v>
      </c>
      <c r="AY53" s="525">
        <v>2</v>
      </c>
      <c r="AZ53" s="525">
        <v>2</v>
      </c>
      <c r="BA53" s="525">
        <v>2</v>
      </c>
      <c r="BB53" s="525">
        <v>2</v>
      </c>
      <c r="BC53" s="525">
        <v>2</v>
      </c>
      <c r="BD53" s="525">
        <v>2</v>
      </c>
      <c r="BE53" s="525">
        <v>2</v>
      </c>
      <c r="BF53" s="525">
        <v>2</v>
      </c>
      <c r="BG53" s="506">
        <v>2</v>
      </c>
      <c r="BH53" s="506">
        <v>2</v>
      </c>
      <c r="BI53" s="506">
        <v>2</v>
      </c>
      <c r="BJ53" s="506">
        <v>2</v>
      </c>
      <c r="BK53" s="506">
        <v>2</v>
      </c>
      <c r="BL53" s="506">
        <v>2</v>
      </c>
      <c r="BM53" s="506">
        <v>2</v>
      </c>
      <c r="BN53" s="507">
        <v>2</v>
      </c>
      <c r="BO53" s="505">
        <v>2</v>
      </c>
      <c r="BP53" s="506">
        <v>2</v>
      </c>
      <c r="BQ53" s="506">
        <v>2</v>
      </c>
      <c r="BR53" s="506">
        <v>2</v>
      </c>
      <c r="BS53" s="506">
        <v>2</v>
      </c>
      <c r="BT53" s="506">
        <v>2</v>
      </c>
      <c r="BU53" s="506">
        <v>1</v>
      </c>
      <c r="BV53" s="506">
        <v>1</v>
      </c>
      <c r="BW53" s="506">
        <v>1</v>
      </c>
      <c r="BX53" s="506">
        <v>1</v>
      </c>
      <c r="BY53" s="506">
        <v>1</v>
      </c>
      <c r="BZ53" s="506">
        <v>1</v>
      </c>
      <c r="CA53" s="506">
        <v>1</v>
      </c>
      <c r="CB53" s="506">
        <v>1</v>
      </c>
      <c r="CC53" s="506">
        <v>1</v>
      </c>
      <c r="CD53" s="506">
        <v>1</v>
      </c>
      <c r="CE53" s="506">
        <v>1</v>
      </c>
      <c r="CF53" s="506">
        <v>1</v>
      </c>
      <c r="CG53" s="506">
        <v>1</v>
      </c>
      <c r="CH53" s="506">
        <v>1</v>
      </c>
      <c r="CI53" s="506">
        <v>1</v>
      </c>
      <c r="CJ53" s="506">
        <v>1</v>
      </c>
      <c r="CK53" s="506">
        <v>1</v>
      </c>
      <c r="CL53" s="506">
        <v>1</v>
      </c>
      <c r="CM53" s="506">
        <v>1</v>
      </c>
      <c r="CN53" s="506">
        <v>1</v>
      </c>
      <c r="CO53" s="506">
        <v>1</v>
      </c>
      <c r="CP53" s="507">
        <v>1</v>
      </c>
      <c r="CQ53" s="505">
        <v>1</v>
      </c>
      <c r="CR53" s="506">
        <v>1</v>
      </c>
      <c r="CS53" s="506">
        <v>1</v>
      </c>
      <c r="CT53" s="506">
        <v>1</v>
      </c>
      <c r="CU53" s="506">
        <v>1</v>
      </c>
      <c r="CV53" s="506">
        <v>1</v>
      </c>
      <c r="CW53" s="506">
        <v>1</v>
      </c>
      <c r="CX53" s="506">
        <v>1</v>
      </c>
      <c r="CY53" s="506">
        <v>1</v>
      </c>
      <c r="CZ53" s="506">
        <v>2</v>
      </c>
      <c r="DA53" s="506">
        <v>2</v>
      </c>
      <c r="DB53" s="506">
        <v>2</v>
      </c>
      <c r="DC53" s="506">
        <v>2</v>
      </c>
      <c r="DD53" s="506">
        <v>2</v>
      </c>
      <c r="DE53" s="506">
        <v>2</v>
      </c>
      <c r="DF53" s="506">
        <v>2</v>
      </c>
      <c r="DG53" s="506">
        <v>2</v>
      </c>
      <c r="DH53" s="506">
        <v>2</v>
      </c>
      <c r="DI53" s="506">
        <v>2</v>
      </c>
      <c r="DJ53" s="506">
        <v>2</v>
      </c>
      <c r="DK53" s="506">
        <v>2</v>
      </c>
      <c r="DL53" s="506">
        <v>2</v>
      </c>
      <c r="DM53" s="506">
        <v>2</v>
      </c>
      <c r="DN53" s="506">
        <v>2</v>
      </c>
      <c r="DO53" s="506">
        <v>2</v>
      </c>
      <c r="DP53" s="506">
        <v>2</v>
      </c>
      <c r="DQ53" s="506">
        <v>2</v>
      </c>
      <c r="DR53" s="506">
        <v>2</v>
      </c>
      <c r="DS53" s="525">
        <v>2</v>
      </c>
      <c r="DT53" s="525">
        <v>2</v>
      </c>
      <c r="DU53" s="525">
        <v>2</v>
      </c>
      <c r="DV53" s="1376" t="s">
        <v>178</v>
      </c>
      <c r="DW53" s="1377"/>
      <c r="DY53" s="398"/>
    </row>
    <row r="54" spans="2:129" ht="18" customHeight="1">
      <c r="B54" s="485"/>
      <c r="C54" s="501" t="s">
        <v>27</v>
      </c>
      <c r="D54" s="793" t="str">
        <f aca="true" t="shared" si="29" ref="D54:D60">D34</f>
        <v>12,700kJ/kg</v>
      </c>
      <c r="E54" s="829">
        <f aca="true" t="shared" si="30" ref="E54:BP54">IF(E53=1,E53,"")</f>
      </c>
      <c r="F54" s="512">
        <f t="shared" si="30"/>
      </c>
      <c r="G54" s="512">
        <f t="shared" si="30"/>
      </c>
      <c r="H54" s="512">
        <f t="shared" si="30"/>
      </c>
      <c r="I54" s="512">
        <f t="shared" si="30"/>
      </c>
      <c r="J54" s="512">
        <f t="shared" si="30"/>
      </c>
      <c r="K54" s="512">
        <f t="shared" si="30"/>
      </c>
      <c r="L54" s="512">
        <f t="shared" si="30"/>
      </c>
      <c r="M54" s="512">
        <f t="shared" si="30"/>
      </c>
      <c r="N54" s="512">
        <f t="shared" si="30"/>
      </c>
      <c r="O54" s="512">
        <f t="shared" si="30"/>
      </c>
      <c r="P54" s="512">
        <f t="shared" si="30"/>
      </c>
      <c r="Q54" s="512">
        <f t="shared" si="30"/>
      </c>
      <c r="R54" s="512">
        <f t="shared" si="30"/>
      </c>
      <c r="S54" s="512">
        <f t="shared" si="30"/>
      </c>
      <c r="T54" s="512">
        <f t="shared" si="30"/>
      </c>
      <c r="U54" s="512">
        <f t="shared" si="30"/>
      </c>
      <c r="V54" s="512">
        <f t="shared" si="30"/>
      </c>
      <c r="W54" s="512">
        <f t="shared" si="30"/>
      </c>
      <c r="X54" s="512">
        <f t="shared" si="30"/>
      </c>
      <c r="Y54" s="512">
        <f t="shared" si="30"/>
      </c>
      <c r="Z54" s="512">
        <f t="shared" si="30"/>
      </c>
      <c r="AA54" s="512">
        <f t="shared" si="30"/>
      </c>
      <c r="AB54" s="512">
        <f t="shared" si="30"/>
      </c>
      <c r="AC54" s="512">
        <f t="shared" si="30"/>
      </c>
      <c r="AD54" s="512">
        <f t="shared" si="30"/>
      </c>
      <c r="AE54" s="512">
        <f t="shared" si="30"/>
      </c>
      <c r="AF54" s="512">
        <f t="shared" si="30"/>
      </c>
      <c r="AG54" s="512">
        <f t="shared" si="30"/>
      </c>
      <c r="AH54" s="512">
        <f t="shared" si="30"/>
      </c>
      <c r="AI54" s="830">
        <f t="shared" si="30"/>
      </c>
      <c r="AJ54" s="829">
        <f t="shared" si="30"/>
      </c>
      <c r="AK54" s="512">
        <f t="shared" si="30"/>
      </c>
      <c r="AL54" s="512">
        <f t="shared" si="30"/>
      </c>
      <c r="AM54" s="512">
        <f t="shared" si="30"/>
      </c>
      <c r="AN54" s="512">
        <f t="shared" si="30"/>
      </c>
      <c r="AO54" s="512">
        <f t="shared" si="30"/>
      </c>
      <c r="AP54" s="512">
        <f t="shared" si="30"/>
      </c>
      <c r="AQ54" s="512">
        <f t="shared" si="30"/>
      </c>
      <c r="AR54" s="512">
        <f t="shared" si="30"/>
      </c>
      <c r="AS54" s="512">
        <f t="shared" si="30"/>
      </c>
      <c r="AT54" s="512">
        <f t="shared" si="30"/>
      </c>
      <c r="AU54" s="512">
        <f t="shared" si="30"/>
      </c>
      <c r="AV54" s="512">
        <f t="shared" si="30"/>
      </c>
      <c r="AW54" s="512">
        <f t="shared" si="30"/>
      </c>
      <c r="AX54" s="512">
        <f t="shared" si="30"/>
      </c>
      <c r="AY54" s="512">
        <f t="shared" si="30"/>
      </c>
      <c r="AZ54" s="512">
        <f t="shared" si="30"/>
      </c>
      <c r="BA54" s="512">
        <f t="shared" si="30"/>
      </c>
      <c r="BB54" s="512">
        <f t="shared" si="30"/>
      </c>
      <c r="BC54" s="512">
        <f t="shared" si="30"/>
      </c>
      <c r="BD54" s="512">
        <f t="shared" si="30"/>
      </c>
      <c r="BE54" s="512">
        <f t="shared" si="30"/>
      </c>
      <c r="BF54" s="512">
        <f t="shared" si="30"/>
      </c>
      <c r="BG54" s="510">
        <f t="shared" si="30"/>
      </c>
      <c r="BH54" s="510">
        <f t="shared" si="30"/>
      </c>
      <c r="BI54" s="510">
        <f t="shared" si="30"/>
      </c>
      <c r="BJ54" s="510">
        <f t="shared" si="30"/>
      </c>
      <c r="BK54" s="510">
        <f t="shared" si="30"/>
      </c>
      <c r="BL54" s="510">
        <f t="shared" si="30"/>
      </c>
      <c r="BM54" s="510">
        <f t="shared" si="30"/>
      </c>
      <c r="BN54" s="511">
        <f t="shared" si="30"/>
      </c>
      <c r="BO54" s="509">
        <f t="shared" si="30"/>
      </c>
      <c r="BP54" s="510">
        <f t="shared" si="30"/>
      </c>
      <c r="BQ54" s="510">
        <f aca="true" t="shared" si="31" ref="BQ54:DU54">IF(BQ53=1,BQ53,"")</f>
      </c>
      <c r="BR54" s="510">
        <f t="shared" si="31"/>
      </c>
      <c r="BS54" s="510">
        <f t="shared" si="31"/>
      </c>
      <c r="BT54" s="510">
        <f t="shared" si="31"/>
      </c>
      <c r="BU54" s="831">
        <f t="shared" si="31"/>
        <v>1</v>
      </c>
      <c r="BV54" s="831">
        <f t="shared" si="31"/>
        <v>1</v>
      </c>
      <c r="BW54" s="831">
        <f t="shared" si="31"/>
        <v>1</v>
      </c>
      <c r="BX54" s="831">
        <f t="shared" si="31"/>
        <v>1</v>
      </c>
      <c r="BY54" s="831">
        <f t="shared" si="31"/>
        <v>1</v>
      </c>
      <c r="BZ54" s="831">
        <f t="shared" si="31"/>
        <v>1</v>
      </c>
      <c r="CA54" s="831">
        <f t="shared" si="31"/>
        <v>1</v>
      </c>
      <c r="CB54" s="831">
        <f t="shared" si="31"/>
        <v>1</v>
      </c>
      <c r="CC54" s="831">
        <f t="shared" si="31"/>
        <v>1</v>
      </c>
      <c r="CD54" s="831">
        <f t="shared" si="31"/>
        <v>1</v>
      </c>
      <c r="CE54" s="831">
        <f t="shared" si="31"/>
        <v>1</v>
      </c>
      <c r="CF54" s="831">
        <f t="shared" si="31"/>
        <v>1</v>
      </c>
      <c r="CG54" s="831">
        <f t="shared" si="31"/>
        <v>1</v>
      </c>
      <c r="CH54" s="831">
        <f t="shared" si="31"/>
        <v>1</v>
      </c>
      <c r="CI54" s="831">
        <f t="shared" si="31"/>
        <v>1</v>
      </c>
      <c r="CJ54" s="831">
        <f t="shared" si="31"/>
        <v>1</v>
      </c>
      <c r="CK54" s="831">
        <f t="shared" si="31"/>
        <v>1</v>
      </c>
      <c r="CL54" s="831">
        <f t="shared" si="31"/>
        <v>1</v>
      </c>
      <c r="CM54" s="831">
        <f t="shared" si="31"/>
        <v>1</v>
      </c>
      <c r="CN54" s="831">
        <f t="shared" si="31"/>
        <v>1</v>
      </c>
      <c r="CO54" s="831">
        <f t="shared" si="31"/>
        <v>1</v>
      </c>
      <c r="CP54" s="832">
        <f t="shared" si="31"/>
        <v>1</v>
      </c>
      <c r="CQ54" s="833">
        <f t="shared" si="31"/>
        <v>1</v>
      </c>
      <c r="CR54" s="831">
        <f t="shared" si="31"/>
        <v>1</v>
      </c>
      <c r="CS54" s="831">
        <f t="shared" si="31"/>
        <v>1</v>
      </c>
      <c r="CT54" s="831">
        <f t="shared" si="31"/>
        <v>1</v>
      </c>
      <c r="CU54" s="831">
        <f t="shared" si="31"/>
        <v>1</v>
      </c>
      <c r="CV54" s="831">
        <f t="shared" si="31"/>
        <v>1</v>
      </c>
      <c r="CW54" s="831">
        <f t="shared" si="31"/>
        <v>1</v>
      </c>
      <c r="CX54" s="831">
        <f t="shared" si="31"/>
        <v>1</v>
      </c>
      <c r="CY54" s="831">
        <f t="shared" si="31"/>
        <v>1</v>
      </c>
      <c r="CZ54" s="510">
        <f t="shared" si="31"/>
      </c>
      <c r="DA54" s="510">
        <f t="shared" si="31"/>
      </c>
      <c r="DB54" s="510">
        <f t="shared" si="31"/>
      </c>
      <c r="DC54" s="510">
        <f t="shared" si="31"/>
      </c>
      <c r="DD54" s="510">
        <f t="shared" si="31"/>
      </c>
      <c r="DE54" s="510">
        <f t="shared" si="31"/>
      </c>
      <c r="DF54" s="510">
        <f t="shared" si="31"/>
      </c>
      <c r="DG54" s="510">
        <f t="shared" si="31"/>
      </c>
      <c r="DH54" s="510">
        <f t="shared" si="31"/>
      </c>
      <c r="DI54" s="510">
        <f t="shared" si="31"/>
      </c>
      <c r="DJ54" s="510">
        <f t="shared" si="31"/>
      </c>
      <c r="DK54" s="510">
        <f t="shared" si="31"/>
      </c>
      <c r="DL54" s="510">
        <f t="shared" si="31"/>
      </c>
      <c r="DM54" s="510">
        <f t="shared" si="31"/>
      </c>
      <c r="DN54" s="510">
        <f t="shared" si="31"/>
      </c>
      <c r="DO54" s="510">
        <f t="shared" si="31"/>
      </c>
      <c r="DP54" s="510">
        <f t="shared" si="31"/>
      </c>
      <c r="DQ54" s="510">
        <f t="shared" si="31"/>
      </c>
      <c r="DR54" s="510">
        <f t="shared" si="31"/>
      </c>
      <c r="DS54" s="512">
        <f t="shared" si="31"/>
      </c>
      <c r="DT54" s="512">
        <f t="shared" si="31"/>
      </c>
      <c r="DU54" s="513">
        <f t="shared" si="31"/>
      </c>
      <c r="DV54" s="1378">
        <f>COUNTIF(E14:DV14,"1")+COUNTIF(E53:DU53,"1")+COUNTIF(E33:DV33,"1")</f>
        <v>31</v>
      </c>
      <c r="DW54" s="1379"/>
      <c r="DY54" s="398"/>
    </row>
    <row r="55" spans="2:129" ht="18" customHeight="1">
      <c r="B55" s="485"/>
      <c r="C55" s="502" t="s">
        <v>28</v>
      </c>
      <c r="D55" s="794" t="str">
        <f t="shared" si="29"/>
        <v>11,533kJ/kg</v>
      </c>
      <c r="E55" s="509">
        <f aca="true" t="shared" si="32" ref="E55:BP55">IF(E53=2,E53,"")</f>
      </c>
      <c r="F55" s="510">
        <f t="shared" si="32"/>
      </c>
      <c r="G55" s="510">
        <f t="shared" si="32"/>
      </c>
      <c r="H55" s="510">
        <f t="shared" si="32"/>
      </c>
      <c r="I55" s="510">
        <f t="shared" si="32"/>
      </c>
      <c r="J55" s="510">
        <f t="shared" si="32"/>
      </c>
      <c r="K55" s="510">
        <f t="shared" si="32"/>
      </c>
      <c r="L55" s="510">
        <f t="shared" si="32"/>
      </c>
      <c r="M55" s="510">
        <f t="shared" si="32"/>
      </c>
      <c r="N55" s="510">
        <f t="shared" si="32"/>
      </c>
      <c r="O55" s="510">
        <f t="shared" si="32"/>
      </c>
      <c r="P55" s="510">
        <f t="shared" si="32"/>
      </c>
      <c r="Q55" s="510">
        <f t="shared" si="32"/>
      </c>
      <c r="R55" s="510">
        <f t="shared" si="32"/>
      </c>
      <c r="S55" s="510">
        <f t="shared" si="32"/>
      </c>
      <c r="T55" s="510">
        <f t="shared" si="32"/>
      </c>
      <c r="U55" s="510">
        <f t="shared" si="32"/>
      </c>
      <c r="V55" s="510">
        <f t="shared" si="32"/>
      </c>
      <c r="W55" s="510">
        <f t="shared" si="32"/>
      </c>
      <c r="X55" s="510">
        <f t="shared" si="32"/>
      </c>
      <c r="Y55" s="510">
        <f t="shared" si="32"/>
      </c>
      <c r="Z55" s="510">
        <f t="shared" si="32"/>
      </c>
      <c r="AA55" s="510">
        <f t="shared" si="32"/>
      </c>
      <c r="AB55" s="510">
        <f t="shared" si="32"/>
      </c>
      <c r="AC55" s="510">
        <f t="shared" si="32"/>
      </c>
      <c r="AD55" s="510">
        <f t="shared" si="32"/>
      </c>
      <c r="AE55" s="510">
        <f t="shared" si="32"/>
      </c>
      <c r="AF55" s="510">
        <f t="shared" si="32"/>
      </c>
      <c r="AG55" s="510">
        <f t="shared" si="32"/>
      </c>
      <c r="AH55" s="510">
        <f t="shared" si="32"/>
      </c>
      <c r="AI55" s="511">
        <f t="shared" si="32"/>
      </c>
      <c r="AJ55" s="509">
        <f t="shared" si="32"/>
      </c>
      <c r="AK55" s="510">
        <f t="shared" si="32"/>
      </c>
      <c r="AL55" s="510">
        <f t="shared" si="32"/>
      </c>
      <c r="AM55" s="510">
        <f t="shared" si="32"/>
      </c>
      <c r="AN55" s="510">
        <f t="shared" si="32"/>
      </c>
      <c r="AO55" s="510">
        <f t="shared" si="32"/>
      </c>
      <c r="AP55" s="510">
        <f t="shared" si="32"/>
      </c>
      <c r="AQ55" s="510">
        <f t="shared" si="32"/>
      </c>
      <c r="AR55" s="510">
        <f t="shared" si="32"/>
      </c>
      <c r="AS55" s="510">
        <f t="shared" si="32"/>
      </c>
      <c r="AT55" s="510">
        <f t="shared" si="32"/>
      </c>
      <c r="AU55" s="510">
        <f t="shared" si="32"/>
      </c>
      <c r="AV55" s="510">
        <f t="shared" si="32"/>
      </c>
      <c r="AW55" s="510">
        <f t="shared" si="32"/>
      </c>
      <c r="AX55" s="510">
        <f t="shared" si="32"/>
      </c>
      <c r="AY55" s="510">
        <f t="shared" si="32"/>
        <v>2</v>
      </c>
      <c r="AZ55" s="510">
        <f t="shared" si="32"/>
        <v>2</v>
      </c>
      <c r="BA55" s="510">
        <f t="shared" si="32"/>
        <v>2</v>
      </c>
      <c r="BB55" s="510">
        <f t="shared" si="32"/>
        <v>2</v>
      </c>
      <c r="BC55" s="510">
        <f t="shared" si="32"/>
        <v>2</v>
      </c>
      <c r="BD55" s="510">
        <f t="shared" si="32"/>
        <v>2</v>
      </c>
      <c r="BE55" s="510">
        <f t="shared" si="32"/>
        <v>2</v>
      </c>
      <c r="BF55" s="510">
        <f t="shared" si="32"/>
        <v>2</v>
      </c>
      <c r="BG55" s="510">
        <f t="shared" si="32"/>
        <v>2</v>
      </c>
      <c r="BH55" s="510">
        <f t="shared" si="32"/>
        <v>2</v>
      </c>
      <c r="BI55" s="510">
        <f t="shared" si="32"/>
        <v>2</v>
      </c>
      <c r="BJ55" s="510">
        <f t="shared" si="32"/>
        <v>2</v>
      </c>
      <c r="BK55" s="510">
        <f t="shared" si="32"/>
        <v>2</v>
      </c>
      <c r="BL55" s="510">
        <f t="shared" si="32"/>
        <v>2</v>
      </c>
      <c r="BM55" s="510">
        <f t="shared" si="32"/>
        <v>2</v>
      </c>
      <c r="BN55" s="511">
        <f t="shared" si="32"/>
        <v>2</v>
      </c>
      <c r="BO55" s="509">
        <f t="shared" si="32"/>
        <v>2</v>
      </c>
      <c r="BP55" s="510">
        <f t="shared" si="32"/>
        <v>2</v>
      </c>
      <c r="BQ55" s="510">
        <f aca="true" t="shared" si="33" ref="BQ55:DU55">IF(BQ53=2,BQ53,"")</f>
        <v>2</v>
      </c>
      <c r="BR55" s="510">
        <f t="shared" si="33"/>
        <v>2</v>
      </c>
      <c r="BS55" s="510">
        <f t="shared" si="33"/>
        <v>2</v>
      </c>
      <c r="BT55" s="510">
        <f t="shared" si="33"/>
        <v>2</v>
      </c>
      <c r="BU55" s="510">
        <f t="shared" si="33"/>
      </c>
      <c r="BV55" s="510">
        <f t="shared" si="33"/>
      </c>
      <c r="BW55" s="510">
        <f t="shared" si="33"/>
      </c>
      <c r="BX55" s="510">
        <f t="shared" si="33"/>
      </c>
      <c r="BY55" s="510">
        <f t="shared" si="33"/>
      </c>
      <c r="BZ55" s="510">
        <f t="shared" si="33"/>
      </c>
      <c r="CA55" s="510">
        <f t="shared" si="33"/>
      </c>
      <c r="CB55" s="510">
        <f t="shared" si="33"/>
      </c>
      <c r="CC55" s="510">
        <f t="shared" si="33"/>
      </c>
      <c r="CD55" s="510">
        <f t="shared" si="33"/>
      </c>
      <c r="CE55" s="510">
        <f t="shared" si="33"/>
      </c>
      <c r="CF55" s="510">
        <f t="shared" si="33"/>
      </c>
      <c r="CG55" s="510">
        <f t="shared" si="33"/>
      </c>
      <c r="CH55" s="510">
        <f t="shared" si="33"/>
      </c>
      <c r="CI55" s="510">
        <f t="shared" si="33"/>
      </c>
      <c r="CJ55" s="510">
        <f t="shared" si="33"/>
      </c>
      <c r="CK55" s="510">
        <f t="shared" si="33"/>
      </c>
      <c r="CL55" s="510">
        <f t="shared" si="33"/>
      </c>
      <c r="CM55" s="510">
        <f t="shared" si="33"/>
      </c>
      <c r="CN55" s="510">
        <f t="shared" si="33"/>
      </c>
      <c r="CO55" s="510">
        <f t="shared" si="33"/>
      </c>
      <c r="CP55" s="511">
        <f t="shared" si="33"/>
      </c>
      <c r="CQ55" s="509">
        <f t="shared" si="33"/>
      </c>
      <c r="CR55" s="510">
        <f t="shared" si="33"/>
      </c>
      <c r="CS55" s="510">
        <f t="shared" si="33"/>
      </c>
      <c r="CT55" s="510">
        <f t="shared" si="33"/>
      </c>
      <c r="CU55" s="510">
        <f t="shared" si="33"/>
      </c>
      <c r="CV55" s="510">
        <f t="shared" si="33"/>
      </c>
      <c r="CW55" s="510">
        <f t="shared" si="33"/>
      </c>
      <c r="CX55" s="510">
        <f t="shared" si="33"/>
      </c>
      <c r="CY55" s="510">
        <f t="shared" si="33"/>
      </c>
      <c r="CZ55" s="510">
        <f t="shared" si="33"/>
        <v>2</v>
      </c>
      <c r="DA55" s="510">
        <f t="shared" si="33"/>
        <v>2</v>
      </c>
      <c r="DB55" s="510">
        <f t="shared" si="33"/>
        <v>2</v>
      </c>
      <c r="DC55" s="510">
        <f t="shared" si="33"/>
        <v>2</v>
      </c>
      <c r="DD55" s="510">
        <f t="shared" si="33"/>
        <v>2</v>
      </c>
      <c r="DE55" s="510">
        <f t="shared" si="33"/>
        <v>2</v>
      </c>
      <c r="DF55" s="510">
        <f t="shared" si="33"/>
        <v>2</v>
      </c>
      <c r="DG55" s="510">
        <f t="shared" si="33"/>
        <v>2</v>
      </c>
      <c r="DH55" s="510">
        <f t="shared" si="33"/>
        <v>2</v>
      </c>
      <c r="DI55" s="510">
        <f t="shared" si="33"/>
        <v>2</v>
      </c>
      <c r="DJ55" s="510">
        <f t="shared" si="33"/>
        <v>2</v>
      </c>
      <c r="DK55" s="510">
        <f t="shared" si="33"/>
        <v>2</v>
      </c>
      <c r="DL55" s="510">
        <f t="shared" si="33"/>
        <v>2</v>
      </c>
      <c r="DM55" s="510">
        <f t="shared" si="33"/>
        <v>2</v>
      </c>
      <c r="DN55" s="510">
        <f t="shared" si="33"/>
        <v>2</v>
      </c>
      <c r="DO55" s="510">
        <f t="shared" si="33"/>
        <v>2</v>
      </c>
      <c r="DP55" s="510">
        <f t="shared" si="33"/>
        <v>2</v>
      </c>
      <c r="DQ55" s="510">
        <f t="shared" si="33"/>
        <v>2</v>
      </c>
      <c r="DR55" s="510">
        <f t="shared" si="33"/>
        <v>2</v>
      </c>
      <c r="DS55" s="510">
        <f t="shared" si="33"/>
        <v>2</v>
      </c>
      <c r="DT55" s="510">
        <f t="shared" si="33"/>
        <v>2</v>
      </c>
      <c r="DU55" s="514">
        <f t="shared" si="33"/>
        <v>2</v>
      </c>
      <c r="DV55" s="1374">
        <f>COUNTIF(E14:DV14,"2")+COUNTIF(E53:DU53,"2")+COUNTIF(E33:DV33,"2")</f>
        <v>44</v>
      </c>
      <c r="DW55" s="1375"/>
      <c r="DY55" s="398"/>
    </row>
    <row r="56" spans="2:129" ht="18" customHeight="1">
      <c r="B56" s="485"/>
      <c r="C56" s="502" t="s">
        <v>29</v>
      </c>
      <c r="D56" s="794" t="str">
        <f t="shared" si="29"/>
        <v>10,367kJ/kg</v>
      </c>
      <c r="E56" s="509">
        <f aca="true" t="shared" si="34" ref="E56:BP56">IF(E53=3,E53,"")</f>
      </c>
      <c r="F56" s="510">
        <f t="shared" si="34"/>
      </c>
      <c r="G56" s="510">
        <f t="shared" si="34"/>
      </c>
      <c r="H56" s="510">
        <f t="shared" si="34"/>
      </c>
      <c r="I56" s="510">
        <f t="shared" si="34"/>
      </c>
      <c r="J56" s="510">
        <f t="shared" si="34"/>
      </c>
      <c r="K56" s="510">
        <f t="shared" si="34"/>
      </c>
      <c r="L56" s="510">
        <f t="shared" si="34"/>
      </c>
      <c r="M56" s="510">
        <f t="shared" si="34"/>
      </c>
      <c r="N56" s="510">
        <f t="shared" si="34"/>
      </c>
      <c r="O56" s="510">
        <f t="shared" si="34"/>
      </c>
      <c r="P56" s="510">
        <f t="shared" si="34"/>
      </c>
      <c r="Q56" s="510">
        <f t="shared" si="34"/>
        <v>3</v>
      </c>
      <c r="R56" s="510">
        <f t="shared" si="34"/>
        <v>3</v>
      </c>
      <c r="S56" s="510">
        <f t="shared" si="34"/>
        <v>3</v>
      </c>
      <c r="T56" s="510">
        <f t="shared" si="34"/>
        <v>3</v>
      </c>
      <c r="U56" s="510">
        <f t="shared" si="34"/>
        <v>3</v>
      </c>
      <c r="V56" s="510">
        <f t="shared" si="34"/>
        <v>3</v>
      </c>
      <c r="W56" s="510">
        <f t="shared" si="34"/>
        <v>3</v>
      </c>
      <c r="X56" s="510">
        <f t="shared" si="34"/>
        <v>3</v>
      </c>
      <c r="Y56" s="510">
        <f t="shared" si="34"/>
        <v>3</v>
      </c>
      <c r="Z56" s="510">
        <f t="shared" si="34"/>
        <v>3</v>
      </c>
      <c r="AA56" s="510">
        <f t="shared" si="34"/>
        <v>3</v>
      </c>
      <c r="AB56" s="510">
        <f t="shared" si="34"/>
        <v>3</v>
      </c>
      <c r="AC56" s="510">
        <f t="shared" si="34"/>
        <v>3</v>
      </c>
      <c r="AD56" s="510">
        <f t="shared" si="34"/>
        <v>3</v>
      </c>
      <c r="AE56" s="510">
        <f t="shared" si="34"/>
        <v>3</v>
      </c>
      <c r="AF56" s="510">
        <f t="shared" si="34"/>
        <v>3</v>
      </c>
      <c r="AG56" s="510">
        <f t="shared" si="34"/>
        <v>3</v>
      </c>
      <c r="AH56" s="510">
        <f t="shared" si="34"/>
        <v>3</v>
      </c>
      <c r="AI56" s="511">
        <f t="shared" si="34"/>
        <v>3</v>
      </c>
      <c r="AJ56" s="509">
        <f t="shared" si="34"/>
        <v>3</v>
      </c>
      <c r="AK56" s="510">
        <f t="shared" si="34"/>
        <v>3</v>
      </c>
      <c r="AL56" s="510">
        <f t="shared" si="34"/>
        <v>3</v>
      </c>
      <c r="AM56" s="510">
        <f t="shared" si="34"/>
        <v>3</v>
      </c>
      <c r="AN56" s="510">
        <f t="shared" si="34"/>
        <v>3</v>
      </c>
      <c r="AO56" s="510">
        <f t="shared" si="34"/>
        <v>3</v>
      </c>
      <c r="AP56" s="510">
        <f t="shared" si="34"/>
        <v>3</v>
      </c>
      <c r="AQ56" s="510">
        <f t="shared" si="34"/>
        <v>3</v>
      </c>
      <c r="AR56" s="510">
        <f t="shared" si="34"/>
        <v>3</v>
      </c>
      <c r="AS56" s="510">
        <f t="shared" si="34"/>
        <v>3</v>
      </c>
      <c r="AT56" s="510">
        <f t="shared" si="34"/>
        <v>3</v>
      </c>
      <c r="AU56" s="510">
        <f t="shared" si="34"/>
        <v>3</v>
      </c>
      <c r="AV56" s="510">
        <f t="shared" si="34"/>
        <v>3</v>
      </c>
      <c r="AW56" s="510">
        <f t="shared" si="34"/>
        <v>3</v>
      </c>
      <c r="AX56" s="510">
        <f t="shared" si="34"/>
        <v>3</v>
      </c>
      <c r="AY56" s="510">
        <f t="shared" si="34"/>
      </c>
      <c r="AZ56" s="510">
        <f t="shared" si="34"/>
      </c>
      <c r="BA56" s="510">
        <f t="shared" si="34"/>
      </c>
      <c r="BB56" s="510">
        <f t="shared" si="34"/>
      </c>
      <c r="BC56" s="510">
        <f t="shared" si="34"/>
      </c>
      <c r="BD56" s="510">
        <f t="shared" si="34"/>
      </c>
      <c r="BE56" s="510">
        <f t="shared" si="34"/>
      </c>
      <c r="BF56" s="510">
        <f t="shared" si="34"/>
      </c>
      <c r="BG56" s="510">
        <f t="shared" si="34"/>
      </c>
      <c r="BH56" s="510">
        <f t="shared" si="34"/>
      </c>
      <c r="BI56" s="510">
        <f t="shared" si="34"/>
      </c>
      <c r="BJ56" s="510">
        <f t="shared" si="34"/>
      </c>
      <c r="BK56" s="510">
        <f t="shared" si="34"/>
      </c>
      <c r="BL56" s="510">
        <f t="shared" si="34"/>
      </c>
      <c r="BM56" s="510">
        <f t="shared" si="34"/>
      </c>
      <c r="BN56" s="511">
        <f t="shared" si="34"/>
      </c>
      <c r="BO56" s="509">
        <f t="shared" si="34"/>
      </c>
      <c r="BP56" s="510">
        <f t="shared" si="34"/>
      </c>
      <c r="BQ56" s="510">
        <f aca="true" t="shared" si="35" ref="BQ56:DU56">IF(BQ53=3,BQ53,"")</f>
      </c>
      <c r="BR56" s="510">
        <f t="shared" si="35"/>
      </c>
      <c r="BS56" s="510">
        <f t="shared" si="35"/>
      </c>
      <c r="BT56" s="510">
        <f t="shared" si="35"/>
      </c>
      <c r="BU56" s="510">
        <f t="shared" si="35"/>
      </c>
      <c r="BV56" s="510">
        <f t="shared" si="35"/>
      </c>
      <c r="BW56" s="510">
        <f t="shared" si="35"/>
      </c>
      <c r="BX56" s="510">
        <f t="shared" si="35"/>
      </c>
      <c r="BY56" s="510">
        <f t="shared" si="35"/>
      </c>
      <c r="BZ56" s="510">
        <f t="shared" si="35"/>
      </c>
      <c r="CA56" s="510">
        <f t="shared" si="35"/>
      </c>
      <c r="CB56" s="510">
        <f t="shared" si="35"/>
      </c>
      <c r="CC56" s="510">
        <f t="shared" si="35"/>
      </c>
      <c r="CD56" s="510">
        <f t="shared" si="35"/>
      </c>
      <c r="CE56" s="510">
        <f t="shared" si="35"/>
      </c>
      <c r="CF56" s="510">
        <f t="shared" si="35"/>
      </c>
      <c r="CG56" s="510">
        <f t="shared" si="35"/>
      </c>
      <c r="CH56" s="510">
        <f t="shared" si="35"/>
      </c>
      <c r="CI56" s="510">
        <f t="shared" si="35"/>
      </c>
      <c r="CJ56" s="510">
        <f t="shared" si="35"/>
      </c>
      <c r="CK56" s="510">
        <f t="shared" si="35"/>
      </c>
      <c r="CL56" s="510">
        <f t="shared" si="35"/>
      </c>
      <c r="CM56" s="510">
        <f t="shared" si="35"/>
      </c>
      <c r="CN56" s="510">
        <f t="shared" si="35"/>
      </c>
      <c r="CO56" s="510">
        <f t="shared" si="35"/>
      </c>
      <c r="CP56" s="511">
        <f t="shared" si="35"/>
      </c>
      <c r="CQ56" s="509">
        <f t="shared" si="35"/>
      </c>
      <c r="CR56" s="510">
        <f t="shared" si="35"/>
      </c>
      <c r="CS56" s="510">
        <f t="shared" si="35"/>
      </c>
      <c r="CT56" s="510">
        <f t="shared" si="35"/>
      </c>
      <c r="CU56" s="510">
        <f t="shared" si="35"/>
      </c>
      <c r="CV56" s="510">
        <f t="shared" si="35"/>
      </c>
      <c r="CW56" s="510">
        <f t="shared" si="35"/>
      </c>
      <c r="CX56" s="510">
        <f t="shared" si="35"/>
      </c>
      <c r="CY56" s="510">
        <f t="shared" si="35"/>
      </c>
      <c r="CZ56" s="510">
        <f t="shared" si="35"/>
      </c>
      <c r="DA56" s="510">
        <f t="shared" si="35"/>
      </c>
      <c r="DB56" s="510">
        <f t="shared" si="35"/>
      </c>
      <c r="DC56" s="510">
        <f t="shared" si="35"/>
      </c>
      <c r="DD56" s="510">
        <f t="shared" si="35"/>
      </c>
      <c r="DE56" s="510">
        <f t="shared" si="35"/>
      </c>
      <c r="DF56" s="510">
        <f t="shared" si="35"/>
      </c>
      <c r="DG56" s="510">
        <f t="shared" si="35"/>
      </c>
      <c r="DH56" s="510">
        <f t="shared" si="35"/>
      </c>
      <c r="DI56" s="510">
        <f t="shared" si="35"/>
      </c>
      <c r="DJ56" s="510">
        <f t="shared" si="35"/>
      </c>
      <c r="DK56" s="510">
        <f t="shared" si="35"/>
      </c>
      <c r="DL56" s="510">
        <f t="shared" si="35"/>
      </c>
      <c r="DM56" s="510">
        <f t="shared" si="35"/>
      </c>
      <c r="DN56" s="510">
        <f t="shared" si="35"/>
      </c>
      <c r="DO56" s="510">
        <f t="shared" si="35"/>
      </c>
      <c r="DP56" s="510">
        <f t="shared" si="35"/>
      </c>
      <c r="DQ56" s="510">
        <f t="shared" si="35"/>
      </c>
      <c r="DR56" s="510">
        <f t="shared" si="35"/>
      </c>
      <c r="DS56" s="510">
        <f t="shared" si="35"/>
      </c>
      <c r="DT56" s="510">
        <f t="shared" si="35"/>
      </c>
      <c r="DU56" s="514">
        <f t="shared" si="35"/>
      </c>
      <c r="DV56" s="1374">
        <f>COUNTIF(E14:DV14,"3")+COUNTIF(E53:DU53,"3")+COUNTIF(E33:DV33,"3")</f>
        <v>68</v>
      </c>
      <c r="DW56" s="1375"/>
      <c r="DY56" s="398"/>
    </row>
    <row r="57" spans="2:129" ht="18" customHeight="1">
      <c r="B57" s="485"/>
      <c r="C57" s="502" t="s">
        <v>30</v>
      </c>
      <c r="D57" s="794" t="str">
        <f t="shared" si="29"/>
        <v>9,200kJ/kg</v>
      </c>
      <c r="E57" s="509">
        <f aca="true" t="shared" si="36" ref="E57:BP57">IF(E53=4,E53,"")</f>
        <v>4</v>
      </c>
      <c r="F57" s="510">
        <f t="shared" si="36"/>
        <v>4</v>
      </c>
      <c r="G57" s="510">
        <f t="shared" si="36"/>
        <v>4</v>
      </c>
      <c r="H57" s="510">
        <f t="shared" si="36"/>
        <v>4</v>
      </c>
      <c r="I57" s="510">
        <f t="shared" si="36"/>
        <v>4</v>
      </c>
      <c r="J57" s="510">
        <f t="shared" si="36"/>
        <v>4</v>
      </c>
      <c r="K57" s="510">
        <f t="shared" si="36"/>
        <v>4</v>
      </c>
      <c r="L57" s="510">
        <f t="shared" si="36"/>
        <v>4</v>
      </c>
      <c r="M57" s="510">
        <f t="shared" si="36"/>
        <v>4</v>
      </c>
      <c r="N57" s="510">
        <f t="shared" si="36"/>
        <v>4</v>
      </c>
      <c r="O57" s="510">
        <f t="shared" si="36"/>
        <v>4</v>
      </c>
      <c r="P57" s="510">
        <f t="shared" si="36"/>
        <v>4</v>
      </c>
      <c r="Q57" s="510">
        <f t="shared" si="36"/>
      </c>
      <c r="R57" s="510">
        <f t="shared" si="36"/>
      </c>
      <c r="S57" s="510">
        <f t="shared" si="36"/>
      </c>
      <c r="T57" s="510">
        <f t="shared" si="36"/>
      </c>
      <c r="U57" s="510">
        <f t="shared" si="36"/>
      </c>
      <c r="V57" s="510">
        <f t="shared" si="36"/>
      </c>
      <c r="W57" s="510">
        <f t="shared" si="36"/>
      </c>
      <c r="X57" s="510">
        <f t="shared" si="36"/>
      </c>
      <c r="Y57" s="510">
        <f t="shared" si="36"/>
      </c>
      <c r="Z57" s="510">
        <f t="shared" si="36"/>
      </c>
      <c r="AA57" s="510">
        <f t="shared" si="36"/>
      </c>
      <c r="AB57" s="510">
        <f t="shared" si="36"/>
      </c>
      <c r="AC57" s="510">
        <f t="shared" si="36"/>
      </c>
      <c r="AD57" s="510">
        <f t="shared" si="36"/>
      </c>
      <c r="AE57" s="510">
        <f t="shared" si="36"/>
      </c>
      <c r="AF57" s="510">
        <f t="shared" si="36"/>
      </c>
      <c r="AG57" s="510">
        <f t="shared" si="36"/>
      </c>
      <c r="AH57" s="510">
        <f t="shared" si="36"/>
      </c>
      <c r="AI57" s="511">
        <f t="shared" si="36"/>
      </c>
      <c r="AJ57" s="509">
        <f t="shared" si="36"/>
      </c>
      <c r="AK57" s="510">
        <f t="shared" si="36"/>
      </c>
      <c r="AL57" s="510">
        <f t="shared" si="36"/>
      </c>
      <c r="AM57" s="510">
        <f t="shared" si="36"/>
      </c>
      <c r="AN57" s="510">
        <f t="shared" si="36"/>
      </c>
      <c r="AO57" s="510">
        <f t="shared" si="36"/>
      </c>
      <c r="AP57" s="510">
        <f t="shared" si="36"/>
      </c>
      <c r="AQ57" s="510">
        <f t="shared" si="36"/>
      </c>
      <c r="AR57" s="510">
        <f t="shared" si="36"/>
      </c>
      <c r="AS57" s="510">
        <f t="shared" si="36"/>
      </c>
      <c r="AT57" s="510">
        <f t="shared" si="36"/>
      </c>
      <c r="AU57" s="510">
        <f t="shared" si="36"/>
      </c>
      <c r="AV57" s="510">
        <f t="shared" si="36"/>
      </c>
      <c r="AW57" s="510">
        <f t="shared" si="36"/>
      </c>
      <c r="AX57" s="510">
        <f t="shared" si="36"/>
      </c>
      <c r="AY57" s="510">
        <f t="shared" si="36"/>
      </c>
      <c r="AZ57" s="510">
        <f t="shared" si="36"/>
      </c>
      <c r="BA57" s="510">
        <f t="shared" si="36"/>
      </c>
      <c r="BB57" s="510">
        <f t="shared" si="36"/>
      </c>
      <c r="BC57" s="510">
        <f t="shared" si="36"/>
      </c>
      <c r="BD57" s="510">
        <f t="shared" si="36"/>
      </c>
      <c r="BE57" s="510">
        <f t="shared" si="36"/>
      </c>
      <c r="BF57" s="510">
        <f t="shared" si="36"/>
      </c>
      <c r="BG57" s="510">
        <f t="shared" si="36"/>
      </c>
      <c r="BH57" s="510">
        <f t="shared" si="36"/>
      </c>
      <c r="BI57" s="510">
        <f t="shared" si="36"/>
      </c>
      <c r="BJ57" s="510">
        <f t="shared" si="36"/>
      </c>
      <c r="BK57" s="510">
        <f t="shared" si="36"/>
      </c>
      <c r="BL57" s="510">
        <f t="shared" si="36"/>
      </c>
      <c r="BM57" s="510">
        <f t="shared" si="36"/>
      </c>
      <c r="BN57" s="511">
        <f t="shared" si="36"/>
      </c>
      <c r="BO57" s="509">
        <f t="shared" si="36"/>
      </c>
      <c r="BP57" s="510">
        <f t="shared" si="36"/>
      </c>
      <c r="BQ57" s="510">
        <f aca="true" t="shared" si="37" ref="BQ57:DU57">IF(BQ53=4,BQ53,"")</f>
      </c>
      <c r="BR57" s="510">
        <f t="shared" si="37"/>
      </c>
      <c r="BS57" s="510">
        <f t="shared" si="37"/>
      </c>
      <c r="BT57" s="510">
        <f t="shared" si="37"/>
      </c>
      <c r="BU57" s="510">
        <f t="shared" si="37"/>
      </c>
      <c r="BV57" s="510">
        <f t="shared" si="37"/>
      </c>
      <c r="BW57" s="510">
        <f t="shared" si="37"/>
      </c>
      <c r="BX57" s="510">
        <f t="shared" si="37"/>
      </c>
      <c r="BY57" s="510">
        <f t="shared" si="37"/>
      </c>
      <c r="BZ57" s="510">
        <f t="shared" si="37"/>
      </c>
      <c r="CA57" s="510">
        <f t="shared" si="37"/>
      </c>
      <c r="CB57" s="510">
        <f t="shared" si="37"/>
      </c>
      <c r="CC57" s="510">
        <f t="shared" si="37"/>
      </c>
      <c r="CD57" s="510">
        <f t="shared" si="37"/>
      </c>
      <c r="CE57" s="510">
        <f t="shared" si="37"/>
      </c>
      <c r="CF57" s="510">
        <f t="shared" si="37"/>
      </c>
      <c r="CG57" s="510">
        <f t="shared" si="37"/>
      </c>
      <c r="CH57" s="510">
        <f t="shared" si="37"/>
      </c>
      <c r="CI57" s="510">
        <f t="shared" si="37"/>
      </c>
      <c r="CJ57" s="510">
        <f t="shared" si="37"/>
      </c>
      <c r="CK57" s="510">
        <f t="shared" si="37"/>
      </c>
      <c r="CL57" s="510">
        <f t="shared" si="37"/>
      </c>
      <c r="CM57" s="510">
        <f t="shared" si="37"/>
      </c>
      <c r="CN57" s="510">
        <f t="shared" si="37"/>
      </c>
      <c r="CO57" s="510">
        <f t="shared" si="37"/>
      </c>
      <c r="CP57" s="511">
        <f t="shared" si="37"/>
      </c>
      <c r="CQ57" s="509">
        <f t="shared" si="37"/>
      </c>
      <c r="CR57" s="510">
        <f t="shared" si="37"/>
      </c>
      <c r="CS57" s="510">
        <f t="shared" si="37"/>
      </c>
      <c r="CT57" s="510">
        <f t="shared" si="37"/>
      </c>
      <c r="CU57" s="510">
        <f t="shared" si="37"/>
      </c>
      <c r="CV57" s="510">
        <f t="shared" si="37"/>
      </c>
      <c r="CW57" s="510">
        <f t="shared" si="37"/>
      </c>
      <c r="CX57" s="510">
        <f t="shared" si="37"/>
      </c>
      <c r="CY57" s="510">
        <f t="shared" si="37"/>
      </c>
      <c r="CZ57" s="510">
        <f t="shared" si="37"/>
      </c>
      <c r="DA57" s="510">
        <f t="shared" si="37"/>
      </c>
      <c r="DB57" s="510">
        <f t="shared" si="37"/>
      </c>
      <c r="DC57" s="510">
        <f t="shared" si="37"/>
      </c>
      <c r="DD57" s="510">
        <f t="shared" si="37"/>
      </c>
      <c r="DE57" s="510">
        <f t="shared" si="37"/>
      </c>
      <c r="DF57" s="510">
        <f t="shared" si="37"/>
      </c>
      <c r="DG57" s="510">
        <f t="shared" si="37"/>
      </c>
      <c r="DH57" s="510">
        <f t="shared" si="37"/>
      </c>
      <c r="DI57" s="510">
        <f t="shared" si="37"/>
      </c>
      <c r="DJ57" s="510">
        <f t="shared" si="37"/>
      </c>
      <c r="DK57" s="510">
        <f t="shared" si="37"/>
      </c>
      <c r="DL57" s="510">
        <f t="shared" si="37"/>
      </c>
      <c r="DM57" s="510">
        <f t="shared" si="37"/>
      </c>
      <c r="DN57" s="510">
        <f t="shared" si="37"/>
      </c>
      <c r="DO57" s="510">
        <f t="shared" si="37"/>
      </c>
      <c r="DP57" s="510">
        <f t="shared" si="37"/>
      </c>
      <c r="DQ57" s="510">
        <f t="shared" si="37"/>
      </c>
      <c r="DR57" s="510">
        <f t="shared" si="37"/>
      </c>
      <c r="DS57" s="510">
        <f t="shared" si="37"/>
      </c>
      <c r="DT57" s="510">
        <f t="shared" si="37"/>
      </c>
      <c r="DU57" s="514">
        <f t="shared" si="37"/>
      </c>
      <c r="DV57" s="1374">
        <f>COUNTIF(E14:DV14,"4")+COUNTIF(E53:DU53,"4")+COUNTIF(E33:DV33,"4")</f>
        <v>79</v>
      </c>
      <c r="DW57" s="1375"/>
      <c r="DY57" s="398"/>
    </row>
    <row r="58" spans="2:129" ht="18" customHeight="1">
      <c r="B58" s="485"/>
      <c r="C58" s="502" t="s">
        <v>31</v>
      </c>
      <c r="D58" s="794" t="str">
        <f t="shared" si="29"/>
        <v>8,033kJ/kg</v>
      </c>
      <c r="E58" s="509">
        <f aca="true" t="shared" si="38" ref="E58:BP58">IF(E53=5,E53,"")</f>
      </c>
      <c r="F58" s="510">
        <f t="shared" si="38"/>
      </c>
      <c r="G58" s="510">
        <f t="shared" si="38"/>
      </c>
      <c r="H58" s="510">
        <f t="shared" si="38"/>
      </c>
      <c r="I58" s="510">
        <f t="shared" si="38"/>
      </c>
      <c r="J58" s="510">
        <f t="shared" si="38"/>
      </c>
      <c r="K58" s="510">
        <f t="shared" si="38"/>
      </c>
      <c r="L58" s="510">
        <f t="shared" si="38"/>
      </c>
      <c r="M58" s="510">
        <f t="shared" si="38"/>
      </c>
      <c r="N58" s="510">
        <f t="shared" si="38"/>
      </c>
      <c r="O58" s="510">
        <f t="shared" si="38"/>
      </c>
      <c r="P58" s="510">
        <f t="shared" si="38"/>
      </c>
      <c r="Q58" s="510">
        <f t="shared" si="38"/>
      </c>
      <c r="R58" s="510">
        <f t="shared" si="38"/>
      </c>
      <c r="S58" s="510">
        <f t="shared" si="38"/>
      </c>
      <c r="T58" s="510">
        <f t="shared" si="38"/>
      </c>
      <c r="U58" s="510">
        <f t="shared" si="38"/>
      </c>
      <c r="V58" s="510">
        <f t="shared" si="38"/>
      </c>
      <c r="W58" s="510">
        <f t="shared" si="38"/>
      </c>
      <c r="X58" s="510">
        <f t="shared" si="38"/>
      </c>
      <c r="Y58" s="510">
        <f t="shared" si="38"/>
      </c>
      <c r="Z58" s="510">
        <f t="shared" si="38"/>
      </c>
      <c r="AA58" s="510">
        <f t="shared" si="38"/>
      </c>
      <c r="AB58" s="510">
        <f t="shared" si="38"/>
      </c>
      <c r="AC58" s="510">
        <f t="shared" si="38"/>
      </c>
      <c r="AD58" s="510">
        <f t="shared" si="38"/>
      </c>
      <c r="AE58" s="510">
        <f t="shared" si="38"/>
      </c>
      <c r="AF58" s="510">
        <f t="shared" si="38"/>
      </c>
      <c r="AG58" s="510">
        <f t="shared" si="38"/>
      </c>
      <c r="AH58" s="510">
        <f t="shared" si="38"/>
      </c>
      <c r="AI58" s="511">
        <f t="shared" si="38"/>
      </c>
      <c r="AJ58" s="509">
        <f t="shared" si="38"/>
      </c>
      <c r="AK58" s="510">
        <f t="shared" si="38"/>
      </c>
      <c r="AL58" s="510">
        <f t="shared" si="38"/>
      </c>
      <c r="AM58" s="510">
        <f t="shared" si="38"/>
      </c>
      <c r="AN58" s="510">
        <f t="shared" si="38"/>
      </c>
      <c r="AO58" s="510">
        <f t="shared" si="38"/>
      </c>
      <c r="AP58" s="510">
        <f t="shared" si="38"/>
      </c>
      <c r="AQ58" s="510">
        <f t="shared" si="38"/>
      </c>
      <c r="AR58" s="510">
        <f t="shared" si="38"/>
      </c>
      <c r="AS58" s="510">
        <f t="shared" si="38"/>
      </c>
      <c r="AT58" s="510">
        <f t="shared" si="38"/>
      </c>
      <c r="AU58" s="510">
        <f t="shared" si="38"/>
      </c>
      <c r="AV58" s="510">
        <f t="shared" si="38"/>
      </c>
      <c r="AW58" s="510">
        <f t="shared" si="38"/>
      </c>
      <c r="AX58" s="510">
        <f t="shared" si="38"/>
      </c>
      <c r="AY58" s="510">
        <f t="shared" si="38"/>
      </c>
      <c r="AZ58" s="510">
        <f t="shared" si="38"/>
      </c>
      <c r="BA58" s="510">
        <f t="shared" si="38"/>
      </c>
      <c r="BB58" s="510">
        <f t="shared" si="38"/>
      </c>
      <c r="BC58" s="510">
        <f t="shared" si="38"/>
      </c>
      <c r="BD58" s="510">
        <f t="shared" si="38"/>
      </c>
      <c r="BE58" s="510">
        <f t="shared" si="38"/>
      </c>
      <c r="BF58" s="510">
        <f t="shared" si="38"/>
      </c>
      <c r="BG58" s="510">
        <f t="shared" si="38"/>
      </c>
      <c r="BH58" s="510">
        <f t="shared" si="38"/>
      </c>
      <c r="BI58" s="510">
        <f t="shared" si="38"/>
      </c>
      <c r="BJ58" s="510">
        <f t="shared" si="38"/>
      </c>
      <c r="BK58" s="510">
        <f t="shared" si="38"/>
      </c>
      <c r="BL58" s="510">
        <f t="shared" si="38"/>
      </c>
      <c r="BM58" s="510">
        <f t="shared" si="38"/>
      </c>
      <c r="BN58" s="511">
        <f t="shared" si="38"/>
      </c>
      <c r="BO58" s="509">
        <f t="shared" si="38"/>
      </c>
      <c r="BP58" s="510">
        <f t="shared" si="38"/>
      </c>
      <c r="BQ58" s="510">
        <f aca="true" t="shared" si="39" ref="BQ58:DU58">IF(BQ53=5,BQ53,"")</f>
      </c>
      <c r="BR58" s="510">
        <f t="shared" si="39"/>
      </c>
      <c r="BS58" s="510">
        <f t="shared" si="39"/>
      </c>
      <c r="BT58" s="510">
        <f t="shared" si="39"/>
      </c>
      <c r="BU58" s="510">
        <f t="shared" si="39"/>
      </c>
      <c r="BV58" s="510">
        <f t="shared" si="39"/>
      </c>
      <c r="BW58" s="510">
        <f t="shared" si="39"/>
      </c>
      <c r="BX58" s="510">
        <f t="shared" si="39"/>
      </c>
      <c r="BY58" s="510">
        <f t="shared" si="39"/>
      </c>
      <c r="BZ58" s="510">
        <f t="shared" si="39"/>
      </c>
      <c r="CA58" s="510">
        <f t="shared" si="39"/>
      </c>
      <c r="CB58" s="510">
        <f t="shared" si="39"/>
      </c>
      <c r="CC58" s="510">
        <f t="shared" si="39"/>
      </c>
      <c r="CD58" s="510">
        <f t="shared" si="39"/>
      </c>
      <c r="CE58" s="510">
        <f t="shared" si="39"/>
      </c>
      <c r="CF58" s="510">
        <f t="shared" si="39"/>
      </c>
      <c r="CG58" s="510">
        <f t="shared" si="39"/>
      </c>
      <c r="CH58" s="510">
        <f t="shared" si="39"/>
      </c>
      <c r="CI58" s="510">
        <f t="shared" si="39"/>
      </c>
      <c r="CJ58" s="510">
        <f t="shared" si="39"/>
      </c>
      <c r="CK58" s="510">
        <f t="shared" si="39"/>
      </c>
      <c r="CL58" s="510">
        <f t="shared" si="39"/>
      </c>
      <c r="CM58" s="510">
        <f t="shared" si="39"/>
      </c>
      <c r="CN58" s="510">
        <f t="shared" si="39"/>
      </c>
      <c r="CO58" s="510">
        <f t="shared" si="39"/>
      </c>
      <c r="CP58" s="511">
        <f t="shared" si="39"/>
      </c>
      <c r="CQ58" s="509">
        <f t="shared" si="39"/>
      </c>
      <c r="CR58" s="510">
        <f t="shared" si="39"/>
      </c>
      <c r="CS58" s="510">
        <f t="shared" si="39"/>
      </c>
      <c r="CT58" s="510">
        <f t="shared" si="39"/>
      </c>
      <c r="CU58" s="510">
        <f t="shared" si="39"/>
      </c>
      <c r="CV58" s="510">
        <f t="shared" si="39"/>
      </c>
      <c r="CW58" s="510">
        <f t="shared" si="39"/>
      </c>
      <c r="CX58" s="510">
        <f t="shared" si="39"/>
      </c>
      <c r="CY58" s="510">
        <f t="shared" si="39"/>
      </c>
      <c r="CZ58" s="510">
        <f t="shared" si="39"/>
      </c>
      <c r="DA58" s="510">
        <f t="shared" si="39"/>
      </c>
      <c r="DB58" s="510">
        <f t="shared" si="39"/>
      </c>
      <c r="DC58" s="510">
        <f t="shared" si="39"/>
      </c>
      <c r="DD58" s="510">
        <f t="shared" si="39"/>
      </c>
      <c r="DE58" s="510">
        <f t="shared" si="39"/>
      </c>
      <c r="DF58" s="510">
        <f t="shared" si="39"/>
      </c>
      <c r="DG58" s="510">
        <f t="shared" si="39"/>
      </c>
      <c r="DH58" s="510">
        <f t="shared" si="39"/>
      </c>
      <c r="DI58" s="510">
        <f t="shared" si="39"/>
      </c>
      <c r="DJ58" s="510">
        <f t="shared" si="39"/>
      </c>
      <c r="DK58" s="510">
        <f t="shared" si="39"/>
      </c>
      <c r="DL58" s="510">
        <f t="shared" si="39"/>
      </c>
      <c r="DM58" s="510">
        <f t="shared" si="39"/>
      </c>
      <c r="DN58" s="510">
        <f t="shared" si="39"/>
      </c>
      <c r="DO58" s="510">
        <f t="shared" si="39"/>
      </c>
      <c r="DP58" s="510">
        <f t="shared" si="39"/>
      </c>
      <c r="DQ58" s="510">
        <f t="shared" si="39"/>
      </c>
      <c r="DR58" s="510">
        <f t="shared" si="39"/>
      </c>
      <c r="DS58" s="510">
        <f t="shared" si="39"/>
      </c>
      <c r="DT58" s="510">
        <f t="shared" si="39"/>
      </c>
      <c r="DU58" s="514">
        <f t="shared" si="39"/>
      </c>
      <c r="DV58" s="1374">
        <f>COUNTIF(E14:DV14,"5")+COUNTIF(E53:DU53,"5")+COUNTIF(E33:DV33,"5")</f>
        <v>68</v>
      </c>
      <c r="DW58" s="1375"/>
      <c r="DY58" s="398"/>
    </row>
    <row r="59" spans="2:129" ht="18" customHeight="1">
      <c r="B59" s="485"/>
      <c r="C59" s="502" t="s">
        <v>32</v>
      </c>
      <c r="D59" s="794" t="str">
        <f t="shared" si="29"/>
        <v>6,867kJ/kg</v>
      </c>
      <c r="E59" s="509">
        <f aca="true" t="shared" si="40" ref="E59:BP59">IF(E53=6,E53,"")</f>
      </c>
      <c r="F59" s="510">
        <f t="shared" si="40"/>
      </c>
      <c r="G59" s="510">
        <f t="shared" si="40"/>
      </c>
      <c r="H59" s="510">
        <f t="shared" si="40"/>
      </c>
      <c r="I59" s="510">
        <f t="shared" si="40"/>
      </c>
      <c r="J59" s="510">
        <f t="shared" si="40"/>
      </c>
      <c r="K59" s="510">
        <f t="shared" si="40"/>
      </c>
      <c r="L59" s="510">
        <f t="shared" si="40"/>
      </c>
      <c r="M59" s="510">
        <f t="shared" si="40"/>
      </c>
      <c r="N59" s="510">
        <f t="shared" si="40"/>
      </c>
      <c r="O59" s="510">
        <f t="shared" si="40"/>
      </c>
      <c r="P59" s="510">
        <f t="shared" si="40"/>
      </c>
      <c r="Q59" s="510">
        <f t="shared" si="40"/>
      </c>
      <c r="R59" s="510">
        <f t="shared" si="40"/>
      </c>
      <c r="S59" s="510">
        <f t="shared" si="40"/>
      </c>
      <c r="T59" s="510">
        <f t="shared" si="40"/>
      </c>
      <c r="U59" s="510">
        <f t="shared" si="40"/>
      </c>
      <c r="V59" s="510">
        <f t="shared" si="40"/>
      </c>
      <c r="W59" s="510">
        <f t="shared" si="40"/>
      </c>
      <c r="X59" s="510">
        <f t="shared" si="40"/>
      </c>
      <c r="Y59" s="510">
        <f t="shared" si="40"/>
      </c>
      <c r="Z59" s="510">
        <f t="shared" si="40"/>
      </c>
      <c r="AA59" s="510">
        <f t="shared" si="40"/>
      </c>
      <c r="AB59" s="510">
        <f t="shared" si="40"/>
      </c>
      <c r="AC59" s="510">
        <f t="shared" si="40"/>
      </c>
      <c r="AD59" s="510">
        <f t="shared" si="40"/>
      </c>
      <c r="AE59" s="510">
        <f t="shared" si="40"/>
      </c>
      <c r="AF59" s="510">
        <f t="shared" si="40"/>
      </c>
      <c r="AG59" s="510">
        <f t="shared" si="40"/>
      </c>
      <c r="AH59" s="510">
        <f t="shared" si="40"/>
      </c>
      <c r="AI59" s="511">
        <f t="shared" si="40"/>
      </c>
      <c r="AJ59" s="509">
        <f t="shared" si="40"/>
      </c>
      <c r="AK59" s="510">
        <f t="shared" si="40"/>
      </c>
      <c r="AL59" s="510">
        <f t="shared" si="40"/>
      </c>
      <c r="AM59" s="510">
        <f t="shared" si="40"/>
      </c>
      <c r="AN59" s="510">
        <f t="shared" si="40"/>
      </c>
      <c r="AO59" s="510">
        <f t="shared" si="40"/>
      </c>
      <c r="AP59" s="510">
        <f t="shared" si="40"/>
      </c>
      <c r="AQ59" s="510">
        <f t="shared" si="40"/>
      </c>
      <c r="AR59" s="510">
        <f t="shared" si="40"/>
      </c>
      <c r="AS59" s="510">
        <f t="shared" si="40"/>
      </c>
      <c r="AT59" s="510">
        <f t="shared" si="40"/>
      </c>
      <c r="AU59" s="510">
        <f t="shared" si="40"/>
      </c>
      <c r="AV59" s="510">
        <f t="shared" si="40"/>
      </c>
      <c r="AW59" s="510">
        <f t="shared" si="40"/>
      </c>
      <c r="AX59" s="510">
        <f t="shared" si="40"/>
      </c>
      <c r="AY59" s="510">
        <f t="shared" si="40"/>
      </c>
      <c r="AZ59" s="510">
        <f t="shared" si="40"/>
      </c>
      <c r="BA59" s="510">
        <f t="shared" si="40"/>
      </c>
      <c r="BB59" s="510">
        <f t="shared" si="40"/>
      </c>
      <c r="BC59" s="510">
        <f t="shared" si="40"/>
      </c>
      <c r="BD59" s="510">
        <f t="shared" si="40"/>
      </c>
      <c r="BE59" s="510">
        <f t="shared" si="40"/>
      </c>
      <c r="BF59" s="510">
        <f t="shared" si="40"/>
      </c>
      <c r="BG59" s="510">
        <f t="shared" si="40"/>
      </c>
      <c r="BH59" s="510">
        <f t="shared" si="40"/>
      </c>
      <c r="BI59" s="510">
        <f t="shared" si="40"/>
      </c>
      <c r="BJ59" s="510">
        <f t="shared" si="40"/>
      </c>
      <c r="BK59" s="510">
        <f t="shared" si="40"/>
      </c>
      <c r="BL59" s="510">
        <f t="shared" si="40"/>
      </c>
      <c r="BM59" s="510">
        <f t="shared" si="40"/>
      </c>
      <c r="BN59" s="511">
        <f t="shared" si="40"/>
      </c>
      <c r="BO59" s="509">
        <f t="shared" si="40"/>
      </c>
      <c r="BP59" s="510">
        <f t="shared" si="40"/>
      </c>
      <c r="BQ59" s="510">
        <f aca="true" t="shared" si="41" ref="BQ59:DU59">IF(BQ53=6,BQ53,"")</f>
      </c>
      <c r="BR59" s="510">
        <f t="shared" si="41"/>
      </c>
      <c r="BS59" s="510">
        <f t="shared" si="41"/>
      </c>
      <c r="BT59" s="510">
        <f t="shared" si="41"/>
      </c>
      <c r="BU59" s="510">
        <f t="shared" si="41"/>
      </c>
      <c r="BV59" s="510">
        <f t="shared" si="41"/>
      </c>
      <c r="BW59" s="510">
        <f t="shared" si="41"/>
      </c>
      <c r="BX59" s="510">
        <f t="shared" si="41"/>
      </c>
      <c r="BY59" s="510">
        <f t="shared" si="41"/>
      </c>
      <c r="BZ59" s="510">
        <f t="shared" si="41"/>
      </c>
      <c r="CA59" s="510">
        <f t="shared" si="41"/>
      </c>
      <c r="CB59" s="510">
        <f t="shared" si="41"/>
      </c>
      <c r="CC59" s="510">
        <f t="shared" si="41"/>
      </c>
      <c r="CD59" s="510">
        <f t="shared" si="41"/>
      </c>
      <c r="CE59" s="510">
        <f t="shared" si="41"/>
      </c>
      <c r="CF59" s="510">
        <f t="shared" si="41"/>
      </c>
      <c r="CG59" s="510">
        <f t="shared" si="41"/>
      </c>
      <c r="CH59" s="510">
        <f t="shared" si="41"/>
      </c>
      <c r="CI59" s="510">
        <f t="shared" si="41"/>
      </c>
      <c r="CJ59" s="510">
        <f t="shared" si="41"/>
      </c>
      <c r="CK59" s="510">
        <f t="shared" si="41"/>
      </c>
      <c r="CL59" s="510">
        <f t="shared" si="41"/>
      </c>
      <c r="CM59" s="510">
        <f t="shared" si="41"/>
      </c>
      <c r="CN59" s="510">
        <f t="shared" si="41"/>
      </c>
      <c r="CO59" s="510">
        <f t="shared" si="41"/>
      </c>
      <c r="CP59" s="511">
        <f t="shared" si="41"/>
      </c>
      <c r="CQ59" s="509">
        <f t="shared" si="41"/>
      </c>
      <c r="CR59" s="510">
        <f t="shared" si="41"/>
      </c>
      <c r="CS59" s="510">
        <f t="shared" si="41"/>
      </c>
      <c r="CT59" s="510">
        <f t="shared" si="41"/>
      </c>
      <c r="CU59" s="510">
        <f t="shared" si="41"/>
      </c>
      <c r="CV59" s="510">
        <f t="shared" si="41"/>
      </c>
      <c r="CW59" s="510">
        <f t="shared" si="41"/>
      </c>
      <c r="CX59" s="510">
        <f t="shared" si="41"/>
      </c>
      <c r="CY59" s="510">
        <f t="shared" si="41"/>
      </c>
      <c r="CZ59" s="510">
        <f t="shared" si="41"/>
      </c>
      <c r="DA59" s="510">
        <f t="shared" si="41"/>
      </c>
      <c r="DB59" s="510">
        <f t="shared" si="41"/>
      </c>
      <c r="DC59" s="510">
        <f t="shared" si="41"/>
      </c>
      <c r="DD59" s="510">
        <f t="shared" si="41"/>
      </c>
      <c r="DE59" s="510">
        <f t="shared" si="41"/>
      </c>
      <c r="DF59" s="510">
        <f t="shared" si="41"/>
      </c>
      <c r="DG59" s="510">
        <f t="shared" si="41"/>
      </c>
      <c r="DH59" s="510">
        <f t="shared" si="41"/>
      </c>
      <c r="DI59" s="510">
        <f t="shared" si="41"/>
      </c>
      <c r="DJ59" s="510">
        <f t="shared" si="41"/>
      </c>
      <c r="DK59" s="510">
        <f t="shared" si="41"/>
      </c>
      <c r="DL59" s="510">
        <f t="shared" si="41"/>
      </c>
      <c r="DM59" s="510">
        <f t="shared" si="41"/>
      </c>
      <c r="DN59" s="510">
        <f t="shared" si="41"/>
      </c>
      <c r="DO59" s="510">
        <f t="shared" si="41"/>
      </c>
      <c r="DP59" s="510">
        <f t="shared" si="41"/>
      </c>
      <c r="DQ59" s="510">
        <f t="shared" si="41"/>
      </c>
      <c r="DR59" s="510">
        <f t="shared" si="41"/>
      </c>
      <c r="DS59" s="510">
        <f t="shared" si="41"/>
      </c>
      <c r="DT59" s="510">
        <f t="shared" si="41"/>
      </c>
      <c r="DU59" s="514">
        <f t="shared" si="41"/>
      </c>
      <c r="DV59" s="1374">
        <f>COUNTIF(E14:DV14,"6")+COUNTIF(E53:DU53,"6")+COUNTIF(E33:DV33,"6")</f>
        <v>44</v>
      </c>
      <c r="DW59" s="1375"/>
      <c r="DY59" s="398"/>
    </row>
    <row r="60" spans="2:129" ht="18" customHeight="1">
      <c r="B60" s="503"/>
      <c r="C60" s="487" t="s">
        <v>33</v>
      </c>
      <c r="D60" s="795" t="str">
        <f t="shared" si="29"/>
        <v>5,800kJ/kg</v>
      </c>
      <c r="E60" s="515">
        <f aca="true" t="shared" si="42" ref="E60:BP60">IF(E53=7,E53,"")</f>
      </c>
      <c r="F60" s="516">
        <f t="shared" si="42"/>
      </c>
      <c r="G60" s="516">
        <f t="shared" si="42"/>
      </c>
      <c r="H60" s="516">
        <f t="shared" si="42"/>
      </c>
      <c r="I60" s="516">
        <f t="shared" si="42"/>
      </c>
      <c r="J60" s="516">
        <f t="shared" si="42"/>
      </c>
      <c r="K60" s="516">
        <f t="shared" si="42"/>
      </c>
      <c r="L60" s="516">
        <f t="shared" si="42"/>
      </c>
      <c r="M60" s="516">
        <f t="shared" si="42"/>
      </c>
      <c r="N60" s="516">
        <f t="shared" si="42"/>
      </c>
      <c r="O60" s="516">
        <f t="shared" si="42"/>
      </c>
      <c r="P60" s="516">
        <f t="shared" si="42"/>
      </c>
      <c r="Q60" s="516">
        <f t="shared" si="42"/>
      </c>
      <c r="R60" s="516">
        <f t="shared" si="42"/>
      </c>
      <c r="S60" s="516">
        <f t="shared" si="42"/>
      </c>
      <c r="T60" s="516">
        <f t="shared" si="42"/>
      </c>
      <c r="U60" s="516">
        <f t="shared" si="42"/>
      </c>
      <c r="V60" s="516">
        <f t="shared" si="42"/>
      </c>
      <c r="W60" s="516">
        <f t="shared" si="42"/>
      </c>
      <c r="X60" s="516">
        <f t="shared" si="42"/>
      </c>
      <c r="Y60" s="516">
        <f t="shared" si="42"/>
      </c>
      <c r="Z60" s="516">
        <f t="shared" si="42"/>
      </c>
      <c r="AA60" s="516">
        <f t="shared" si="42"/>
      </c>
      <c r="AB60" s="516">
        <f t="shared" si="42"/>
      </c>
      <c r="AC60" s="516">
        <f t="shared" si="42"/>
      </c>
      <c r="AD60" s="516">
        <f t="shared" si="42"/>
      </c>
      <c r="AE60" s="516">
        <f t="shared" si="42"/>
      </c>
      <c r="AF60" s="516">
        <f t="shared" si="42"/>
      </c>
      <c r="AG60" s="516">
        <f t="shared" si="42"/>
      </c>
      <c r="AH60" s="516">
        <f t="shared" si="42"/>
      </c>
      <c r="AI60" s="517">
        <f t="shared" si="42"/>
      </c>
      <c r="AJ60" s="515">
        <f t="shared" si="42"/>
      </c>
      <c r="AK60" s="516">
        <f t="shared" si="42"/>
      </c>
      <c r="AL60" s="516">
        <f t="shared" si="42"/>
      </c>
      <c r="AM60" s="516">
        <f t="shared" si="42"/>
      </c>
      <c r="AN60" s="516">
        <f t="shared" si="42"/>
      </c>
      <c r="AO60" s="516">
        <f t="shared" si="42"/>
      </c>
      <c r="AP60" s="516">
        <f t="shared" si="42"/>
      </c>
      <c r="AQ60" s="516">
        <f t="shared" si="42"/>
      </c>
      <c r="AR60" s="516">
        <f t="shared" si="42"/>
      </c>
      <c r="AS60" s="516">
        <f t="shared" si="42"/>
      </c>
      <c r="AT60" s="516">
        <f t="shared" si="42"/>
      </c>
      <c r="AU60" s="516">
        <f t="shared" si="42"/>
      </c>
      <c r="AV60" s="516">
        <f t="shared" si="42"/>
      </c>
      <c r="AW60" s="516">
        <f t="shared" si="42"/>
      </c>
      <c r="AX60" s="516">
        <f t="shared" si="42"/>
      </c>
      <c r="AY60" s="516">
        <f t="shared" si="42"/>
      </c>
      <c r="AZ60" s="516">
        <f t="shared" si="42"/>
      </c>
      <c r="BA60" s="516">
        <f t="shared" si="42"/>
      </c>
      <c r="BB60" s="516">
        <f t="shared" si="42"/>
      </c>
      <c r="BC60" s="516">
        <f t="shared" si="42"/>
      </c>
      <c r="BD60" s="516">
        <f t="shared" si="42"/>
      </c>
      <c r="BE60" s="516">
        <f t="shared" si="42"/>
      </c>
      <c r="BF60" s="516">
        <f t="shared" si="42"/>
      </c>
      <c r="BG60" s="516">
        <f t="shared" si="42"/>
      </c>
      <c r="BH60" s="516">
        <f t="shared" si="42"/>
      </c>
      <c r="BI60" s="516">
        <f t="shared" si="42"/>
      </c>
      <c r="BJ60" s="516">
        <f t="shared" si="42"/>
      </c>
      <c r="BK60" s="516">
        <f t="shared" si="42"/>
      </c>
      <c r="BL60" s="516">
        <f t="shared" si="42"/>
      </c>
      <c r="BM60" s="516">
        <f t="shared" si="42"/>
      </c>
      <c r="BN60" s="517">
        <f t="shared" si="42"/>
      </c>
      <c r="BO60" s="515">
        <f t="shared" si="42"/>
      </c>
      <c r="BP60" s="516">
        <f t="shared" si="42"/>
      </c>
      <c r="BQ60" s="516">
        <f aca="true" t="shared" si="43" ref="BQ60:DU60">IF(BQ53=7,BQ53,"")</f>
      </c>
      <c r="BR60" s="516">
        <f t="shared" si="43"/>
      </c>
      <c r="BS60" s="516">
        <f t="shared" si="43"/>
      </c>
      <c r="BT60" s="516">
        <f t="shared" si="43"/>
      </c>
      <c r="BU60" s="516">
        <f t="shared" si="43"/>
      </c>
      <c r="BV60" s="516">
        <f t="shared" si="43"/>
      </c>
      <c r="BW60" s="516">
        <f t="shared" si="43"/>
      </c>
      <c r="BX60" s="516">
        <f t="shared" si="43"/>
      </c>
      <c r="BY60" s="516">
        <f t="shared" si="43"/>
      </c>
      <c r="BZ60" s="516">
        <f t="shared" si="43"/>
      </c>
      <c r="CA60" s="516">
        <f t="shared" si="43"/>
      </c>
      <c r="CB60" s="516">
        <f t="shared" si="43"/>
      </c>
      <c r="CC60" s="516">
        <f t="shared" si="43"/>
      </c>
      <c r="CD60" s="516">
        <f t="shared" si="43"/>
      </c>
      <c r="CE60" s="516">
        <f t="shared" si="43"/>
      </c>
      <c r="CF60" s="516">
        <f t="shared" si="43"/>
      </c>
      <c r="CG60" s="516">
        <f t="shared" si="43"/>
      </c>
      <c r="CH60" s="516">
        <f t="shared" si="43"/>
      </c>
      <c r="CI60" s="516">
        <f t="shared" si="43"/>
      </c>
      <c r="CJ60" s="516">
        <f t="shared" si="43"/>
      </c>
      <c r="CK60" s="516">
        <f t="shared" si="43"/>
      </c>
      <c r="CL60" s="516">
        <f t="shared" si="43"/>
      </c>
      <c r="CM60" s="516">
        <f t="shared" si="43"/>
      </c>
      <c r="CN60" s="516">
        <f t="shared" si="43"/>
      </c>
      <c r="CO60" s="516">
        <f t="shared" si="43"/>
      </c>
      <c r="CP60" s="517">
        <f t="shared" si="43"/>
      </c>
      <c r="CQ60" s="515">
        <f t="shared" si="43"/>
      </c>
      <c r="CR60" s="516">
        <f t="shared" si="43"/>
      </c>
      <c r="CS60" s="516">
        <f t="shared" si="43"/>
      </c>
      <c r="CT60" s="516">
        <f t="shared" si="43"/>
      </c>
      <c r="CU60" s="516">
        <f t="shared" si="43"/>
      </c>
      <c r="CV60" s="516">
        <f t="shared" si="43"/>
      </c>
      <c r="CW60" s="516">
        <f t="shared" si="43"/>
      </c>
      <c r="CX60" s="516">
        <f t="shared" si="43"/>
      </c>
      <c r="CY60" s="516">
        <f t="shared" si="43"/>
      </c>
      <c r="CZ60" s="516">
        <f t="shared" si="43"/>
      </c>
      <c r="DA60" s="516">
        <f t="shared" si="43"/>
      </c>
      <c r="DB60" s="516">
        <f t="shared" si="43"/>
      </c>
      <c r="DC60" s="516">
        <f t="shared" si="43"/>
      </c>
      <c r="DD60" s="516">
        <f t="shared" si="43"/>
      </c>
      <c r="DE60" s="516">
        <f t="shared" si="43"/>
      </c>
      <c r="DF60" s="516">
        <f t="shared" si="43"/>
      </c>
      <c r="DG60" s="516">
        <f t="shared" si="43"/>
      </c>
      <c r="DH60" s="516">
        <f t="shared" si="43"/>
      </c>
      <c r="DI60" s="516">
        <f t="shared" si="43"/>
      </c>
      <c r="DJ60" s="516">
        <f t="shared" si="43"/>
      </c>
      <c r="DK60" s="516">
        <f t="shared" si="43"/>
      </c>
      <c r="DL60" s="516">
        <f t="shared" si="43"/>
      </c>
      <c r="DM60" s="516">
        <f t="shared" si="43"/>
      </c>
      <c r="DN60" s="516">
        <f t="shared" si="43"/>
      </c>
      <c r="DO60" s="516">
        <f t="shared" si="43"/>
      </c>
      <c r="DP60" s="516">
        <f t="shared" si="43"/>
      </c>
      <c r="DQ60" s="516">
        <f t="shared" si="43"/>
      </c>
      <c r="DR60" s="516">
        <f t="shared" si="43"/>
      </c>
      <c r="DS60" s="516">
        <f t="shared" si="43"/>
      </c>
      <c r="DT60" s="516">
        <f t="shared" si="43"/>
      </c>
      <c r="DU60" s="518">
        <f t="shared" si="43"/>
      </c>
      <c r="DV60" s="1372">
        <f>COUNTIF(E14:DV14,"7")+COUNTIF(E53:DU53,"7")+COUNTIF(E33:DV33,"7")</f>
        <v>31</v>
      </c>
      <c r="DW60" s="1373"/>
      <c r="DY60" s="398"/>
    </row>
    <row r="61" ht="18" customHeight="1">
      <c r="GH61" s="398"/>
    </row>
    <row r="62" spans="2:190" ht="21" customHeight="1">
      <c r="B62" s="439" t="s">
        <v>889</v>
      </c>
      <c r="C62" s="387"/>
      <c r="D62" s="387"/>
      <c r="E62" s="394"/>
      <c r="F62" s="394"/>
      <c r="G62" s="394"/>
      <c r="H62" s="394"/>
      <c r="I62" s="394"/>
      <c r="J62" s="394"/>
      <c r="K62" s="394"/>
      <c r="L62" s="394"/>
      <c r="M62" s="394"/>
      <c r="N62" s="394"/>
      <c r="O62" s="394"/>
      <c r="P62" s="394"/>
      <c r="Q62" s="394"/>
      <c r="R62" s="394"/>
      <c r="S62" s="394"/>
      <c r="T62" s="394"/>
      <c r="U62" s="394"/>
      <c r="V62" s="394"/>
      <c r="DN62" s="379"/>
      <c r="DO62" s="379"/>
      <c r="FR62" s="379"/>
      <c r="FS62" s="379"/>
      <c r="FT62" s="379"/>
      <c r="FU62" s="379"/>
      <c r="FV62" s="379"/>
      <c r="FW62" s="379"/>
      <c r="GH62" s="398"/>
    </row>
    <row r="63" spans="2:190" ht="21" customHeight="1">
      <c r="B63" s="527" t="s">
        <v>322</v>
      </c>
      <c r="C63" s="398"/>
      <c r="D63" s="398"/>
      <c r="CQ63" s="522"/>
      <c r="CR63" s="522"/>
      <c r="CS63" s="522"/>
      <c r="CT63" s="379"/>
      <c r="CU63" s="379"/>
      <c r="CV63" s="379"/>
      <c r="CW63" s="379"/>
      <c r="CX63" s="379"/>
      <c r="CY63" s="379"/>
      <c r="CZ63" s="379"/>
      <c r="DA63" s="379"/>
      <c r="DB63" s="379"/>
      <c r="DC63" s="379"/>
      <c r="DD63" s="379"/>
      <c r="DE63" s="379"/>
      <c r="DF63" s="379"/>
      <c r="DG63" s="379"/>
      <c r="DH63" s="379"/>
      <c r="DI63" s="379"/>
      <c r="DJ63" s="379"/>
      <c r="DK63" s="379"/>
      <c r="DL63" s="379"/>
      <c r="DM63" s="379"/>
      <c r="DN63" s="522"/>
      <c r="DP63" s="379"/>
      <c r="DQ63" s="379"/>
      <c r="DR63" s="379"/>
      <c r="DS63" s="379"/>
      <c r="DT63" s="379"/>
      <c r="DU63" s="379"/>
      <c r="DV63" s="379"/>
      <c r="DW63" s="379"/>
      <c r="GH63" s="398"/>
    </row>
    <row r="64" spans="2:190" ht="21" customHeight="1">
      <c r="B64" s="528" t="s">
        <v>894</v>
      </c>
      <c r="C64" s="529"/>
      <c r="D64" s="529"/>
      <c r="E64" s="529"/>
      <c r="F64" s="529"/>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529"/>
      <c r="AK64" s="529"/>
      <c r="AL64" s="529"/>
      <c r="AM64" s="529"/>
      <c r="AN64" s="529"/>
      <c r="AO64" s="529"/>
      <c r="AP64" s="529"/>
      <c r="AQ64" s="529"/>
      <c r="AR64" s="529"/>
      <c r="AS64" s="529"/>
      <c r="AT64" s="529"/>
      <c r="AU64" s="529"/>
      <c r="AV64" s="529"/>
      <c r="AW64" s="529"/>
      <c r="AX64" s="529"/>
      <c r="AY64" s="529"/>
      <c r="AZ64" s="529"/>
      <c r="BA64" s="529"/>
      <c r="BB64" s="529"/>
      <c r="BC64" s="529"/>
      <c r="BD64" s="529"/>
      <c r="BE64" s="529"/>
      <c r="BF64" s="529"/>
      <c r="CQ64" s="522"/>
      <c r="CR64" s="522"/>
      <c r="CS64" s="522"/>
      <c r="CT64" s="522"/>
      <c r="CU64" s="522"/>
      <c r="CV64" s="522"/>
      <c r="CW64" s="522"/>
      <c r="CX64" s="522"/>
      <c r="CY64" s="522"/>
      <c r="CZ64" s="522"/>
      <c r="DA64" s="522"/>
      <c r="DB64" s="522"/>
      <c r="DC64" s="522"/>
      <c r="DD64" s="522"/>
      <c r="DE64" s="522"/>
      <c r="DF64" s="522"/>
      <c r="DG64" s="522"/>
      <c r="DH64" s="522"/>
      <c r="DI64" s="522"/>
      <c r="DJ64" s="522"/>
      <c r="DK64" s="522"/>
      <c r="DL64" s="522"/>
      <c r="DM64" s="522"/>
      <c r="DN64" s="522"/>
      <c r="GH64" s="398"/>
    </row>
    <row r="65" spans="2:190" ht="21" customHeight="1">
      <c r="B65" s="528" t="s">
        <v>323</v>
      </c>
      <c r="C65" s="529"/>
      <c r="D65" s="529"/>
      <c r="E65" s="529"/>
      <c r="F65" s="529"/>
      <c r="G65" s="529"/>
      <c r="H65" s="529"/>
      <c r="I65" s="529"/>
      <c r="J65" s="529"/>
      <c r="K65" s="529"/>
      <c r="L65" s="529"/>
      <c r="M65" s="529"/>
      <c r="N65" s="529"/>
      <c r="O65" s="529"/>
      <c r="P65" s="529"/>
      <c r="Q65" s="529"/>
      <c r="R65" s="529"/>
      <c r="S65" s="529"/>
      <c r="T65" s="529"/>
      <c r="U65" s="529"/>
      <c r="V65" s="529"/>
      <c r="W65" s="529"/>
      <c r="X65" s="529"/>
      <c r="Y65" s="529"/>
      <c r="Z65" s="529"/>
      <c r="AA65" s="529"/>
      <c r="AB65" s="529"/>
      <c r="AC65" s="529"/>
      <c r="AD65" s="529"/>
      <c r="AE65" s="529"/>
      <c r="AF65" s="529"/>
      <c r="AG65" s="529"/>
      <c r="AH65" s="529"/>
      <c r="AI65" s="529"/>
      <c r="AJ65" s="529"/>
      <c r="AK65" s="529"/>
      <c r="AL65" s="529"/>
      <c r="AM65" s="529"/>
      <c r="AN65" s="529"/>
      <c r="AO65" s="529"/>
      <c r="AP65" s="529"/>
      <c r="AQ65" s="529"/>
      <c r="AR65" s="529"/>
      <c r="AS65" s="529"/>
      <c r="AT65" s="529"/>
      <c r="AU65" s="529"/>
      <c r="AV65" s="529"/>
      <c r="AW65" s="529"/>
      <c r="AX65" s="529"/>
      <c r="AY65" s="529"/>
      <c r="AZ65" s="529"/>
      <c r="BA65" s="529"/>
      <c r="BB65" s="529"/>
      <c r="BC65" s="529"/>
      <c r="BD65" s="529"/>
      <c r="BE65" s="529"/>
      <c r="BF65" s="529"/>
      <c r="CQ65" s="522"/>
      <c r="CR65" s="522"/>
      <c r="CS65" s="522"/>
      <c r="CT65" s="522"/>
      <c r="CU65" s="522"/>
      <c r="CV65" s="522"/>
      <c r="CW65" s="522"/>
      <c r="CX65" s="522"/>
      <c r="CY65" s="522"/>
      <c r="CZ65" s="522"/>
      <c r="DA65" s="522"/>
      <c r="DB65" s="522"/>
      <c r="DC65" s="522"/>
      <c r="DD65" s="522"/>
      <c r="DE65" s="522"/>
      <c r="DF65" s="522"/>
      <c r="DG65" s="522"/>
      <c r="DH65" s="522"/>
      <c r="DI65" s="522"/>
      <c r="DJ65" s="522"/>
      <c r="DK65" s="522"/>
      <c r="DL65" s="522"/>
      <c r="DM65" s="522"/>
      <c r="DN65" s="522"/>
      <c r="GH65" s="398"/>
    </row>
    <row r="66" spans="2:190" ht="21" customHeight="1">
      <c r="B66" s="528" t="s">
        <v>324</v>
      </c>
      <c r="C66" s="529"/>
      <c r="D66" s="529"/>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529"/>
      <c r="AI66" s="529"/>
      <c r="AJ66" s="529"/>
      <c r="AK66" s="529"/>
      <c r="AL66" s="529"/>
      <c r="AM66" s="529"/>
      <c r="AN66" s="529"/>
      <c r="AO66" s="529"/>
      <c r="AP66" s="529"/>
      <c r="AQ66" s="529"/>
      <c r="AR66" s="529"/>
      <c r="AS66" s="529"/>
      <c r="AT66" s="529"/>
      <c r="AU66" s="529"/>
      <c r="AV66" s="529"/>
      <c r="AW66" s="529"/>
      <c r="AX66" s="529"/>
      <c r="AY66" s="529"/>
      <c r="AZ66" s="529"/>
      <c r="BA66" s="529"/>
      <c r="BB66" s="529"/>
      <c r="BC66" s="529"/>
      <c r="BD66" s="529"/>
      <c r="BE66" s="529"/>
      <c r="BF66" s="529"/>
      <c r="CQ66" s="522"/>
      <c r="CR66" s="522"/>
      <c r="CS66" s="522"/>
      <c r="CT66" s="522"/>
      <c r="CU66" s="522"/>
      <c r="CV66" s="522"/>
      <c r="CW66" s="522"/>
      <c r="CX66" s="522"/>
      <c r="CY66" s="522"/>
      <c r="CZ66" s="522"/>
      <c r="DA66" s="522"/>
      <c r="DB66" s="522"/>
      <c r="DC66" s="522"/>
      <c r="DD66" s="522"/>
      <c r="DE66" s="522"/>
      <c r="DF66" s="522"/>
      <c r="DG66" s="522"/>
      <c r="DH66" s="522"/>
      <c r="DI66" s="522"/>
      <c r="DJ66" s="522"/>
      <c r="DK66" s="522"/>
      <c r="DL66" s="522"/>
      <c r="DM66" s="522"/>
      <c r="DN66" s="522"/>
      <c r="GH66" s="398"/>
    </row>
    <row r="67" spans="2:190" ht="21" customHeight="1">
      <c r="B67" s="528" t="s">
        <v>896</v>
      </c>
      <c r="C67" s="529"/>
      <c r="D67" s="529"/>
      <c r="E67" s="529"/>
      <c r="F67" s="529"/>
      <c r="G67" s="529"/>
      <c r="H67" s="529"/>
      <c r="I67" s="529"/>
      <c r="J67" s="529"/>
      <c r="K67" s="529"/>
      <c r="L67" s="529"/>
      <c r="M67" s="529"/>
      <c r="N67" s="529"/>
      <c r="O67" s="529"/>
      <c r="P67" s="529"/>
      <c r="Q67" s="529"/>
      <c r="R67" s="529"/>
      <c r="S67" s="529"/>
      <c r="T67" s="529"/>
      <c r="U67" s="529"/>
      <c r="V67" s="529"/>
      <c r="W67" s="529"/>
      <c r="X67" s="529"/>
      <c r="Y67" s="529"/>
      <c r="Z67" s="529"/>
      <c r="AA67" s="529"/>
      <c r="AB67" s="529"/>
      <c r="AC67" s="529"/>
      <c r="AD67" s="529"/>
      <c r="AE67" s="529"/>
      <c r="AF67" s="529"/>
      <c r="AG67" s="529"/>
      <c r="AH67" s="529"/>
      <c r="AI67" s="529"/>
      <c r="AJ67" s="529"/>
      <c r="AK67" s="529"/>
      <c r="AL67" s="529"/>
      <c r="AM67" s="529"/>
      <c r="AN67" s="529"/>
      <c r="AO67" s="529"/>
      <c r="AP67" s="529"/>
      <c r="AQ67" s="529"/>
      <c r="AR67" s="529"/>
      <c r="AS67" s="529"/>
      <c r="AT67" s="529"/>
      <c r="AU67" s="529"/>
      <c r="AV67" s="529"/>
      <c r="AW67" s="529"/>
      <c r="AX67" s="529"/>
      <c r="AY67" s="529"/>
      <c r="AZ67" s="529"/>
      <c r="BA67" s="529"/>
      <c r="BB67" s="529"/>
      <c r="BC67" s="529"/>
      <c r="BD67" s="529"/>
      <c r="BE67" s="529"/>
      <c r="BF67" s="529"/>
      <c r="CQ67" s="522"/>
      <c r="CR67" s="522"/>
      <c r="CS67" s="522"/>
      <c r="CT67" s="522"/>
      <c r="CU67" s="522"/>
      <c r="CV67" s="522"/>
      <c r="CW67" s="522"/>
      <c r="CX67" s="522"/>
      <c r="CY67" s="522"/>
      <c r="CZ67" s="522"/>
      <c r="DA67" s="522"/>
      <c r="DB67" s="522"/>
      <c r="DC67" s="522"/>
      <c r="DD67" s="522"/>
      <c r="DE67" s="522"/>
      <c r="DF67" s="522"/>
      <c r="DG67" s="522"/>
      <c r="DH67" s="522"/>
      <c r="DI67" s="522"/>
      <c r="DJ67" s="522"/>
      <c r="DK67" s="522"/>
      <c r="DL67" s="522"/>
      <c r="DM67" s="522"/>
      <c r="DN67" s="522"/>
      <c r="GH67" s="398"/>
    </row>
    <row r="68" spans="2:190" ht="21" customHeight="1">
      <c r="B68" s="528" t="s">
        <v>325</v>
      </c>
      <c r="C68" s="529"/>
      <c r="D68" s="529"/>
      <c r="E68" s="529"/>
      <c r="F68" s="529"/>
      <c r="G68" s="529"/>
      <c r="H68" s="529"/>
      <c r="I68" s="529"/>
      <c r="J68" s="529"/>
      <c r="K68" s="529"/>
      <c r="L68" s="529"/>
      <c r="M68" s="529"/>
      <c r="N68" s="529"/>
      <c r="O68" s="529"/>
      <c r="P68" s="529"/>
      <c r="Q68" s="529"/>
      <c r="R68" s="529"/>
      <c r="S68" s="529"/>
      <c r="T68" s="529"/>
      <c r="U68" s="529"/>
      <c r="V68" s="529"/>
      <c r="W68" s="529"/>
      <c r="X68" s="529"/>
      <c r="Y68" s="529"/>
      <c r="Z68" s="529"/>
      <c r="AA68" s="529"/>
      <c r="AB68" s="529"/>
      <c r="AC68" s="529"/>
      <c r="AD68" s="529"/>
      <c r="AE68" s="529"/>
      <c r="AF68" s="529"/>
      <c r="AG68" s="529"/>
      <c r="AH68" s="529"/>
      <c r="AI68" s="529"/>
      <c r="AJ68" s="529"/>
      <c r="AK68" s="529"/>
      <c r="AL68" s="529"/>
      <c r="AM68" s="529"/>
      <c r="AN68" s="529"/>
      <c r="AO68" s="529"/>
      <c r="AP68" s="529"/>
      <c r="AQ68" s="529"/>
      <c r="AR68" s="529"/>
      <c r="AS68" s="529"/>
      <c r="AT68" s="529"/>
      <c r="AU68" s="529"/>
      <c r="AV68" s="529"/>
      <c r="AW68" s="529"/>
      <c r="AX68" s="529"/>
      <c r="AY68" s="529"/>
      <c r="AZ68" s="529"/>
      <c r="BA68" s="529"/>
      <c r="BB68" s="529"/>
      <c r="BC68" s="529"/>
      <c r="BD68" s="529"/>
      <c r="BE68" s="529"/>
      <c r="BF68" s="529"/>
      <c r="CQ68" s="522"/>
      <c r="CR68" s="522"/>
      <c r="CS68" s="522"/>
      <c r="CT68" s="522"/>
      <c r="CU68" s="522"/>
      <c r="CV68" s="522"/>
      <c r="CW68" s="522"/>
      <c r="CX68" s="522"/>
      <c r="CY68" s="522"/>
      <c r="CZ68" s="522"/>
      <c r="DA68" s="522"/>
      <c r="DB68" s="522"/>
      <c r="DC68" s="522"/>
      <c r="DD68" s="522"/>
      <c r="DE68" s="522"/>
      <c r="DF68" s="522"/>
      <c r="DG68" s="522"/>
      <c r="DH68" s="522"/>
      <c r="DI68" s="522"/>
      <c r="DJ68" s="522"/>
      <c r="DK68" s="522"/>
      <c r="DL68" s="522"/>
      <c r="DM68" s="522"/>
      <c r="DN68" s="522"/>
      <c r="GH68" s="398"/>
    </row>
    <row r="69" spans="2:190" ht="21" customHeight="1">
      <c r="B69" s="527" t="s">
        <v>326</v>
      </c>
      <c r="C69" s="529"/>
      <c r="D69" s="529"/>
      <c r="E69" s="529"/>
      <c r="F69" s="529"/>
      <c r="G69" s="529"/>
      <c r="H69" s="529"/>
      <c r="I69" s="529"/>
      <c r="J69" s="529"/>
      <c r="K69" s="529"/>
      <c r="L69" s="529"/>
      <c r="M69" s="529"/>
      <c r="N69" s="529"/>
      <c r="O69" s="529"/>
      <c r="P69" s="529"/>
      <c r="Q69" s="529"/>
      <c r="R69" s="529"/>
      <c r="S69" s="529"/>
      <c r="T69" s="529"/>
      <c r="U69" s="529"/>
      <c r="V69" s="529"/>
      <c r="W69" s="529"/>
      <c r="X69" s="529"/>
      <c r="Y69" s="529"/>
      <c r="Z69" s="529"/>
      <c r="AA69" s="529"/>
      <c r="AB69" s="529"/>
      <c r="AC69" s="529"/>
      <c r="AD69" s="529"/>
      <c r="AE69" s="529"/>
      <c r="AF69" s="529"/>
      <c r="AG69" s="529"/>
      <c r="AH69" s="529"/>
      <c r="AI69" s="529"/>
      <c r="AJ69" s="529"/>
      <c r="AK69" s="529"/>
      <c r="AL69" s="529"/>
      <c r="AM69" s="529"/>
      <c r="AN69" s="529"/>
      <c r="AO69" s="529"/>
      <c r="AP69" s="529"/>
      <c r="AQ69" s="529"/>
      <c r="AR69" s="529"/>
      <c r="AS69" s="529"/>
      <c r="AT69" s="529"/>
      <c r="AU69" s="529"/>
      <c r="AV69" s="529"/>
      <c r="AW69" s="529"/>
      <c r="AX69" s="529"/>
      <c r="AY69" s="529"/>
      <c r="AZ69" s="529"/>
      <c r="BA69" s="529"/>
      <c r="BB69" s="529"/>
      <c r="BC69" s="529"/>
      <c r="BD69" s="529"/>
      <c r="BE69" s="529"/>
      <c r="BF69" s="529"/>
      <c r="CQ69" s="522"/>
      <c r="CR69" s="522"/>
      <c r="CS69" s="522"/>
      <c r="CT69" s="522"/>
      <c r="CU69" s="522"/>
      <c r="CV69" s="522"/>
      <c r="CW69" s="522"/>
      <c r="CX69" s="522"/>
      <c r="CY69" s="522"/>
      <c r="CZ69" s="522"/>
      <c r="DA69" s="522"/>
      <c r="DB69" s="522"/>
      <c r="DC69" s="522"/>
      <c r="DD69" s="522"/>
      <c r="DE69" s="522"/>
      <c r="DF69" s="522"/>
      <c r="DG69" s="522"/>
      <c r="DH69" s="522"/>
      <c r="DI69" s="522"/>
      <c r="DJ69" s="522"/>
      <c r="DK69" s="522"/>
      <c r="DL69" s="522"/>
      <c r="DM69" s="522"/>
      <c r="DN69" s="522"/>
      <c r="GH69" s="398"/>
    </row>
    <row r="70" spans="2:190" ht="21" customHeight="1">
      <c r="B70" s="527" t="s">
        <v>457</v>
      </c>
      <c r="C70" s="529"/>
      <c r="D70" s="529"/>
      <c r="E70" s="529"/>
      <c r="F70" s="529"/>
      <c r="G70" s="529"/>
      <c r="H70" s="529"/>
      <c r="I70" s="529"/>
      <c r="J70" s="529"/>
      <c r="K70" s="529"/>
      <c r="L70" s="529"/>
      <c r="M70" s="529"/>
      <c r="N70" s="529"/>
      <c r="O70" s="529"/>
      <c r="P70" s="529"/>
      <c r="Q70" s="529"/>
      <c r="R70" s="529"/>
      <c r="S70" s="529"/>
      <c r="T70" s="529"/>
      <c r="U70" s="529"/>
      <c r="V70" s="529"/>
      <c r="W70" s="529"/>
      <c r="X70" s="529"/>
      <c r="Y70" s="529"/>
      <c r="Z70" s="529"/>
      <c r="AA70" s="529"/>
      <c r="AB70" s="529"/>
      <c r="AC70" s="529"/>
      <c r="AD70" s="529"/>
      <c r="AE70" s="529"/>
      <c r="AF70" s="529"/>
      <c r="AG70" s="529"/>
      <c r="AH70" s="529"/>
      <c r="AI70" s="529"/>
      <c r="AJ70" s="529"/>
      <c r="AK70" s="529"/>
      <c r="AL70" s="529"/>
      <c r="AM70" s="529"/>
      <c r="AN70" s="529"/>
      <c r="AO70" s="529"/>
      <c r="AP70" s="529"/>
      <c r="AQ70" s="529"/>
      <c r="AR70" s="529"/>
      <c r="AS70" s="529"/>
      <c r="AT70" s="529"/>
      <c r="AU70" s="529"/>
      <c r="AV70" s="529"/>
      <c r="AW70" s="529"/>
      <c r="AX70" s="529"/>
      <c r="AY70" s="529"/>
      <c r="AZ70" s="529"/>
      <c r="BA70" s="529"/>
      <c r="BB70" s="529"/>
      <c r="BC70" s="529"/>
      <c r="BD70" s="529"/>
      <c r="BE70" s="529"/>
      <c r="BF70" s="529"/>
      <c r="CQ70" s="522"/>
      <c r="CR70" s="522"/>
      <c r="CS70" s="522"/>
      <c r="CT70" s="522"/>
      <c r="CU70" s="522"/>
      <c r="CV70" s="522"/>
      <c r="CW70" s="522"/>
      <c r="CX70" s="522"/>
      <c r="CY70" s="522"/>
      <c r="CZ70" s="522"/>
      <c r="DA70" s="522"/>
      <c r="DB70" s="522"/>
      <c r="DC70" s="522"/>
      <c r="DD70" s="522"/>
      <c r="DE70" s="522"/>
      <c r="DF70" s="522"/>
      <c r="DG70" s="522"/>
      <c r="DH70" s="522"/>
      <c r="DI70" s="522"/>
      <c r="DJ70" s="522"/>
      <c r="DK70" s="522"/>
      <c r="DL70" s="522"/>
      <c r="DM70" s="522"/>
      <c r="DN70" s="522"/>
      <c r="GH70" s="398"/>
    </row>
    <row r="71" spans="2:190" ht="21" customHeight="1">
      <c r="B71" s="527" t="s">
        <v>327</v>
      </c>
      <c r="CQ71" s="522"/>
      <c r="CR71" s="522"/>
      <c r="CS71" s="522"/>
      <c r="CT71" s="522"/>
      <c r="CU71" s="522"/>
      <c r="CV71" s="522"/>
      <c r="CW71" s="522"/>
      <c r="CX71" s="522"/>
      <c r="CY71" s="522"/>
      <c r="CZ71" s="522"/>
      <c r="DA71" s="522"/>
      <c r="DB71" s="522"/>
      <c r="DC71" s="522"/>
      <c r="DD71" s="522"/>
      <c r="DE71" s="522"/>
      <c r="DF71" s="522"/>
      <c r="DG71" s="522"/>
      <c r="DH71" s="522"/>
      <c r="DI71" s="522"/>
      <c r="DJ71" s="522"/>
      <c r="DK71" s="522"/>
      <c r="DL71" s="522"/>
      <c r="DM71" s="522"/>
      <c r="DN71" s="522"/>
      <c r="GH71" s="398"/>
    </row>
    <row r="72" spans="2:190" ht="21" customHeight="1">
      <c r="B72" s="527"/>
      <c r="DW72" s="398"/>
      <c r="DX72" s="398"/>
      <c r="DY72" s="398"/>
      <c r="DZ72" s="398"/>
      <c r="EA72" s="398"/>
      <c r="EB72" s="398"/>
      <c r="EC72" s="398"/>
      <c r="ED72" s="398"/>
      <c r="EE72" s="398"/>
      <c r="EF72" s="398"/>
      <c r="EG72" s="398"/>
      <c r="EH72" s="398"/>
      <c r="EI72" s="398"/>
      <c r="EJ72" s="398"/>
      <c r="EK72" s="398"/>
      <c r="EL72" s="398"/>
      <c r="EM72" s="398"/>
      <c r="EN72" s="398"/>
      <c r="EO72" s="398"/>
      <c r="EP72" s="398"/>
      <c r="EQ72" s="398"/>
      <c r="ER72" s="398"/>
      <c r="ES72" s="398"/>
      <c r="ET72" s="398"/>
      <c r="EU72" s="398"/>
      <c r="EV72" s="398"/>
      <c r="EW72" s="398"/>
      <c r="EX72" s="398"/>
      <c r="EY72" s="398"/>
      <c r="EZ72" s="398"/>
      <c r="FA72" s="398"/>
      <c r="FB72" s="398"/>
      <c r="FC72" s="398"/>
      <c r="FD72" s="398"/>
      <c r="FE72" s="398"/>
      <c r="FF72" s="398"/>
      <c r="FG72" s="398"/>
      <c r="FH72" s="398"/>
      <c r="FI72" s="398"/>
      <c r="FJ72" s="398"/>
      <c r="FK72" s="398"/>
      <c r="FL72" s="398"/>
      <c r="FM72" s="398"/>
      <c r="FN72" s="398"/>
      <c r="FO72" s="398"/>
      <c r="FP72" s="398"/>
      <c r="FQ72" s="398"/>
      <c r="FR72" s="398"/>
      <c r="FS72" s="398"/>
      <c r="FT72" s="398"/>
      <c r="FU72" s="398"/>
      <c r="FV72" s="398"/>
      <c r="FW72" s="398"/>
      <c r="FX72" s="398"/>
      <c r="FY72" s="398"/>
      <c r="FZ72" s="398"/>
      <c r="GA72" s="398"/>
      <c r="GB72" s="398"/>
      <c r="GC72" s="398"/>
      <c r="GD72" s="398"/>
      <c r="GE72" s="398"/>
      <c r="GF72" s="398"/>
      <c r="GH72" s="398"/>
    </row>
    <row r="73" spans="2:190" ht="18" customHeight="1">
      <c r="B73" s="398"/>
      <c r="DW73" s="398"/>
      <c r="DX73" s="398"/>
      <c r="DY73" s="398"/>
      <c r="DZ73" s="398"/>
      <c r="EA73" s="398"/>
      <c r="EB73" s="398"/>
      <c r="EC73" s="398"/>
      <c r="ED73" s="398"/>
      <c r="EE73" s="398"/>
      <c r="EF73" s="398"/>
      <c r="EG73" s="398"/>
      <c r="EH73" s="398"/>
      <c r="EI73" s="398"/>
      <c r="EJ73" s="398"/>
      <c r="EK73" s="398"/>
      <c r="EL73" s="398"/>
      <c r="EM73" s="398"/>
      <c r="EN73" s="398"/>
      <c r="EO73" s="398"/>
      <c r="EP73" s="398"/>
      <c r="EQ73" s="398"/>
      <c r="ER73" s="398"/>
      <c r="ES73" s="398"/>
      <c r="ET73" s="398"/>
      <c r="EU73" s="398"/>
      <c r="EV73" s="398"/>
      <c r="EW73" s="398"/>
      <c r="EX73" s="398"/>
      <c r="EY73" s="398"/>
      <c r="EZ73" s="398"/>
      <c r="FA73" s="398"/>
      <c r="FB73" s="398"/>
      <c r="FC73" s="398"/>
      <c r="FD73" s="398"/>
      <c r="FE73" s="398"/>
      <c r="FF73" s="398"/>
      <c r="FG73" s="398"/>
      <c r="FH73" s="398"/>
      <c r="FI73" s="398"/>
      <c r="FJ73" s="398"/>
      <c r="FK73" s="398"/>
      <c r="FL73" s="398"/>
      <c r="FM73" s="398"/>
      <c r="FN73" s="398"/>
      <c r="FO73" s="398"/>
      <c r="FP73" s="398"/>
      <c r="FQ73" s="398"/>
      <c r="FR73" s="398"/>
      <c r="FS73" s="398"/>
      <c r="FT73" s="398"/>
      <c r="FU73" s="398"/>
      <c r="FV73" s="398"/>
      <c r="FW73" s="398"/>
      <c r="FX73" s="398"/>
      <c r="FY73" s="398"/>
      <c r="FZ73" s="398"/>
      <c r="GA73" s="398"/>
      <c r="GB73" s="398"/>
      <c r="GC73" s="398"/>
      <c r="GD73" s="398"/>
      <c r="GE73" s="398"/>
      <c r="GF73" s="398"/>
      <c r="GH73" s="398"/>
    </row>
    <row r="74" spans="59:190" ht="13.5" customHeight="1">
      <c r="BG74" s="529"/>
      <c r="BH74" s="529"/>
      <c r="BI74" s="529"/>
      <c r="BJ74" s="529"/>
      <c r="BK74" s="529"/>
      <c r="BL74" s="529"/>
      <c r="BM74" s="529"/>
      <c r="BN74" s="529"/>
      <c r="BO74" s="529"/>
      <c r="BP74" s="529"/>
      <c r="BQ74" s="529"/>
      <c r="BR74" s="529"/>
      <c r="BS74" s="529"/>
      <c r="BT74" s="529"/>
      <c r="BU74" s="529"/>
      <c r="BV74" s="529"/>
      <c r="BW74" s="529"/>
      <c r="BX74" s="529"/>
      <c r="BY74" s="529"/>
      <c r="BZ74" s="529"/>
      <c r="CA74" s="529"/>
      <c r="CB74" s="529"/>
      <c r="CC74" s="529"/>
      <c r="CD74" s="529"/>
      <c r="CE74" s="529"/>
      <c r="CF74" s="529"/>
      <c r="CG74" s="529"/>
      <c r="CH74" s="529"/>
      <c r="CI74" s="529"/>
      <c r="CJ74" s="529"/>
      <c r="CK74" s="529"/>
      <c r="CL74" s="529"/>
      <c r="CM74" s="529"/>
      <c r="CN74" s="529"/>
      <c r="CO74" s="529"/>
      <c r="CP74" s="529"/>
      <c r="CQ74" s="529"/>
      <c r="CR74" s="529"/>
      <c r="CS74" s="529"/>
      <c r="CT74" s="529"/>
      <c r="CU74" s="529"/>
      <c r="CV74" s="529"/>
      <c r="CW74" s="529"/>
      <c r="CX74" s="529"/>
      <c r="CY74" s="529"/>
      <c r="CZ74" s="529"/>
      <c r="DA74" s="529"/>
      <c r="DB74" s="529"/>
      <c r="DC74" s="529"/>
      <c r="DD74" s="529"/>
      <c r="DE74" s="529"/>
      <c r="DF74" s="529"/>
      <c r="DG74" s="529"/>
      <c r="DH74" s="529"/>
      <c r="DI74" s="529"/>
      <c r="DJ74" s="529"/>
      <c r="DK74" s="529"/>
      <c r="DL74" s="529"/>
      <c r="DM74" s="529"/>
      <c r="DN74" s="529"/>
      <c r="DO74" s="529"/>
      <c r="DP74" s="529"/>
      <c r="DQ74" s="529"/>
      <c r="DR74" s="529"/>
      <c r="DS74" s="529"/>
      <c r="DT74" s="529"/>
      <c r="DU74" s="529"/>
      <c r="DV74" s="529"/>
      <c r="DW74" s="529"/>
      <c r="DX74" s="529"/>
      <c r="DY74" s="529"/>
      <c r="DZ74" s="529"/>
      <c r="EA74" s="529"/>
      <c r="EB74" s="529"/>
      <c r="EC74" s="529"/>
      <c r="ED74" s="529"/>
      <c r="EE74" s="529"/>
      <c r="EF74" s="529"/>
      <c r="EG74" s="529"/>
      <c r="EH74" s="529"/>
      <c r="EI74" s="529"/>
      <c r="EJ74" s="529"/>
      <c r="EK74" s="529"/>
      <c r="EL74" s="529"/>
      <c r="EM74" s="529"/>
      <c r="EN74" s="529"/>
      <c r="EO74" s="529"/>
      <c r="EP74" s="529"/>
      <c r="EQ74" s="529"/>
      <c r="ER74" s="529"/>
      <c r="ES74" s="529"/>
      <c r="ET74" s="529"/>
      <c r="EU74" s="529"/>
      <c r="EV74" s="529"/>
      <c r="EW74" s="529"/>
      <c r="EX74" s="529"/>
      <c r="EY74" s="529"/>
      <c r="EZ74" s="529"/>
      <c r="FA74" s="529"/>
      <c r="FB74" s="529"/>
      <c r="FC74" s="529"/>
      <c r="FD74" s="529"/>
      <c r="FE74" s="529"/>
      <c r="FF74" s="529"/>
      <c r="FG74" s="529"/>
      <c r="FH74" s="529"/>
      <c r="FI74" s="529"/>
      <c r="FJ74" s="529"/>
      <c r="FK74" s="529"/>
      <c r="FL74" s="529"/>
      <c r="FM74" s="529"/>
      <c r="FN74" s="529"/>
      <c r="FO74" s="529"/>
      <c r="FP74" s="529"/>
      <c r="FQ74" s="529"/>
      <c r="FR74" s="529"/>
      <c r="FS74" s="529"/>
      <c r="FT74" s="529"/>
      <c r="FU74" s="529"/>
      <c r="FV74" s="529"/>
      <c r="FW74" s="529"/>
      <c r="FX74" s="529"/>
      <c r="FY74" s="529"/>
      <c r="FZ74" s="529"/>
      <c r="GA74" s="529"/>
      <c r="GB74" s="529"/>
      <c r="GC74" s="529"/>
      <c r="GD74" s="529"/>
      <c r="GE74" s="529"/>
      <c r="GF74" s="529"/>
      <c r="GH74" s="398"/>
    </row>
    <row r="75" spans="4:190" ht="13.5" customHeight="1">
      <c r="D75" s="398"/>
      <c r="BG75" s="529"/>
      <c r="BH75" s="529"/>
      <c r="BI75" s="529"/>
      <c r="BJ75" s="529"/>
      <c r="BK75" s="529"/>
      <c r="BL75" s="529"/>
      <c r="BM75" s="529"/>
      <c r="BN75" s="529"/>
      <c r="BO75" s="529"/>
      <c r="BP75" s="529"/>
      <c r="BQ75" s="529"/>
      <c r="BR75" s="529"/>
      <c r="BS75" s="529"/>
      <c r="BT75" s="529"/>
      <c r="BU75" s="529"/>
      <c r="BV75" s="529"/>
      <c r="BW75" s="529"/>
      <c r="BX75" s="529"/>
      <c r="BY75" s="529"/>
      <c r="BZ75" s="529"/>
      <c r="CA75" s="529"/>
      <c r="CB75" s="529"/>
      <c r="CC75" s="529"/>
      <c r="CD75" s="529"/>
      <c r="CE75" s="529"/>
      <c r="CF75" s="529"/>
      <c r="CG75" s="529"/>
      <c r="CH75" s="529"/>
      <c r="CI75" s="529"/>
      <c r="CJ75" s="529"/>
      <c r="CK75" s="529"/>
      <c r="CL75" s="529"/>
      <c r="CM75" s="529"/>
      <c r="CN75" s="529"/>
      <c r="CO75" s="529"/>
      <c r="CP75" s="529"/>
      <c r="CQ75" s="529"/>
      <c r="CR75" s="529"/>
      <c r="CS75" s="529"/>
      <c r="CT75" s="529"/>
      <c r="CU75" s="529"/>
      <c r="CV75" s="529"/>
      <c r="CW75" s="529"/>
      <c r="CX75" s="529"/>
      <c r="CY75" s="529"/>
      <c r="CZ75" s="529"/>
      <c r="DA75" s="529"/>
      <c r="DB75" s="529"/>
      <c r="DC75" s="529"/>
      <c r="DD75" s="529"/>
      <c r="DE75" s="529"/>
      <c r="DF75" s="529"/>
      <c r="DG75" s="529"/>
      <c r="DH75" s="529"/>
      <c r="DI75" s="529"/>
      <c r="DJ75" s="529"/>
      <c r="DK75" s="529"/>
      <c r="DL75" s="529"/>
      <c r="DM75" s="529"/>
      <c r="DN75" s="529"/>
      <c r="DO75" s="529"/>
      <c r="DP75" s="529"/>
      <c r="DQ75" s="529"/>
      <c r="DR75" s="529"/>
      <c r="DS75" s="529"/>
      <c r="DT75" s="529"/>
      <c r="DU75" s="529"/>
      <c r="DV75" s="529"/>
      <c r="DW75" s="529"/>
      <c r="DX75" s="529"/>
      <c r="DY75" s="529"/>
      <c r="DZ75" s="529"/>
      <c r="EA75" s="529"/>
      <c r="EB75" s="529"/>
      <c r="EC75" s="529"/>
      <c r="ED75" s="529"/>
      <c r="EE75" s="529"/>
      <c r="EF75" s="529"/>
      <c r="EG75" s="529"/>
      <c r="EH75" s="529"/>
      <c r="EI75" s="529"/>
      <c r="EJ75" s="529"/>
      <c r="EK75" s="529"/>
      <c r="EL75" s="529"/>
      <c r="EM75" s="529"/>
      <c r="EN75" s="529"/>
      <c r="EO75" s="529"/>
      <c r="EP75" s="529"/>
      <c r="EQ75" s="529"/>
      <c r="ER75" s="529"/>
      <c r="ES75" s="529"/>
      <c r="ET75" s="529"/>
      <c r="EU75" s="529"/>
      <c r="EV75" s="529"/>
      <c r="EW75" s="529"/>
      <c r="EX75" s="529"/>
      <c r="EY75" s="529"/>
      <c r="EZ75" s="529"/>
      <c r="FA75" s="529"/>
      <c r="FB75" s="529"/>
      <c r="FC75" s="529"/>
      <c r="FD75" s="529"/>
      <c r="FE75" s="529"/>
      <c r="FF75" s="529"/>
      <c r="FG75" s="529"/>
      <c r="FH75" s="529"/>
      <c r="FI75" s="529"/>
      <c r="FJ75" s="529"/>
      <c r="FK75" s="529"/>
      <c r="FL75" s="529"/>
      <c r="FM75" s="529"/>
      <c r="FN75" s="529"/>
      <c r="FO75" s="529"/>
      <c r="FP75" s="529"/>
      <c r="FQ75" s="529"/>
      <c r="FR75" s="529"/>
      <c r="FS75" s="529"/>
      <c r="FT75" s="529"/>
      <c r="FU75" s="529"/>
      <c r="FV75" s="529"/>
      <c r="FW75" s="529"/>
      <c r="FX75" s="529"/>
      <c r="FY75" s="529"/>
      <c r="FZ75" s="529"/>
      <c r="GA75" s="529"/>
      <c r="GB75" s="529"/>
      <c r="GC75" s="529"/>
      <c r="GD75" s="529"/>
      <c r="GE75" s="529"/>
      <c r="GF75" s="529"/>
      <c r="GH75" s="398"/>
    </row>
    <row r="76" spans="4:190" ht="13.5" customHeight="1" hidden="1">
      <c r="D76" s="530" t="s">
        <v>35</v>
      </c>
      <c r="E76" s="531" t="str">
        <f>E14&amp;COUNTA(E10:E11)&amp;COUNTA(E12)</f>
        <v>311</v>
      </c>
      <c r="F76" s="531" t="str">
        <f aca="true" t="shared" si="44" ref="F76:BQ76">F14&amp;COUNTA(F10:F11)&amp;COUNTA(F12)</f>
        <v>311</v>
      </c>
      <c r="G76" s="531" t="str">
        <f t="shared" si="44"/>
        <v>311</v>
      </c>
      <c r="H76" s="531" t="str">
        <f t="shared" si="44"/>
        <v>310</v>
      </c>
      <c r="I76" s="531" t="str">
        <f t="shared" si="44"/>
        <v>310</v>
      </c>
      <c r="J76" s="531" t="str">
        <f t="shared" si="44"/>
        <v>311</v>
      </c>
      <c r="K76" s="531" t="str">
        <f t="shared" si="44"/>
        <v>311</v>
      </c>
      <c r="L76" s="531" t="str">
        <f t="shared" si="44"/>
        <v>311</v>
      </c>
      <c r="M76" s="531" t="str">
        <f t="shared" si="44"/>
        <v>311</v>
      </c>
      <c r="N76" s="531" t="str">
        <f t="shared" si="44"/>
        <v>311</v>
      </c>
      <c r="O76" s="531" t="str">
        <f t="shared" si="44"/>
        <v>310</v>
      </c>
      <c r="P76" s="531" t="str">
        <f t="shared" si="44"/>
        <v>310</v>
      </c>
      <c r="Q76" s="531" t="str">
        <f t="shared" si="44"/>
        <v>311</v>
      </c>
      <c r="R76" s="531" t="str">
        <f t="shared" si="44"/>
        <v>311</v>
      </c>
      <c r="S76" s="531" t="str">
        <f t="shared" si="44"/>
        <v>311</v>
      </c>
      <c r="T76" s="531" t="str">
        <f t="shared" si="44"/>
        <v>311</v>
      </c>
      <c r="U76" s="531" t="str">
        <f t="shared" si="44"/>
        <v>311</v>
      </c>
      <c r="V76" s="531" t="str">
        <f t="shared" si="44"/>
        <v>310</v>
      </c>
      <c r="W76" s="531" t="str">
        <f t="shared" si="44"/>
        <v>310</v>
      </c>
      <c r="X76" s="531" t="str">
        <f t="shared" si="44"/>
        <v>311</v>
      </c>
      <c r="Y76" s="531" t="str">
        <f t="shared" si="44"/>
        <v>311</v>
      </c>
      <c r="Z76" s="531" t="str">
        <f t="shared" si="44"/>
        <v>311</v>
      </c>
      <c r="AA76" s="531" t="str">
        <f t="shared" si="44"/>
        <v>311</v>
      </c>
      <c r="AB76" s="531" t="str">
        <f t="shared" si="44"/>
        <v>311</v>
      </c>
      <c r="AC76" s="531" t="str">
        <f t="shared" si="44"/>
        <v>310</v>
      </c>
      <c r="AD76" s="531" t="str">
        <f t="shared" si="44"/>
        <v>310</v>
      </c>
      <c r="AE76" s="531" t="str">
        <f t="shared" si="44"/>
        <v>311</v>
      </c>
      <c r="AF76" s="531" t="str">
        <f t="shared" si="44"/>
        <v>311</v>
      </c>
      <c r="AG76" s="531" t="str">
        <f t="shared" si="44"/>
        <v>310</v>
      </c>
      <c r="AH76" s="531" t="str">
        <f t="shared" si="44"/>
        <v>311</v>
      </c>
      <c r="AI76" s="531" t="str">
        <f t="shared" si="44"/>
        <v>311</v>
      </c>
      <c r="AJ76" s="531" t="str">
        <f t="shared" si="44"/>
        <v>310</v>
      </c>
      <c r="AK76" s="531" t="str">
        <f t="shared" si="44"/>
        <v>310</v>
      </c>
      <c r="AL76" s="531" t="str">
        <f t="shared" si="44"/>
        <v>310</v>
      </c>
      <c r="AM76" s="531" t="str">
        <f t="shared" si="44"/>
        <v>410</v>
      </c>
      <c r="AN76" s="531" t="str">
        <f t="shared" si="44"/>
        <v>410</v>
      </c>
      <c r="AO76" s="531" t="str">
        <f t="shared" si="44"/>
        <v>411</v>
      </c>
      <c r="AP76" s="531" t="str">
        <f t="shared" si="44"/>
        <v>411</v>
      </c>
      <c r="AQ76" s="531" t="str">
        <f t="shared" si="44"/>
        <v>410</v>
      </c>
      <c r="AR76" s="531" t="str">
        <f t="shared" si="44"/>
        <v>410</v>
      </c>
      <c r="AS76" s="531" t="str">
        <f t="shared" si="44"/>
        <v>411</v>
      </c>
      <c r="AT76" s="531" t="str">
        <f t="shared" si="44"/>
        <v>411</v>
      </c>
      <c r="AU76" s="531" t="str">
        <f t="shared" si="44"/>
        <v>411</v>
      </c>
      <c r="AV76" s="531" t="str">
        <f t="shared" si="44"/>
        <v>411</v>
      </c>
      <c r="AW76" s="531" t="str">
        <f t="shared" si="44"/>
        <v>411</v>
      </c>
      <c r="AX76" s="531" t="str">
        <f t="shared" si="44"/>
        <v>410</v>
      </c>
      <c r="AY76" s="531" t="str">
        <f t="shared" si="44"/>
        <v>410</v>
      </c>
      <c r="AZ76" s="531" t="str">
        <f t="shared" si="44"/>
        <v>411</v>
      </c>
      <c r="BA76" s="531" t="str">
        <f t="shared" si="44"/>
        <v>411</v>
      </c>
      <c r="BB76" s="531" t="str">
        <f t="shared" si="44"/>
        <v>411</v>
      </c>
      <c r="BC76" s="531" t="str">
        <f t="shared" si="44"/>
        <v>411</v>
      </c>
      <c r="BD76" s="531" t="str">
        <f t="shared" si="44"/>
        <v>411</v>
      </c>
      <c r="BE76" s="531" t="str">
        <f t="shared" si="44"/>
        <v>410</v>
      </c>
      <c r="BF76" s="531" t="str">
        <f t="shared" si="44"/>
        <v>410</v>
      </c>
      <c r="BG76" s="531" t="str">
        <f t="shared" si="44"/>
        <v>411</v>
      </c>
      <c r="BH76" s="531" t="str">
        <f t="shared" si="44"/>
        <v>411</v>
      </c>
      <c r="BI76" s="531" t="str">
        <f t="shared" si="44"/>
        <v>411</v>
      </c>
      <c r="BJ76" s="531" t="str">
        <f t="shared" si="44"/>
        <v>411</v>
      </c>
      <c r="BK76" s="531" t="str">
        <f t="shared" si="44"/>
        <v>411</v>
      </c>
      <c r="BL76" s="531" t="str">
        <f t="shared" si="44"/>
        <v>410</v>
      </c>
      <c r="BM76" s="531" t="str">
        <f t="shared" si="44"/>
        <v>410</v>
      </c>
      <c r="BN76" s="531" t="str">
        <f t="shared" si="44"/>
        <v>411</v>
      </c>
      <c r="BO76" s="531" t="str">
        <f t="shared" si="44"/>
        <v>411</v>
      </c>
      <c r="BP76" s="531" t="str">
        <f t="shared" si="44"/>
        <v>411</v>
      </c>
      <c r="BQ76" s="531" t="str">
        <f t="shared" si="44"/>
        <v>411</v>
      </c>
      <c r="BR76" s="531" t="str">
        <f aca="true" t="shared" si="45" ref="BR76:DV76">BR14&amp;COUNTA(BR10:BR11)&amp;COUNTA(BR12)</f>
        <v>411</v>
      </c>
      <c r="BS76" s="531" t="str">
        <f t="shared" si="45"/>
        <v>410</v>
      </c>
      <c r="BT76" s="531" t="str">
        <f t="shared" si="45"/>
        <v>410</v>
      </c>
      <c r="BU76" s="531" t="str">
        <f t="shared" si="45"/>
        <v>411</v>
      </c>
      <c r="BV76" s="531" t="str">
        <f t="shared" si="45"/>
        <v>411</v>
      </c>
      <c r="BW76" s="531" t="str">
        <f t="shared" si="45"/>
        <v>411</v>
      </c>
      <c r="BX76" s="531" t="str">
        <f t="shared" si="45"/>
        <v>411</v>
      </c>
      <c r="BY76" s="531" t="str">
        <f t="shared" si="45"/>
        <v>411</v>
      </c>
      <c r="BZ76" s="531" t="str">
        <f t="shared" si="45"/>
        <v>410</v>
      </c>
      <c r="CA76" s="531" t="str">
        <f t="shared" si="45"/>
        <v>510</v>
      </c>
      <c r="CB76" s="531" t="str">
        <f t="shared" si="45"/>
        <v>511</v>
      </c>
      <c r="CC76" s="531" t="str">
        <f t="shared" si="45"/>
        <v>511</v>
      </c>
      <c r="CD76" s="531" t="str">
        <f t="shared" si="45"/>
        <v>511</v>
      </c>
      <c r="CE76" s="531" t="str">
        <f t="shared" si="45"/>
        <v>511</v>
      </c>
      <c r="CF76" s="531" t="str">
        <f t="shared" si="45"/>
        <v>511</v>
      </c>
      <c r="CG76" s="531" t="str">
        <f t="shared" si="45"/>
        <v>510</v>
      </c>
      <c r="CH76" s="531" t="str">
        <f t="shared" si="45"/>
        <v>510</v>
      </c>
      <c r="CI76" s="531" t="str">
        <f t="shared" si="45"/>
        <v>511</v>
      </c>
      <c r="CJ76" s="531" t="str">
        <f t="shared" si="45"/>
        <v>511</v>
      </c>
      <c r="CK76" s="531" t="str">
        <f t="shared" si="45"/>
        <v>511</v>
      </c>
      <c r="CL76" s="531" t="str">
        <f t="shared" si="45"/>
        <v>511</v>
      </c>
      <c r="CM76" s="531" t="str">
        <f t="shared" si="45"/>
        <v>511</v>
      </c>
      <c r="CN76" s="531" t="str">
        <f t="shared" si="45"/>
        <v>510</v>
      </c>
      <c r="CO76" s="531" t="str">
        <f t="shared" si="45"/>
        <v>510</v>
      </c>
      <c r="CP76" s="531" t="str">
        <f t="shared" si="45"/>
        <v>511</v>
      </c>
      <c r="CQ76" s="531" t="str">
        <f t="shared" si="45"/>
        <v>511</v>
      </c>
      <c r="CR76" s="531" t="str">
        <f t="shared" si="45"/>
        <v>511</v>
      </c>
      <c r="CS76" s="531" t="str">
        <f t="shared" si="45"/>
        <v>511</v>
      </c>
      <c r="CT76" s="531" t="str">
        <f t="shared" si="45"/>
        <v>511</v>
      </c>
      <c r="CU76" s="531" t="str">
        <f t="shared" si="45"/>
        <v>510</v>
      </c>
      <c r="CV76" s="531" t="str">
        <f t="shared" si="45"/>
        <v>510</v>
      </c>
      <c r="CW76" s="531" t="str">
        <f t="shared" si="45"/>
        <v>511</v>
      </c>
      <c r="CX76" s="531" t="str">
        <f t="shared" si="45"/>
        <v>511</v>
      </c>
      <c r="CY76" s="531" t="str">
        <f t="shared" si="45"/>
        <v>511</v>
      </c>
      <c r="CZ76" s="531" t="str">
        <f t="shared" si="45"/>
        <v>511</v>
      </c>
      <c r="DA76" s="531" t="str">
        <f t="shared" si="45"/>
        <v>501</v>
      </c>
      <c r="DB76" s="531" t="str">
        <f t="shared" si="45"/>
        <v>500</v>
      </c>
      <c r="DC76" s="531" t="str">
        <f t="shared" si="45"/>
        <v>500</v>
      </c>
      <c r="DD76" s="531" t="str">
        <f t="shared" si="45"/>
        <v>501</v>
      </c>
      <c r="DE76" s="531" t="str">
        <f t="shared" si="45"/>
        <v>501</v>
      </c>
      <c r="DF76" s="531" t="str">
        <f t="shared" si="45"/>
        <v>501</v>
      </c>
      <c r="DG76" s="531" t="str">
        <f t="shared" si="45"/>
        <v>501</v>
      </c>
      <c r="DH76" s="531" t="str">
        <f t="shared" si="45"/>
        <v>501</v>
      </c>
      <c r="DI76" s="531" t="str">
        <f t="shared" si="45"/>
        <v>600</v>
      </c>
      <c r="DJ76" s="531" t="str">
        <f t="shared" si="45"/>
        <v>600</v>
      </c>
      <c r="DK76" s="531" t="str">
        <f t="shared" si="45"/>
        <v>600</v>
      </c>
      <c r="DL76" s="531" t="str">
        <f t="shared" si="45"/>
        <v>601</v>
      </c>
      <c r="DM76" s="531" t="str">
        <f t="shared" si="45"/>
        <v>601</v>
      </c>
      <c r="DN76" s="531" t="str">
        <f t="shared" si="45"/>
        <v>601</v>
      </c>
      <c r="DO76" s="531" t="str">
        <f t="shared" si="45"/>
        <v>601</v>
      </c>
      <c r="DP76" s="531" t="str">
        <f t="shared" si="45"/>
        <v>600</v>
      </c>
      <c r="DQ76" s="531" t="str">
        <f t="shared" si="45"/>
        <v>600</v>
      </c>
      <c r="DR76" s="531" t="str">
        <f t="shared" si="45"/>
        <v>601</v>
      </c>
      <c r="DS76" s="531" t="str">
        <f t="shared" si="45"/>
        <v>601</v>
      </c>
      <c r="DT76" s="531" t="str">
        <f t="shared" si="45"/>
        <v>601</v>
      </c>
      <c r="DU76" s="531" t="str">
        <f t="shared" si="45"/>
        <v>601</v>
      </c>
      <c r="DV76" s="531" t="str">
        <f t="shared" si="45"/>
        <v>601</v>
      </c>
      <c r="GF76" s="529"/>
      <c r="GH76" s="398"/>
    </row>
    <row r="77" spans="4:190" ht="13.5" customHeight="1" hidden="1">
      <c r="D77" s="530" t="s">
        <v>36</v>
      </c>
      <c r="E77" s="531" t="str">
        <f aca="true" t="shared" si="46" ref="E77:AJ77">E33&amp;COUNTA(E29:E30)&amp;COUNTA(E31)</f>
        <v>600</v>
      </c>
      <c r="F77" s="531" t="str">
        <f t="shared" si="46"/>
        <v>600</v>
      </c>
      <c r="G77" s="531" t="str">
        <f t="shared" si="46"/>
        <v>601</v>
      </c>
      <c r="H77" s="531" t="str">
        <f t="shared" si="46"/>
        <v>601</v>
      </c>
      <c r="I77" s="531" t="str">
        <f t="shared" si="46"/>
        <v>601</v>
      </c>
      <c r="J77" s="531" t="str">
        <f t="shared" si="46"/>
        <v>601</v>
      </c>
      <c r="K77" s="531" t="str">
        <f t="shared" si="46"/>
        <v>601</v>
      </c>
      <c r="L77" s="531" t="str">
        <f t="shared" si="46"/>
        <v>600</v>
      </c>
      <c r="M77" s="531" t="str">
        <f t="shared" si="46"/>
        <v>700</v>
      </c>
      <c r="N77" s="531" t="str">
        <f t="shared" si="46"/>
        <v>701</v>
      </c>
      <c r="O77" s="531" t="str">
        <f t="shared" si="46"/>
        <v>701</v>
      </c>
      <c r="P77" s="531" t="str">
        <f t="shared" si="46"/>
        <v>701</v>
      </c>
      <c r="Q77" s="531" t="str">
        <f t="shared" si="46"/>
        <v>701</v>
      </c>
      <c r="R77" s="531" t="str">
        <f t="shared" si="46"/>
        <v>701</v>
      </c>
      <c r="S77" s="531" t="str">
        <f t="shared" si="46"/>
        <v>700</v>
      </c>
      <c r="T77" s="531" t="str">
        <f t="shared" si="46"/>
        <v>700</v>
      </c>
      <c r="U77" s="531" t="str">
        <f t="shared" si="46"/>
        <v>701</v>
      </c>
      <c r="V77" s="531" t="str">
        <f t="shared" si="46"/>
        <v>701</v>
      </c>
      <c r="W77" s="531" t="str">
        <f t="shared" si="46"/>
        <v>701</v>
      </c>
      <c r="X77" s="531" t="str">
        <f t="shared" si="46"/>
        <v>721</v>
      </c>
      <c r="Y77" s="531" t="str">
        <f t="shared" si="46"/>
        <v>711</v>
      </c>
      <c r="Z77" s="531" t="str">
        <f t="shared" si="46"/>
        <v>710</v>
      </c>
      <c r="AA77" s="531" t="str">
        <f t="shared" si="46"/>
        <v>710</v>
      </c>
      <c r="AB77" s="531" t="str">
        <f t="shared" si="46"/>
        <v>711</v>
      </c>
      <c r="AC77" s="531" t="str">
        <f t="shared" si="46"/>
        <v>711</v>
      </c>
      <c r="AD77" s="531" t="str">
        <f t="shared" si="46"/>
        <v>711</v>
      </c>
      <c r="AE77" s="531" t="str">
        <f t="shared" si="46"/>
        <v>711</v>
      </c>
      <c r="AF77" s="531" t="str">
        <f t="shared" si="46"/>
        <v>711</v>
      </c>
      <c r="AG77" s="531" t="str">
        <f t="shared" si="46"/>
        <v>710</v>
      </c>
      <c r="AH77" s="531" t="str">
        <f t="shared" si="46"/>
        <v>710</v>
      </c>
      <c r="AI77" s="531" t="str">
        <f t="shared" si="46"/>
        <v>711</v>
      </c>
      <c r="AJ77" s="531" t="str">
        <f t="shared" si="46"/>
        <v>711</v>
      </c>
      <c r="AK77" s="531" t="str">
        <f aca="true" t="shared" si="47" ref="AK77:BP77">AK33&amp;COUNTA(AK29:AK30)&amp;COUNTA(AK31)</f>
        <v>711</v>
      </c>
      <c r="AL77" s="531" t="str">
        <f t="shared" si="47"/>
        <v>711</v>
      </c>
      <c r="AM77" s="531" t="str">
        <f t="shared" si="47"/>
        <v>711</v>
      </c>
      <c r="AN77" s="531" t="str">
        <f t="shared" si="47"/>
        <v>710</v>
      </c>
      <c r="AO77" s="531" t="str">
        <f t="shared" si="47"/>
        <v>710</v>
      </c>
      <c r="AP77" s="531" t="str">
        <f t="shared" si="47"/>
        <v>711</v>
      </c>
      <c r="AQ77" s="531" t="str">
        <f t="shared" si="47"/>
        <v>711</v>
      </c>
      <c r="AR77" s="531" t="str">
        <f t="shared" si="47"/>
        <v>611</v>
      </c>
      <c r="AS77" s="531" t="str">
        <f t="shared" si="47"/>
        <v>611</v>
      </c>
      <c r="AT77" s="531" t="str">
        <f t="shared" si="47"/>
        <v>611</v>
      </c>
      <c r="AU77" s="531" t="str">
        <f t="shared" si="47"/>
        <v>610</v>
      </c>
      <c r="AV77" s="531" t="str">
        <f t="shared" si="47"/>
        <v>610</v>
      </c>
      <c r="AW77" s="531" t="str">
        <f t="shared" si="47"/>
        <v>611</v>
      </c>
      <c r="AX77" s="531" t="str">
        <f t="shared" si="47"/>
        <v>611</v>
      </c>
      <c r="AY77" s="531" t="str">
        <f t="shared" si="47"/>
        <v>611</v>
      </c>
      <c r="AZ77" s="531" t="str">
        <f t="shared" si="47"/>
        <v>611</v>
      </c>
      <c r="BA77" s="531" t="str">
        <f t="shared" si="47"/>
        <v>611</v>
      </c>
      <c r="BB77" s="531" t="str">
        <f t="shared" si="47"/>
        <v>610</v>
      </c>
      <c r="BC77" s="531" t="str">
        <f t="shared" si="47"/>
        <v>610</v>
      </c>
      <c r="BD77" s="531" t="str">
        <f t="shared" si="47"/>
        <v>610</v>
      </c>
      <c r="BE77" s="531" t="str">
        <f t="shared" si="47"/>
        <v>610</v>
      </c>
      <c r="BF77" s="531" t="str">
        <f t="shared" si="47"/>
        <v>611</v>
      </c>
      <c r="BG77" s="531" t="str">
        <f t="shared" si="47"/>
        <v>611</v>
      </c>
      <c r="BH77" s="531" t="str">
        <f t="shared" si="47"/>
        <v>611</v>
      </c>
      <c r="BI77" s="531" t="str">
        <f t="shared" si="47"/>
        <v>610</v>
      </c>
      <c r="BJ77" s="531" t="str">
        <f t="shared" si="47"/>
        <v>610</v>
      </c>
      <c r="BK77" s="531" t="str">
        <f t="shared" si="47"/>
        <v>611</v>
      </c>
      <c r="BL77" s="531" t="str">
        <f t="shared" si="47"/>
        <v>611</v>
      </c>
      <c r="BM77" s="531" t="str">
        <f t="shared" si="47"/>
        <v>611</v>
      </c>
      <c r="BN77" s="531" t="str">
        <f t="shared" si="47"/>
        <v>511</v>
      </c>
      <c r="BO77" s="531" t="str">
        <f t="shared" si="47"/>
        <v>511</v>
      </c>
      <c r="BP77" s="531" t="str">
        <f t="shared" si="47"/>
        <v>510</v>
      </c>
      <c r="BQ77" s="531" t="str">
        <f aca="true" t="shared" si="48" ref="BQ77:CV77">BQ33&amp;COUNTA(BQ29:BQ30)&amp;COUNTA(BQ31)</f>
        <v>510</v>
      </c>
      <c r="BR77" s="531" t="str">
        <f t="shared" si="48"/>
        <v>511</v>
      </c>
      <c r="BS77" s="531" t="str">
        <f t="shared" si="48"/>
        <v>511</v>
      </c>
      <c r="BT77" s="531" t="str">
        <f t="shared" si="48"/>
        <v>511</v>
      </c>
      <c r="BU77" s="531" t="str">
        <f t="shared" si="48"/>
        <v>511</v>
      </c>
      <c r="BV77" s="531" t="str">
        <f t="shared" si="48"/>
        <v>511</v>
      </c>
      <c r="BW77" s="531" t="str">
        <f t="shared" si="48"/>
        <v>510</v>
      </c>
      <c r="BX77" s="531" t="str">
        <f t="shared" si="48"/>
        <v>510</v>
      </c>
      <c r="BY77" s="531" t="str">
        <f t="shared" si="48"/>
        <v>510</v>
      </c>
      <c r="BZ77" s="531" t="str">
        <f t="shared" si="48"/>
        <v>511</v>
      </c>
      <c r="CA77" s="531" t="str">
        <f t="shared" si="48"/>
        <v>511</v>
      </c>
      <c r="CB77" s="531" t="str">
        <f t="shared" si="48"/>
        <v>511</v>
      </c>
      <c r="CC77" s="531" t="str">
        <f t="shared" si="48"/>
        <v>511</v>
      </c>
      <c r="CD77" s="531" t="str">
        <f t="shared" si="48"/>
        <v>510</v>
      </c>
      <c r="CE77" s="531" t="str">
        <f t="shared" si="48"/>
        <v>510</v>
      </c>
      <c r="CF77" s="531" t="str">
        <f t="shared" si="48"/>
        <v>511</v>
      </c>
      <c r="CG77" s="531" t="str">
        <f t="shared" si="48"/>
        <v>511</v>
      </c>
      <c r="CH77" s="531" t="str">
        <f t="shared" si="48"/>
        <v>511</v>
      </c>
      <c r="CI77" s="531" t="str">
        <f t="shared" si="48"/>
        <v>511</v>
      </c>
      <c r="CJ77" s="531" t="str">
        <f t="shared" si="48"/>
        <v>511</v>
      </c>
      <c r="CK77" s="531" t="str">
        <f t="shared" si="48"/>
        <v>510</v>
      </c>
      <c r="CL77" s="531" t="str">
        <f t="shared" si="48"/>
        <v>510</v>
      </c>
      <c r="CM77" s="531" t="str">
        <f t="shared" si="48"/>
        <v>511</v>
      </c>
      <c r="CN77" s="531" t="str">
        <f t="shared" si="48"/>
        <v>511</v>
      </c>
      <c r="CO77" s="531" t="str">
        <f t="shared" si="48"/>
        <v>511</v>
      </c>
      <c r="CP77" s="531" t="str">
        <f t="shared" si="48"/>
        <v>511</v>
      </c>
      <c r="CQ77" s="531" t="str">
        <f t="shared" si="48"/>
        <v>511</v>
      </c>
      <c r="CR77" s="531" t="str">
        <f t="shared" si="48"/>
        <v>510</v>
      </c>
      <c r="CS77" s="531" t="str">
        <f t="shared" si="48"/>
        <v>510</v>
      </c>
      <c r="CT77" s="531" t="str">
        <f t="shared" si="48"/>
        <v>511</v>
      </c>
      <c r="CU77" s="531" t="str">
        <f t="shared" si="48"/>
        <v>510</v>
      </c>
      <c r="CV77" s="531" t="str">
        <f t="shared" si="48"/>
        <v>411</v>
      </c>
      <c r="CW77" s="531" t="str">
        <f aca="true" t="shared" si="49" ref="CW77:DV77">CW33&amp;COUNTA(CW29:CW30)&amp;COUNTA(CW31)</f>
        <v>411</v>
      </c>
      <c r="CX77" s="531" t="str">
        <f t="shared" si="49"/>
        <v>411</v>
      </c>
      <c r="CY77" s="531" t="str">
        <f t="shared" si="49"/>
        <v>410</v>
      </c>
      <c r="CZ77" s="531" t="str">
        <f t="shared" si="49"/>
        <v>410</v>
      </c>
      <c r="DA77" s="531" t="str">
        <f t="shared" si="49"/>
        <v>411</v>
      </c>
      <c r="DB77" s="531" t="str">
        <f t="shared" si="49"/>
        <v>411</v>
      </c>
      <c r="DC77" s="531" t="str">
        <f t="shared" si="49"/>
        <v>411</v>
      </c>
      <c r="DD77" s="531" t="str">
        <f t="shared" si="49"/>
        <v>411</v>
      </c>
      <c r="DE77" s="531" t="str">
        <f t="shared" si="49"/>
        <v>411</v>
      </c>
      <c r="DF77" s="531" t="str">
        <f t="shared" si="49"/>
        <v>410</v>
      </c>
      <c r="DG77" s="531" t="str">
        <f t="shared" si="49"/>
        <v>410</v>
      </c>
      <c r="DH77" s="531" t="str">
        <f t="shared" si="49"/>
        <v>411</v>
      </c>
      <c r="DI77" s="531" t="str">
        <f t="shared" si="49"/>
        <v>411</v>
      </c>
      <c r="DJ77" s="531" t="str">
        <f t="shared" si="49"/>
        <v>411</v>
      </c>
      <c r="DK77" s="531" t="str">
        <f t="shared" si="49"/>
        <v>411</v>
      </c>
      <c r="DL77" s="531" t="str">
        <f t="shared" si="49"/>
        <v>411</v>
      </c>
      <c r="DM77" s="531" t="str">
        <f t="shared" si="49"/>
        <v>410</v>
      </c>
      <c r="DN77" s="531" t="str">
        <f t="shared" si="49"/>
        <v>410</v>
      </c>
      <c r="DO77" s="531" t="str">
        <f t="shared" si="49"/>
        <v>410</v>
      </c>
      <c r="DP77" s="531" t="str">
        <f t="shared" si="49"/>
        <v>401</v>
      </c>
      <c r="DQ77" s="531" t="str">
        <f t="shared" si="49"/>
        <v>401</v>
      </c>
      <c r="DR77" s="531" t="str">
        <f t="shared" si="49"/>
        <v>401</v>
      </c>
      <c r="DS77" s="531" t="str">
        <f t="shared" si="49"/>
        <v>401</v>
      </c>
      <c r="DT77" s="531" t="str">
        <f t="shared" si="49"/>
        <v>400</v>
      </c>
      <c r="DU77" s="531" t="str">
        <f t="shared" si="49"/>
        <v>400</v>
      </c>
      <c r="DV77" s="532" t="str">
        <f t="shared" si="49"/>
        <v>401</v>
      </c>
      <c r="GH77" s="398"/>
    </row>
    <row r="78" spans="4:128" ht="13.5" customHeight="1" hidden="1">
      <c r="D78" s="530" t="s">
        <v>37</v>
      </c>
      <c r="E78" s="531" t="str">
        <f aca="true" t="shared" si="50" ref="E78:AJ78">E53&amp;COUNTA(E48:E50)&amp;COUNTA(E51)</f>
        <v>401</v>
      </c>
      <c r="F78" s="531" t="str">
        <f t="shared" si="50"/>
        <v>401</v>
      </c>
      <c r="G78" s="531" t="str">
        <f t="shared" si="50"/>
        <v>401</v>
      </c>
      <c r="H78" s="531" t="str">
        <f t="shared" si="50"/>
        <v>401</v>
      </c>
      <c r="I78" s="531" t="str">
        <f t="shared" si="50"/>
        <v>400</v>
      </c>
      <c r="J78" s="531" t="str">
        <f t="shared" si="50"/>
        <v>400</v>
      </c>
      <c r="K78" s="531" t="str">
        <f t="shared" si="50"/>
        <v>401</v>
      </c>
      <c r="L78" s="531" t="str">
        <f t="shared" si="50"/>
        <v>401</v>
      </c>
      <c r="M78" s="531" t="str">
        <f t="shared" si="50"/>
        <v>401</v>
      </c>
      <c r="N78" s="531" t="str">
        <f t="shared" si="50"/>
        <v>401</v>
      </c>
      <c r="O78" s="531" t="str">
        <f t="shared" si="50"/>
        <v>401</v>
      </c>
      <c r="P78" s="531" t="str">
        <f t="shared" si="50"/>
        <v>400</v>
      </c>
      <c r="Q78" s="531" t="str">
        <f t="shared" si="50"/>
        <v>300</v>
      </c>
      <c r="R78" s="531" t="str">
        <f t="shared" si="50"/>
        <v>301</v>
      </c>
      <c r="S78" s="531" t="str">
        <f t="shared" si="50"/>
        <v>301</v>
      </c>
      <c r="T78" s="531" t="str">
        <f t="shared" si="50"/>
        <v>301</v>
      </c>
      <c r="U78" s="531" t="str">
        <f t="shared" si="50"/>
        <v>301</v>
      </c>
      <c r="V78" s="531" t="str">
        <f t="shared" si="50"/>
        <v>301</v>
      </c>
      <c r="W78" s="531" t="str">
        <f t="shared" si="50"/>
        <v>300</v>
      </c>
      <c r="X78" s="531" t="str">
        <f t="shared" si="50"/>
        <v>300</v>
      </c>
      <c r="Y78" s="531" t="str">
        <f t="shared" si="50"/>
        <v>301</v>
      </c>
      <c r="Z78" s="531" t="str">
        <f t="shared" si="50"/>
        <v>301</v>
      </c>
      <c r="AA78" s="531" t="str">
        <f t="shared" si="50"/>
        <v>300</v>
      </c>
      <c r="AB78" s="531" t="str">
        <f t="shared" si="50"/>
        <v>301</v>
      </c>
      <c r="AC78" s="531" t="str">
        <f t="shared" si="50"/>
        <v>301</v>
      </c>
      <c r="AD78" s="531" t="str">
        <f t="shared" si="50"/>
        <v>300</v>
      </c>
      <c r="AE78" s="531" t="str">
        <f t="shared" si="50"/>
        <v>300</v>
      </c>
      <c r="AF78" s="531" t="str">
        <f t="shared" si="50"/>
        <v>311</v>
      </c>
      <c r="AG78" s="531" t="str">
        <f t="shared" si="50"/>
        <v>311</v>
      </c>
      <c r="AH78" s="531" t="str">
        <f t="shared" si="50"/>
        <v>311</v>
      </c>
      <c r="AI78" s="531" t="str">
        <f t="shared" si="50"/>
        <v>311</v>
      </c>
      <c r="AJ78" s="531" t="str">
        <f t="shared" si="50"/>
        <v>310</v>
      </c>
      <c r="AK78" s="531" t="str">
        <f aca="true" t="shared" si="51" ref="AK78:BP78">AK53&amp;COUNTA(AK48:AK50)&amp;COUNTA(AK51)</f>
        <v>310</v>
      </c>
      <c r="AL78" s="531" t="str">
        <f t="shared" si="51"/>
        <v>310</v>
      </c>
      <c r="AM78" s="531" t="str">
        <f t="shared" si="51"/>
        <v>311</v>
      </c>
      <c r="AN78" s="531" t="str">
        <f t="shared" si="51"/>
        <v>311</v>
      </c>
      <c r="AO78" s="531" t="str">
        <f t="shared" si="51"/>
        <v>311</v>
      </c>
      <c r="AP78" s="531" t="str">
        <f t="shared" si="51"/>
        <v>311</v>
      </c>
      <c r="AQ78" s="531" t="str">
        <f t="shared" si="51"/>
        <v>311</v>
      </c>
      <c r="AR78" s="531" t="str">
        <f t="shared" si="51"/>
        <v>310</v>
      </c>
      <c r="AS78" s="531" t="str">
        <f t="shared" si="51"/>
        <v>310</v>
      </c>
      <c r="AT78" s="531" t="str">
        <f t="shared" si="51"/>
        <v>310</v>
      </c>
      <c r="AU78" s="531" t="str">
        <f t="shared" si="51"/>
        <v>311</v>
      </c>
      <c r="AV78" s="531" t="str">
        <f t="shared" si="51"/>
        <v>311</v>
      </c>
      <c r="AW78" s="531" t="str">
        <f t="shared" si="51"/>
        <v>311</v>
      </c>
      <c r="AX78" s="531" t="str">
        <f t="shared" si="51"/>
        <v>311</v>
      </c>
      <c r="AY78" s="531" t="str">
        <f t="shared" si="51"/>
        <v>210</v>
      </c>
      <c r="AZ78" s="531" t="str">
        <f t="shared" si="51"/>
        <v>210</v>
      </c>
      <c r="BA78" s="531" t="str">
        <f t="shared" si="51"/>
        <v>211</v>
      </c>
      <c r="BB78" s="531" t="str">
        <f t="shared" si="51"/>
        <v>211</v>
      </c>
      <c r="BC78" s="531" t="str">
        <f t="shared" si="51"/>
        <v>211</v>
      </c>
      <c r="BD78" s="531" t="str">
        <f t="shared" si="51"/>
        <v>211</v>
      </c>
      <c r="BE78" s="531" t="str">
        <f t="shared" si="51"/>
        <v>211</v>
      </c>
      <c r="BF78" s="531" t="str">
        <f t="shared" si="51"/>
        <v>210</v>
      </c>
      <c r="BG78" s="531" t="str">
        <f t="shared" si="51"/>
        <v>210</v>
      </c>
      <c r="BH78" s="531" t="str">
        <f t="shared" si="51"/>
        <v>211</v>
      </c>
      <c r="BI78" s="531" t="str">
        <f t="shared" si="51"/>
        <v>211</v>
      </c>
      <c r="BJ78" s="531" t="str">
        <f t="shared" si="51"/>
        <v>211</v>
      </c>
      <c r="BK78" s="531" t="str">
        <f t="shared" si="51"/>
        <v>211</v>
      </c>
      <c r="BL78" s="531" t="str">
        <f t="shared" si="51"/>
        <v>211</v>
      </c>
      <c r="BM78" s="531" t="str">
        <f t="shared" si="51"/>
        <v>210</v>
      </c>
      <c r="BN78" s="531" t="str">
        <f t="shared" si="51"/>
        <v>210</v>
      </c>
      <c r="BO78" s="531" t="str">
        <f t="shared" si="51"/>
        <v>211</v>
      </c>
      <c r="BP78" s="531" t="str">
        <f t="shared" si="51"/>
        <v>211</v>
      </c>
      <c r="BQ78" s="531" t="str">
        <f aca="true" t="shared" si="52" ref="BQ78:CV78">BQ53&amp;COUNTA(BQ48:BQ50)&amp;COUNTA(BQ51)</f>
        <v>211</v>
      </c>
      <c r="BR78" s="531" t="str">
        <f t="shared" si="52"/>
        <v>211</v>
      </c>
      <c r="BS78" s="531" t="str">
        <f t="shared" si="52"/>
        <v>211</v>
      </c>
      <c r="BT78" s="531" t="str">
        <f t="shared" si="52"/>
        <v>210</v>
      </c>
      <c r="BU78" s="531" t="str">
        <f t="shared" si="52"/>
        <v>110</v>
      </c>
      <c r="BV78" s="531" t="str">
        <f t="shared" si="52"/>
        <v>111</v>
      </c>
      <c r="BW78" s="531" t="str">
        <f t="shared" si="52"/>
        <v>111</v>
      </c>
      <c r="BX78" s="531" t="str">
        <f t="shared" si="52"/>
        <v>111</v>
      </c>
      <c r="BY78" s="531" t="str">
        <f t="shared" si="52"/>
        <v>110</v>
      </c>
      <c r="BZ78" s="531" t="str">
        <f t="shared" si="52"/>
        <v>111</v>
      </c>
      <c r="CA78" s="531" t="str">
        <f t="shared" si="52"/>
        <v>110</v>
      </c>
      <c r="CB78" s="531" t="str">
        <f t="shared" si="52"/>
        <v>110</v>
      </c>
      <c r="CC78" s="531" t="str">
        <f t="shared" si="52"/>
        <v>111</v>
      </c>
      <c r="CD78" s="531" t="str">
        <f t="shared" si="52"/>
        <v>111</v>
      </c>
      <c r="CE78" s="531" t="str">
        <f t="shared" si="52"/>
        <v>111</v>
      </c>
      <c r="CF78" s="531" t="str">
        <f t="shared" si="52"/>
        <v>111</v>
      </c>
      <c r="CG78" s="531" t="str">
        <f t="shared" si="52"/>
        <v>111</v>
      </c>
      <c r="CH78" s="531" t="str">
        <f t="shared" si="52"/>
        <v>110</v>
      </c>
      <c r="CI78" s="531" t="str">
        <f t="shared" si="52"/>
        <v>110</v>
      </c>
      <c r="CJ78" s="531" t="str">
        <f t="shared" si="52"/>
        <v>111</v>
      </c>
      <c r="CK78" s="531" t="str">
        <f t="shared" si="52"/>
        <v>111</v>
      </c>
      <c r="CL78" s="531" t="str">
        <f t="shared" si="52"/>
        <v>111</v>
      </c>
      <c r="CM78" s="531" t="str">
        <f t="shared" si="52"/>
        <v>111</v>
      </c>
      <c r="CN78" s="531" t="str">
        <f t="shared" si="52"/>
        <v>111</v>
      </c>
      <c r="CO78" s="531" t="str">
        <f t="shared" si="52"/>
        <v>110</v>
      </c>
      <c r="CP78" s="531" t="str">
        <f t="shared" si="52"/>
        <v>110</v>
      </c>
      <c r="CQ78" s="531" t="str">
        <f t="shared" si="52"/>
        <v>111</v>
      </c>
      <c r="CR78" s="531" t="str">
        <f t="shared" si="52"/>
        <v>111</v>
      </c>
      <c r="CS78" s="531" t="str">
        <f t="shared" si="52"/>
        <v>111</v>
      </c>
      <c r="CT78" s="531" t="str">
        <f t="shared" si="52"/>
        <v>111</v>
      </c>
      <c r="CU78" s="531" t="str">
        <f t="shared" si="52"/>
        <v>111</v>
      </c>
      <c r="CV78" s="531" t="str">
        <f t="shared" si="52"/>
        <v>110</v>
      </c>
      <c r="CW78" s="531" t="str">
        <f aca="true" t="shared" si="53" ref="CW78:DU78">CW53&amp;COUNTA(CW48:CW50)&amp;COUNTA(CW51)</f>
        <v>110</v>
      </c>
      <c r="CX78" s="531" t="str">
        <f t="shared" si="53"/>
        <v>111</v>
      </c>
      <c r="CY78" s="531" t="str">
        <f t="shared" si="53"/>
        <v>111</v>
      </c>
      <c r="CZ78" s="531" t="str">
        <f t="shared" si="53"/>
        <v>211</v>
      </c>
      <c r="DA78" s="531" t="str">
        <f t="shared" si="53"/>
        <v>211</v>
      </c>
      <c r="DB78" s="531" t="str">
        <f t="shared" si="53"/>
        <v>211</v>
      </c>
      <c r="DC78" s="531" t="str">
        <f t="shared" si="53"/>
        <v>210</v>
      </c>
      <c r="DD78" s="531" t="str">
        <f t="shared" si="53"/>
        <v>210</v>
      </c>
      <c r="DE78" s="531" t="str">
        <f t="shared" si="53"/>
        <v>211</v>
      </c>
      <c r="DF78" s="531" t="str">
        <f t="shared" si="53"/>
        <v>211</v>
      </c>
      <c r="DG78" s="531" t="str">
        <f t="shared" si="53"/>
        <v>211</v>
      </c>
      <c r="DH78" s="531" t="str">
        <f t="shared" si="53"/>
        <v>211</v>
      </c>
      <c r="DI78" s="531" t="str">
        <f t="shared" si="53"/>
        <v>211</v>
      </c>
      <c r="DJ78" s="531" t="str">
        <f t="shared" si="53"/>
        <v>210</v>
      </c>
      <c r="DK78" s="531" t="str">
        <f t="shared" si="53"/>
        <v>210</v>
      </c>
      <c r="DL78" s="531" t="str">
        <f t="shared" si="53"/>
        <v>211</v>
      </c>
      <c r="DM78" s="531" t="str">
        <f t="shared" si="53"/>
        <v>211</v>
      </c>
      <c r="DN78" s="531" t="str">
        <f t="shared" si="53"/>
        <v>211</v>
      </c>
      <c r="DO78" s="531" t="str">
        <f t="shared" si="53"/>
        <v>211</v>
      </c>
      <c r="DP78" s="531" t="str">
        <f t="shared" si="53"/>
        <v>211</v>
      </c>
      <c r="DQ78" s="531" t="str">
        <f t="shared" si="53"/>
        <v>210</v>
      </c>
      <c r="DR78" s="531" t="str">
        <f t="shared" si="53"/>
        <v>210</v>
      </c>
      <c r="DS78" s="531" t="str">
        <f t="shared" si="53"/>
        <v>211</v>
      </c>
      <c r="DT78" s="531" t="str">
        <f t="shared" si="53"/>
        <v>211</v>
      </c>
      <c r="DU78" s="531" t="str">
        <f t="shared" si="53"/>
        <v>211</v>
      </c>
      <c r="DV78" s="532"/>
      <c r="DW78" s="529"/>
      <c r="DX78" s="398"/>
    </row>
    <row r="79" spans="59:190" ht="13.5" customHeight="1">
      <c r="BG79" s="529"/>
      <c r="BH79" s="529"/>
      <c r="BI79" s="529"/>
      <c r="BJ79" s="529"/>
      <c r="BK79" s="529"/>
      <c r="BL79" s="529"/>
      <c r="BM79" s="529"/>
      <c r="BN79" s="529"/>
      <c r="BO79" s="529"/>
      <c r="BP79" s="529"/>
      <c r="BQ79" s="529"/>
      <c r="BR79" s="529"/>
      <c r="BS79" s="529"/>
      <c r="BT79" s="529"/>
      <c r="BU79" s="529"/>
      <c r="BV79" s="529"/>
      <c r="BW79" s="529"/>
      <c r="BX79" s="529"/>
      <c r="BY79" s="529"/>
      <c r="BZ79" s="529"/>
      <c r="CA79" s="529"/>
      <c r="CB79" s="529"/>
      <c r="CC79" s="529"/>
      <c r="CD79" s="529"/>
      <c r="CE79" s="529"/>
      <c r="CF79" s="529"/>
      <c r="CG79" s="529"/>
      <c r="CH79" s="529"/>
      <c r="CI79" s="529"/>
      <c r="CJ79" s="529"/>
      <c r="CK79" s="529"/>
      <c r="CL79" s="529"/>
      <c r="CM79" s="529"/>
      <c r="CN79" s="529"/>
      <c r="CO79" s="529"/>
      <c r="CP79" s="529"/>
      <c r="CQ79" s="529"/>
      <c r="CR79" s="529"/>
      <c r="CS79" s="529"/>
      <c r="CT79" s="529"/>
      <c r="CU79" s="529"/>
      <c r="CV79" s="529"/>
      <c r="CW79" s="529"/>
      <c r="CX79" s="529"/>
      <c r="CY79" s="529"/>
      <c r="CZ79" s="529"/>
      <c r="DA79" s="529"/>
      <c r="DB79" s="529"/>
      <c r="DC79" s="529"/>
      <c r="DD79" s="529"/>
      <c r="DE79" s="529"/>
      <c r="DF79" s="529"/>
      <c r="DG79" s="529"/>
      <c r="DH79" s="529"/>
      <c r="DI79" s="529"/>
      <c r="DJ79" s="529"/>
      <c r="DK79" s="529"/>
      <c r="DL79" s="529"/>
      <c r="DM79" s="529"/>
      <c r="DN79" s="529"/>
      <c r="DO79" s="529"/>
      <c r="DP79" s="529"/>
      <c r="DQ79" s="529"/>
      <c r="DR79" s="529"/>
      <c r="DS79" s="529"/>
      <c r="DT79" s="529"/>
      <c r="DU79" s="529"/>
      <c r="DV79" s="529"/>
      <c r="DW79" s="529"/>
      <c r="DX79" s="529"/>
      <c r="DY79" s="529"/>
      <c r="DZ79" s="529"/>
      <c r="EA79" s="529"/>
      <c r="EB79" s="529"/>
      <c r="EC79" s="529"/>
      <c r="ED79" s="529"/>
      <c r="EE79" s="529"/>
      <c r="EF79" s="529"/>
      <c r="EG79" s="529"/>
      <c r="EH79" s="529"/>
      <c r="EI79" s="529"/>
      <c r="EJ79" s="529"/>
      <c r="EK79" s="529"/>
      <c r="EL79" s="529"/>
      <c r="EM79" s="529"/>
      <c r="EN79" s="529"/>
      <c r="EO79" s="529"/>
      <c r="EP79" s="529"/>
      <c r="EQ79" s="529"/>
      <c r="ER79" s="529"/>
      <c r="ES79" s="529"/>
      <c r="ET79" s="529"/>
      <c r="EU79" s="529"/>
      <c r="EV79" s="529"/>
      <c r="EW79" s="529"/>
      <c r="EX79" s="529"/>
      <c r="EY79" s="529"/>
      <c r="EZ79" s="529"/>
      <c r="FA79" s="529"/>
      <c r="FB79" s="529"/>
      <c r="FC79" s="529"/>
      <c r="FD79" s="529"/>
      <c r="FE79" s="529"/>
      <c r="FF79" s="529"/>
      <c r="FG79" s="529"/>
      <c r="FH79" s="529"/>
      <c r="FI79" s="529"/>
      <c r="FJ79" s="529"/>
      <c r="FK79" s="529"/>
      <c r="FL79" s="529"/>
      <c r="FM79" s="529"/>
      <c r="FN79" s="529"/>
      <c r="FO79" s="529"/>
      <c r="FP79" s="529"/>
      <c r="FQ79" s="529"/>
      <c r="FR79" s="529"/>
      <c r="FS79" s="529"/>
      <c r="FT79" s="529"/>
      <c r="FU79" s="529"/>
      <c r="FV79" s="529"/>
      <c r="FW79" s="529"/>
      <c r="FX79" s="529"/>
      <c r="FY79" s="529"/>
      <c r="FZ79" s="529"/>
      <c r="GA79" s="529"/>
      <c r="GB79" s="529"/>
      <c r="GC79" s="529"/>
      <c r="GD79" s="529"/>
      <c r="GE79" s="529"/>
      <c r="GF79" s="529"/>
      <c r="GH79" s="398"/>
    </row>
    <row r="80" ht="13.5">
      <c r="GH80" s="398"/>
    </row>
    <row r="81" ht="13.5">
      <c r="GH81" s="398"/>
    </row>
    <row r="82" ht="13.5">
      <c r="GH82" s="398"/>
    </row>
    <row r="83" ht="13.5">
      <c r="GH83" s="398"/>
    </row>
    <row r="84" ht="13.5">
      <c r="GH84" s="398"/>
    </row>
    <row r="85" ht="13.5">
      <c r="GH85" s="398"/>
    </row>
    <row r="86" ht="13.5">
      <c r="GH86" s="398"/>
    </row>
    <row r="87" ht="13.5">
      <c r="GH87" s="398"/>
    </row>
    <row r="88" ht="13.5">
      <c r="GH88" s="398"/>
    </row>
    <row r="89" ht="13.5">
      <c r="GH89" s="398"/>
    </row>
    <row r="90" ht="13.5">
      <c r="GH90" s="398"/>
    </row>
    <row r="91" ht="13.5">
      <c r="GH91" s="398"/>
    </row>
    <row r="92" ht="13.5">
      <c r="GH92" s="398"/>
    </row>
    <row r="93" ht="13.5">
      <c r="GH93" s="398"/>
    </row>
    <row r="94" ht="13.5">
      <c r="GH94" s="398"/>
    </row>
    <row r="95" ht="13.5">
      <c r="GH95" s="398"/>
    </row>
    <row r="96" ht="13.5">
      <c r="GH96" s="398"/>
    </row>
    <row r="97" ht="13.5">
      <c r="GH97" s="398"/>
    </row>
    <row r="98" ht="13.5">
      <c r="GH98" s="398"/>
    </row>
    <row r="99" ht="13.5">
      <c r="GH99" s="398"/>
    </row>
    <row r="100" ht="13.5">
      <c r="GH100" s="398"/>
    </row>
    <row r="101" ht="13.5">
      <c r="GH101" s="398"/>
    </row>
    <row r="102" ht="13.5">
      <c r="GH102" s="398"/>
    </row>
    <row r="103" ht="13.5">
      <c r="GH103" s="398"/>
    </row>
    <row r="104" ht="13.5">
      <c r="GH104" s="398"/>
    </row>
    <row r="105" ht="13.5">
      <c r="GH105" s="398"/>
    </row>
    <row r="106" ht="13.5">
      <c r="GH106" s="398"/>
    </row>
    <row r="107" ht="13.5">
      <c r="GH107" s="398"/>
    </row>
    <row r="108" ht="13.5">
      <c r="GH108" s="398"/>
    </row>
    <row r="109" ht="13.5">
      <c r="GH109" s="398"/>
    </row>
    <row r="110" ht="13.5">
      <c r="GH110" s="398"/>
    </row>
    <row r="111" ht="13.5">
      <c r="GH111" s="398"/>
    </row>
    <row r="112" ht="13.5">
      <c r="GH112" s="398"/>
    </row>
    <row r="113" ht="13.5">
      <c r="GH113" s="398"/>
    </row>
    <row r="114" ht="13.5">
      <c r="GH114" s="398"/>
    </row>
    <row r="115" ht="13.5">
      <c r="GH115" s="398"/>
    </row>
    <row r="116" ht="13.5">
      <c r="GH116" s="398"/>
    </row>
    <row r="117" ht="13.5">
      <c r="GH117" s="398"/>
    </row>
    <row r="118" ht="13.5">
      <c r="GH118" s="398"/>
    </row>
    <row r="119" ht="13.5">
      <c r="GH119" s="398"/>
    </row>
    <row r="120" ht="13.5">
      <c r="GH120" s="398"/>
    </row>
  </sheetData>
  <sheetProtection/>
  <mergeCells count="32">
    <mergeCell ref="DV59:DW59"/>
    <mergeCell ref="DV60:DW60"/>
    <mergeCell ref="DV53:DW53"/>
    <mergeCell ref="DV54:DW54"/>
    <mergeCell ref="DV57:DW57"/>
    <mergeCell ref="DV58:DW58"/>
    <mergeCell ref="DV55:DW55"/>
    <mergeCell ref="DV56:DW56"/>
    <mergeCell ref="DV48:DW48"/>
    <mergeCell ref="DV49:DW49"/>
    <mergeCell ref="DV50:DW50"/>
    <mergeCell ref="DV51:DW51"/>
    <mergeCell ref="DV43:DW43"/>
    <mergeCell ref="DV44:DW44"/>
    <mergeCell ref="DV45:DW45"/>
    <mergeCell ref="DV47:DW47"/>
    <mergeCell ref="CS24:DV24"/>
    <mergeCell ref="B43:D43"/>
    <mergeCell ref="E43:AI43"/>
    <mergeCell ref="AJ43:BN43"/>
    <mergeCell ref="BO43:CP43"/>
    <mergeCell ref="CQ43:DU43"/>
    <mergeCell ref="B24:D24"/>
    <mergeCell ref="E24:AI24"/>
    <mergeCell ref="AJ24:BM24"/>
    <mergeCell ref="BN24:CR24"/>
    <mergeCell ref="BN5:CQ5"/>
    <mergeCell ref="CR5:DV5"/>
    <mergeCell ref="B2:P2"/>
    <mergeCell ref="B5:D5"/>
    <mergeCell ref="E5:AH5"/>
    <mergeCell ref="AI5:BM5"/>
  </mergeCells>
  <conditionalFormatting sqref="E54:DU60 E15:DV21 E34:DV40">
    <cfRule type="cellIs" priority="1" dxfId="2" operator="between" stopIfTrue="1">
      <formula>1</formula>
      <formula>7</formula>
    </cfRule>
  </conditionalFormatting>
  <printOptions horizontalCentered="1"/>
  <pageMargins left="0.3937007874015748" right="0.3937007874015748" top="0.5905511811023623" bottom="0.5905511811023623" header="0.31496062992125984" footer="0.31496062992125984"/>
  <pageSetup fitToHeight="1" fitToWidth="1" horizontalDpi="300" verticalDpi="300" orientation="landscape" paperSize="8" scale="56"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1:S48"/>
  <sheetViews>
    <sheetView view="pageBreakPreview" zoomScale="85" zoomScaleNormal="70" zoomScaleSheetLayoutView="85" zoomScalePageLayoutView="0" workbookViewId="0" topLeftCell="D1">
      <selection activeCell="S17" sqref="S17"/>
    </sheetView>
  </sheetViews>
  <sheetFormatPr defaultColWidth="9.00390625" defaultRowHeight="18" customHeight="1"/>
  <cols>
    <col min="1" max="1" width="9.00390625" style="319" customWidth="1"/>
    <col min="2" max="2" width="28.25390625" style="319" customWidth="1"/>
    <col min="3" max="5" width="12.75390625" style="319" customWidth="1"/>
    <col min="6" max="6" width="11.25390625" style="319" customWidth="1"/>
    <col min="7" max="7" width="3.375" style="319" bestFit="1" customWidth="1"/>
    <col min="8" max="8" width="18.625" style="319" customWidth="1"/>
    <col min="9" max="11" width="12.625" style="319" customWidth="1"/>
    <col min="12" max="12" width="9.00390625" style="319" customWidth="1"/>
    <col min="13" max="13" width="3.375" style="319" bestFit="1" customWidth="1"/>
    <col min="14" max="14" width="35.625" style="319" customWidth="1"/>
    <col min="15" max="15" width="12.625" style="319" customWidth="1"/>
    <col min="16" max="16384" width="9.00390625" style="319" customWidth="1"/>
  </cols>
  <sheetData>
    <row r="1" spans="2:19" ht="18" customHeight="1">
      <c r="B1" s="1221" t="s">
        <v>857</v>
      </c>
      <c r="C1" s="1221"/>
      <c r="D1" s="1221"/>
      <c r="E1" s="1221"/>
      <c r="F1" s="1221"/>
      <c r="G1" s="1221"/>
      <c r="H1" s="1221"/>
      <c r="I1" s="1221"/>
      <c r="J1" s="1221"/>
      <c r="K1" s="1221"/>
      <c r="L1" s="1221"/>
      <c r="M1" s="1221"/>
      <c r="N1" s="1221"/>
      <c r="O1" s="1221"/>
      <c r="P1" s="43"/>
      <c r="Q1" s="43"/>
      <c r="R1" s="43"/>
      <c r="S1" s="43"/>
    </row>
    <row r="2" spans="2:17" ht="21">
      <c r="B2" s="1400" t="s">
        <v>205</v>
      </c>
      <c r="C2" s="1400"/>
      <c r="D2" s="1400"/>
      <c r="E2" s="1400"/>
      <c r="F2" s="1400"/>
      <c r="G2" s="1400"/>
      <c r="H2" s="1400"/>
      <c r="I2" s="1400"/>
      <c r="J2" s="1400"/>
      <c r="K2" s="1400"/>
      <c r="L2" s="1400"/>
      <c r="M2" s="1400"/>
      <c r="N2" s="1400"/>
      <c r="O2" s="1400"/>
      <c r="P2" s="1400"/>
      <c r="Q2" s="1400"/>
    </row>
    <row r="3" spans="2:17" ht="21">
      <c r="B3" s="377"/>
      <c r="C3" s="377"/>
      <c r="D3" s="377"/>
      <c r="E3" s="377"/>
      <c r="F3" s="377"/>
      <c r="G3" s="377"/>
      <c r="H3" s="377"/>
      <c r="I3" s="377"/>
      <c r="J3" s="377"/>
      <c r="K3" s="377"/>
      <c r="L3" s="377"/>
      <c r="M3" s="377"/>
      <c r="N3" s="377"/>
      <c r="O3" s="377"/>
      <c r="P3" s="377"/>
      <c r="Q3" s="377"/>
    </row>
    <row r="4" spans="3:15" ht="18" customHeight="1">
      <c r="C4" s="320"/>
      <c r="D4" s="320"/>
      <c r="E4" s="349" t="s">
        <v>950</v>
      </c>
      <c r="K4" s="349" t="s">
        <v>950</v>
      </c>
      <c r="O4" s="349" t="s">
        <v>950</v>
      </c>
    </row>
    <row r="5" spans="2:15" ht="18" customHeight="1">
      <c r="B5" s="1401"/>
      <c r="C5" s="1403" t="s">
        <v>294</v>
      </c>
      <c r="D5" s="1404"/>
      <c r="E5" s="1405"/>
      <c r="F5" s="329"/>
      <c r="G5" s="1406"/>
      <c r="H5" s="1407"/>
      <c r="I5" s="1403" t="s">
        <v>196</v>
      </c>
      <c r="J5" s="1404"/>
      <c r="K5" s="1405"/>
      <c r="M5" s="1410"/>
      <c r="N5" s="1411"/>
      <c r="O5" s="1414" t="s">
        <v>295</v>
      </c>
    </row>
    <row r="6" spans="2:15" ht="18" customHeight="1">
      <c r="B6" s="1402"/>
      <c r="C6" s="350" t="s">
        <v>202</v>
      </c>
      <c r="D6" s="350" t="s">
        <v>203</v>
      </c>
      <c r="E6" s="351" t="s">
        <v>204</v>
      </c>
      <c r="F6" s="330"/>
      <c r="G6" s="1408"/>
      <c r="H6" s="1409"/>
      <c r="I6" s="350" t="s">
        <v>202</v>
      </c>
      <c r="J6" s="350" t="s">
        <v>203</v>
      </c>
      <c r="K6" s="351" t="s">
        <v>204</v>
      </c>
      <c r="M6" s="1412"/>
      <c r="N6" s="1413"/>
      <c r="O6" s="1415"/>
    </row>
    <row r="7" spans="2:15" ht="18" customHeight="1">
      <c r="B7" s="352" t="s">
        <v>213</v>
      </c>
      <c r="C7" s="748"/>
      <c r="D7" s="748"/>
      <c r="E7" s="748"/>
      <c r="F7" s="321"/>
      <c r="G7" s="1416" t="s">
        <v>214</v>
      </c>
      <c r="H7" s="355" t="s">
        <v>949</v>
      </c>
      <c r="I7" s="749"/>
      <c r="J7" s="749"/>
      <c r="K7" s="749"/>
      <c r="M7" s="1417" t="s">
        <v>214</v>
      </c>
      <c r="N7" s="750"/>
      <c r="O7" s="751"/>
    </row>
    <row r="8" spans="2:15" ht="18" customHeight="1">
      <c r="B8" s="328" t="s">
        <v>384</v>
      </c>
      <c r="C8" s="404"/>
      <c r="D8" s="404"/>
      <c r="E8" s="404"/>
      <c r="F8" s="321"/>
      <c r="G8" s="1416"/>
      <c r="H8" s="354"/>
      <c r="I8" s="752"/>
      <c r="J8" s="752"/>
      <c r="K8" s="752"/>
      <c r="M8" s="1418"/>
      <c r="N8" s="322"/>
      <c r="O8" s="403"/>
    </row>
    <row r="9" spans="2:15" ht="18" customHeight="1">
      <c r="B9" s="322" t="s">
        <v>198</v>
      </c>
      <c r="C9" s="403">
        <f>SUM(I16:I17,I19,I20)</f>
        <v>0</v>
      </c>
      <c r="D9" s="403">
        <f>SUM(J16:J17,J19,J20)</f>
        <v>0</v>
      </c>
      <c r="E9" s="403">
        <f>SUM(K16:K17,K19,K20)</f>
        <v>0</v>
      </c>
      <c r="F9" s="321"/>
      <c r="G9" s="1416"/>
      <c r="H9" s="354"/>
      <c r="I9" s="753"/>
      <c r="J9" s="753"/>
      <c r="K9" s="753"/>
      <c r="M9" s="1418"/>
      <c r="N9" s="322"/>
      <c r="O9" s="403"/>
    </row>
    <row r="10" spans="2:15" ht="18" customHeight="1">
      <c r="B10" s="322" t="s">
        <v>199</v>
      </c>
      <c r="C10" s="403">
        <f>SUM(I21:I23)</f>
        <v>0</v>
      </c>
      <c r="D10" s="403">
        <f>SUM(J21:J23)</f>
        <v>0</v>
      </c>
      <c r="E10" s="403">
        <f>SUM(K21:K23)</f>
        <v>0</v>
      </c>
      <c r="F10" s="321"/>
      <c r="G10" s="1416"/>
      <c r="H10" s="354"/>
      <c r="I10" s="753"/>
      <c r="J10" s="753"/>
      <c r="K10" s="753"/>
      <c r="M10" s="1418"/>
      <c r="N10" s="322"/>
      <c r="O10" s="403"/>
    </row>
    <row r="11" spans="2:15" ht="18" customHeight="1">
      <c r="B11" s="322" t="s">
        <v>385</v>
      </c>
      <c r="C11" s="403"/>
      <c r="D11" s="403"/>
      <c r="E11" s="403"/>
      <c r="F11" s="321"/>
      <c r="G11" s="1416"/>
      <c r="H11" s="354"/>
      <c r="I11" s="753"/>
      <c r="J11" s="753"/>
      <c r="K11" s="753"/>
      <c r="M11" s="1418"/>
      <c r="N11" s="322"/>
      <c r="O11" s="403"/>
    </row>
    <row r="12" spans="2:15" ht="18" customHeight="1">
      <c r="B12" s="322" t="s">
        <v>198</v>
      </c>
      <c r="C12" s="403">
        <f>SUM($O24:$O43)</f>
        <v>0</v>
      </c>
      <c r="D12" s="403">
        <f>SUM($O24:$O43)</f>
        <v>0</v>
      </c>
      <c r="E12" s="403">
        <f>SUM($O24:$O43)</f>
        <v>0</v>
      </c>
      <c r="F12" s="321"/>
      <c r="G12" s="1416"/>
      <c r="H12" s="354" t="s">
        <v>296</v>
      </c>
      <c r="I12" s="400"/>
      <c r="J12" s="400"/>
      <c r="K12" s="400"/>
      <c r="M12" s="1418"/>
      <c r="N12" s="322"/>
      <c r="O12" s="403"/>
    </row>
    <row r="13" spans="2:15" ht="18" customHeight="1">
      <c r="B13" s="322" t="s">
        <v>199</v>
      </c>
      <c r="C13" s="403">
        <f>SUM($O45:$O46)</f>
        <v>0</v>
      </c>
      <c r="D13" s="403">
        <f>SUM($O45:$O46)</f>
        <v>0</v>
      </c>
      <c r="E13" s="403">
        <f>SUM($O45:$O46)</f>
        <v>0</v>
      </c>
      <c r="F13" s="321"/>
      <c r="G13" s="1416"/>
      <c r="H13" s="354" t="s">
        <v>297</v>
      </c>
      <c r="I13" s="400"/>
      <c r="J13" s="400"/>
      <c r="K13" s="400"/>
      <c r="M13" s="1418"/>
      <c r="N13" s="322"/>
      <c r="O13" s="403"/>
    </row>
    <row r="14" spans="2:15" ht="18" customHeight="1">
      <c r="B14" s="754" t="s">
        <v>298</v>
      </c>
      <c r="C14" s="404">
        <f>SUM(C9,C12)</f>
        <v>0</v>
      </c>
      <c r="D14" s="404">
        <f aca="true" t="shared" si="0" ref="C14:E15">SUM(D9,D12)</f>
        <v>0</v>
      </c>
      <c r="E14" s="404">
        <f t="shared" si="0"/>
        <v>0</v>
      </c>
      <c r="F14" s="321"/>
      <c r="G14" s="1416"/>
      <c r="H14" s="354" t="s">
        <v>299</v>
      </c>
      <c r="I14" s="753">
        <f>$O$44</f>
        <v>0</v>
      </c>
      <c r="J14" s="753">
        <f>$O$44</f>
        <v>0</v>
      </c>
      <c r="K14" s="753">
        <f>$O$44</f>
        <v>0</v>
      </c>
      <c r="M14" s="1418"/>
      <c r="N14" s="322"/>
      <c r="O14" s="403"/>
    </row>
    <row r="15" spans="2:15" ht="18" customHeight="1">
      <c r="B15" s="755" t="s">
        <v>300</v>
      </c>
      <c r="C15" s="404">
        <f t="shared" si="0"/>
        <v>0</v>
      </c>
      <c r="D15" s="404">
        <f t="shared" si="0"/>
        <v>0</v>
      </c>
      <c r="E15" s="404">
        <f t="shared" si="0"/>
        <v>0</v>
      </c>
      <c r="F15" s="321"/>
      <c r="G15" s="1416"/>
      <c r="H15" s="756"/>
      <c r="I15" s="757"/>
      <c r="J15" s="757"/>
      <c r="K15" s="757"/>
      <c r="M15" s="1418"/>
      <c r="N15" s="322"/>
      <c r="O15" s="403"/>
    </row>
    <row r="16" spans="2:15" ht="18" customHeight="1">
      <c r="B16" s="348" t="s">
        <v>995</v>
      </c>
      <c r="C16" s="324" t="e">
        <f>ROUND(C14/C7,3)</f>
        <v>#DIV/0!</v>
      </c>
      <c r="D16" s="324" t="e">
        <f>ROUND(D14/D7,3)</f>
        <v>#DIV/0!</v>
      </c>
      <c r="E16" s="324" t="e">
        <f>ROUND(E14/E7,3)</f>
        <v>#DIV/0!</v>
      </c>
      <c r="F16" s="321"/>
      <c r="G16" s="1417" t="s">
        <v>215</v>
      </c>
      <c r="H16" s="754" t="s">
        <v>200</v>
      </c>
      <c r="I16" s="758"/>
      <c r="J16" s="758"/>
      <c r="K16" s="758"/>
      <c r="M16" s="1418"/>
      <c r="N16" s="322"/>
      <c r="O16" s="403"/>
    </row>
    <row r="17" spans="2:15" ht="18" customHeight="1">
      <c r="B17" s="353" t="s">
        <v>996</v>
      </c>
      <c r="C17" s="325" t="e">
        <f>ROUND(C15/C7,3)</f>
        <v>#DIV/0!</v>
      </c>
      <c r="D17" s="325" t="e">
        <f>ROUND(D15/D7,3)</f>
        <v>#DIV/0!</v>
      </c>
      <c r="E17" s="325" t="e">
        <f>ROUND(E15/E7,3)</f>
        <v>#DIV/0!</v>
      </c>
      <c r="F17" s="321"/>
      <c r="G17" s="1418"/>
      <c r="H17" s="322" t="s">
        <v>301</v>
      </c>
      <c r="I17" s="401"/>
      <c r="J17" s="401"/>
      <c r="K17" s="401"/>
      <c r="M17" s="1418"/>
      <c r="N17" s="322"/>
      <c r="O17" s="403"/>
    </row>
    <row r="18" spans="3:15" ht="18" customHeight="1">
      <c r="C18" s="323"/>
      <c r="D18" s="323"/>
      <c r="E18" s="323"/>
      <c r="F18" s="321"/>
      <c r="G18" s="1418"/>
      <c r="H18" s="322" t="s">
        <v>252</v>
      </c>
      <c r="I18" s="401"/>
      <c r="J18" s="401"/>
      <c r="K18" s="401"/>
      <c r="M18" s="1418"/>
      <c r="N18" s="322"/>
      <c r="O18" s="403"/>
    </row>
    <row r="19" spans="2:15" ht="18" customHeight="1">
      <c r="B19" s="327"/>
      <c r="F19" s="321"/>
      <c r="G19" s="1418"/>
      <c r="H19" s="326" t="s">
        <v>302</v>
      </c>
      <c r="I19" s="401"/>
      <c r="J19" s="401"/>
      <c r="K19" s="401"/>
      <c r="M19" s="1418"/>
      <c r="N19" s="322"/>
      <c r="O19" s="403"/>
    </row>
    <row r="20" spans="7:15" ht="18" customHeight="1">
      <c r="G20" s="1418"/>
      <c r="H20" s="326" t="s">
        <v>303</v>
      </c>
      <c r="I20" s="401"/>
      <c r="J20" s="401"/>
      <c r="K20" s="401"/>
      <c r="M20" s="1418"/>
      <c r="N20" s="322"/>
      <c r="O20" s="403"/>
    </row>
    <row r="21" spans="7:15" ht="18" customHeight="1">
      <c r="G21" s="1418"/>
      <c r="H21" s="326" t="s">
        <v>951</v>
      </c>
      <c r="I21" s="401"/>
      <c r="J21" s="401"/>
      <c r="K21" s="401"/>
      <c r="M21" s="1418"/>
      <c r="N21" s="322"/>
      <c r="O21" s="403"/>
    </row>
    <row r="22" spans="7:17" ht="18" customHeight="1">
      <c r="G22" s="1418"/>
      <c r="H22" s="322" t="s">
        <v>304</v>
      </c>
      <c r="I22" s="401"/>
      <c r="J22" s="401"/>
      <c r="K22" s="401"/>
      <c r="M22" s="1418"/>
      <c r="N22" s="322"/>
      <c r="O22" s="403"/>
      <c r="Q22" s="349" t="s">
        <v>216</v>
      </c>
    </row>
    <row r="23" spans="7:17" ht="18" customHeight="1">
      <c r="G23" s="1419"/>
      <c r="H23" s="755" t="s">
        <v>201</v>
      </c>
      <c r="I23" s="402"/>
      <c r="J23" s="402"/>
      <c r="K23" s="402"/>
      <c r="M23" s="1419"/>
      <c r="N23" s="755"/>
      <c r="O23" s="759"/>
      <c r="P23" s="760" t="s">
        <v>305</v>
      </c>
      <c r="Q23" s="760" t="s">
        <v>306</v>
      </c>
    </row>
    <row r="24" spans="8:17" ht="18" customHeight="1">
      <c r="H24" s="327" t="s">
        <v>307</v>
      </c>
      <c r="I24" s="323"/>
      <c r="J24" s="323"/>
      <c r="K24" s="323"/>
      <c r="M24" s="1418" t="s">
        <v>215</v>
      </c>
      <c r="N24" s="754"/>
      <c r="O24" s="761"/>
      <c r="P24" s="762"/>
      <c r="Q24" s="762"/>
    </row>
    <row r="25" spans="2:17" ht="18" customHeight="1">
      <c r="B25" s="775"/>
      <c r="C25" s="776"/>
      <c r="D25" s="776"/>
      <c r="E25" s="776"/>
      <c r="F25" s="777"/>
      <c r="M25" s="1418"/>
      <c r="N25" s="322"/>
      <c r="O25" s="764"/>
      <c r="P25" s="765"/>
      <c r="Q25" s="765"/>
    </row>
    <row r="26" spans="2:17" ht="18" customHeight="1">
      <c r="B26" s="778"/>
      <c r="C26" s="1420"/>
      <c r="D26" s="1420"/>
      <c r="E26" s="1420"/>
      <c r="F26" s="1420"/>
      <c r="M26" s="1418"/>
      <c r="N26" s="322"/>
      <c r="O26" s="764"/>
      <c r="P26" s="765"/>
      <c r="Q26" s="765"/>
    </row>
    <row r="27" spans="2:17" ht="18" customHeight="1">
      <c r="B27" s="775"/>
      <c r="C27" s="779"/>
      <c r="D27" s="775"/>
      <c r="E27" s="779"/>
      <c r="F27" s="775"/>
      <c r="J27" s="376"/>
      <c r="M27" s="1418"/>
      <c r="N27" s="322"/>
      <c r="O27" s="764"/>
      <c r="P27" s="765"/>
      <c r="Q27" s="765"/>
    </row>
    <row r="28" spans="2:17" ht="18" customHeight="1">
      <c r="B28" s="775"/>
      <c r="C28" s="779"/>
      <c r="D28" s="775"/>
      <c r="E28" s="779"/>
      <c r="F28" s="775"/>
      <c r="G28" s="763"/>
      <c r="J28" s="376"/>
      <c r="M28" s="1418"/>
      <c r="N28" s="322"/>
      <c r="O28" s="764"/>
      <c r="P28" s="765"/>
      <c r="Q28" s="765"/>
    </row>
    <row r="29" spans="7:17" ht="18" customHeight="1">
      <c r="G29" s="766"/>
      <c r="J29" s="376"/>
      <c r="M29" s="1418"/>
      <c r="N29" s="322"/>
      <c r="O29" s="764"/>
      <c r="P29" s="765"/>
      <c r="Q29" s="765"/>
    </row>
    <row r="30" spans="2:17" ht="18" customHeight="1">
      <c r="B30" s="327"/>
      <c r="G30" s="767"/>
      <c r="M30" s="1418"/>
      <c r="N30" s="322"/>
      <c r="O30" s="764"/>
      <c r="P30" s="765"/>
      <c r="Q30" s="765"/>
    </row>
    <row r="31" spans="2:17" ht="18" customHeight="1">
      <c r="B31" s="327"/>
      <c r="G31" s="767"/>
      <c r="M31" s="1418"/>
      <c r="N31" s="322"/>
      <c r="O31" s="764"/>
      <c r="P31" s="765"/>
      <c r="Q31" s="765"/>
    </row>
    <row r="32" spans="11:17" ht="18" customHeight="1">
      <c r="K32" s="768"/>
      <c r="M32" s="1418"/>
      <c r="N32" s="322"/>
      <c r="O32" s="764"/>
      <c r="P32" s="765"/>
      <c r="Q32" s="765"/>
    </row>
    <row r="33" spans="2:17" ht="18" customHeight="1">
      <c r="B33" s="327" t="s">
        <v>757</v>
      </c>
      <c r="K33" s="769"/>
      <c r="M33" s="1418"/>
      <c r="N33" s="322"/>
      <c r="O33" s="764"/>
      <c r="P33" s="765"/>
      <c r="Q33" s="765"/>
    </row>
    <row r="34" spans="11:17" ht="18" customHeight="1">
      <c r="K34" s="769"/>
      <c r="M34" s="1418"/>
      <c r="N34" s="322"/>
      <c r="O34" s="764"/>
      <c r="P34" s="765"/>
      <c r="Q34" s="765"/>
    </row>
    <row r="35" spans="11:17" ht="18" customHeight="1">
      <c r="K35" s="769"/>
      <c r="M35" s="1418"/>
      <c r="N35" s="322"/>
      <c r="O35" s="764"/>
      <c r="P35" s="765"/>
      <c r="Q35" s="765"/>
    </row>
    <row r="36" spans="11:17" ht="18" customHeight="1">
      <c r="K36" s="769"/>
      <c r="M36" s="1418"/>
      <c r="N36" s="322"/>
      <c r="O36" s="764"/>
      <c r="P36" s="765"/>
      <c r="Q36" s="765"/>
    </row>
    <row r="37" spans="11:17" ht="18" customHeight="1">
      <c r="K37" s="769"/>
      <c r="M37" s="1418"/>
      <c r="N37" s="322"/>
      <c r="O37" s="764"/>
      <c r="P37" s="765"/>
      <c r="Q37" s="765"/>
    </row>
    <row r="38" spans="11:17" ht="18" customHeight="1">
      <c r="K38" s="769"/>
      <c r="M38" s="1418"/>
      <c r="N38" s="322"/>
      <c r="O38" s="764"/>
      <c r="P38" s="765"/>
      <c r="Q38" s="765"/>
    </row>
    <row r="39" spans="11:17" ht="18" customHeight="1">
      <c r="K39" s="769"/>
      <c r="M39" s="1418"/>
      <c r="N39" s="322"/>
      <c r="O39" s="764"/>
      <c r="P39" s="765"/>
      <c r="Q39" s="765"/>
    </row>
    <row r="40" spans="11:17" ht="18" customHeight="1">
      <c r="K40" s="769"/>
      <c r="M40" s="1418"/>
      <c r="N40" s="322"/>
      <c r="O40" s="764"/>
      <c r="P40" s="765"/>
      <c r="Q40" s="765"/>
    </row>
    <row r="41" spans="11:17" ht="18" customHeight="1">
      <c r="K41" s="321"/>
      <c r="M41" s="1418"/>
      <c r="N41" s="322"/>
      <c r="O41" s="764"/>
      <c r="P41" s="765"/>
      <c r="Q41" s="765"/>
    </row>
    <row r="42" spans="11:17" ht="18" customHeight="1">
      <c r="K42" s="769"/>
      <c r="M42" s="1418"/>
      <c r="N42" s="322"/>
      <c r="O42" s="764"/>
      <c r="P42" s="765"/>
      <c r="Q42" s="765"/>
    </row>
    <row r="43" spans="11:17" ht="18" customHeight="1">
      <c r="K43" s="769"/>
      <c r="M43" s="1418"/>
      <c r="N43" s="322"/>
      <c r="O43" s="764"/>
      <c r="P43" s="765"/>
      <c r="Q43" s="765"/>
    </row>
    <row r="44" spans="11:17" ht="18" customHeight="1">
      <c r="K44" s="323"/>
      <c r="M44" s="1418"/>
      <c r="N44" s="326" t="s">
        <v>309</v>
      </c>
      <c r="O44" s="764"/>
      <c r="P44" s="770" t="s">
        <v>308</v>
      </c>
      <c r="Q44" s="770" t="s">
        <v>308</v>
      </c>
    </row>
    <row r="45" spans="13:17" ht="18" customHeight="1">
      <c r="M45" s="1418"/>
      <c r="N45" s="771" t="s">
        <v>951</v>
      </c>
      <c r="O45" s="772"/>
      <c r="P45" s="770" t="s">
        <v>168</v>
      </c>
      <c r="Q45" s="770" t="s">
        <v>168</v>
      </c>
    </row>
    <row r="46" spans="13:17" ht="18" customHeight="1">
      <c r="M46" s="1419"/>
      <c r="N46" s="755" t="s">
        <v>304</v>
      </c>
      <c r="O46" s="773"/>
      <c r="P46" s="774" t="s">
        <v>168</v>
      </c>
      <c r="Q46" s="774" t="s">
        <v>168</v>
      </c>
    </row>
    <row r="47" ht="18" customHeight="1">
      <c r="M47" s="327" t="s">
        <v>758</v>
      </c>
    </row>
    <row r="48" ht="18" customHeight="1">
      <c r="M48" s="327" t="s">
        <v>313</v>
      </c>
    </row>
  </sheetData>
  <sheetProtection/>
  <mergeCells count="14">
    <mergeCell ref="G7:G15"/>
    <mergeCell ref="M7:M23"/>
    <mergeCell ref="M24:M46"/>
    <mergeCell ref="C26:D26"/>
    <mergeCell ref="E26:F26"/>
    <mergeCell ref="G16:G23"/>
    <mergeCell ref="B1:O1"/>
    <mergeCell ref="B2:Q2"/>
    <mergeCell ref="B5:B6"/>
    <mergeCell ref="C5:E5"/>
    <mergeCell ref="G5:H6"/>
    <mergeCell ref="I5:K5"/>
    <mergeCell ref="M5:N6"/>
    <mergeCell ref="O5:O6"/>
  </mergeCells>
  <printOptions/>
  <pageMargins left="0.7086614173228347" right="0.5118110236220472" top="0.7480314960629921" bottom="0.7480314960629921" header="0.31496062992125984" footer="0.31496062992125984"/>
  <pageSetup fitToHeight="1" fitToWidth="1" horizontalDpi="300" verticalDpi="300" orientation="landscape" paperSize="8" scale="89" r:id="rId2"/>
  <drawing r:id="rId1"/>
</worksheet>
</file>

<file path=xl/worksheets/sheet15.xml><?xml version="1.0" encoding="utf-8"?>
<worksheet xmlns="http://schemas.openxmlformats.org/spreadsheetml/2006/main" xmlns:r="http://schemas.openxmlformats.org/officeDocument/2006/relationships">
  <dimension ref="B1:E30"/>
  <sheetViews>
    <sheetView zoomScalePageLayoutView="0" workbookViewId="0" topLeftCell="A1">
      <selection activeCell="G2" sqref="G2"/>
    </sheetView>
  </sheetViews>
  <sheetFormatPr defaultColWidth="9.00390625" defaultRowHeight="13.5"/>
  <cols>
    <col min="1" max="1" width="9.00390625" style="343" customWidth="1"/>
    <col min="2" max="2" width="3.875" style="343" customWidth="1"/>
    <col min="3" max="3" width="25.625" style="343" customWidth="1"/>
    <col min="4" max="4" width="45.625" style="343" customWidth="1"/>
    <col min="5" max="5" width="11.625" style="343" customWidth="1"/>
    <col min="6" max="16384" width="9.00390625" style="343" customWidth="1"/>
  </cols>
  <sheetData>
    <row r="1" ht="17.25" customHeight="1">
      <c r="B1" s="781" t="s">
        <v>858</v>
      </c>
    </row>
    <row r="2" spans="2:5" ht="21" customHeight="1">
      <c r="B2" s="540" t="s">
        <v>1013</v>
      </c>
      <c r="C2" s="540"/>
      <c r="D2" s="540"/>
      <c r="E2" s="540"/>
    </row>
    <row r="3" spans="2:5" ht="17.25" customHeight="1">
      <c r="B3" s="347"/>
      <c r="C3" s="347"/>
      <c r="D3" s="347"/>
      <c r="E3" s="347"/>
    </row>
    <row r="4" spans="2:5" ht="15" customHeight="1">
      <c r="B4" s="1423" t="s">
        <v>998</v>
      </c>
      <c r="C4" s="1423" t="s">
        <v>1012</v>
      </c>
      <c r="D4" s="1423" t="s">
        <v>997</v>
      </c>
      <c r="E4" s="1421" t="s">
        <v>1003</v>
      </c>
    </row>
    <row r="5" spans="2:5" ht="15" customHeight="1">
      <c r="B5" s="1422"/>
      <c r="C5" s="1422"/>
      <c r="D5" s="1422"/>
      <c r="E5" s="1422"/>
    </row>
    <row r="6" spans="2:5" ht="30" customHeight="1">
      <c r="B6" s="345" t="s">
        <v>98</v>
      </c>
      <c r="C6" s="344" t="s">
        <v>999</v>
      </c>
      <c r="D6" s="346" t="s">
        <v>759</v>
      </c>
      <c r="E6" s="346" t="s">
        <v>953</v>
      </c>
    </row>
    <row r="7" spans="2:5" ht="30" customHeight="1">
      <c r="B7" s="345" t="s">
        <v>98</v>
      </c>
      <c r="C7" s="344" t="s">
        <v>1001</v>
      </c>
      <c r="D7" s="346" t="s">
        <v>760</v>
      </c>
      <c r="E7" s="346" t="s">
        <v>953</v>
      </c>
    </row>
    <row r="8" spans="2:5" ht="30" customHeight="1">
      <c r="B8" s="345" t="s">
        <v>98</v>
      </c>
      <c r="C8" s="344" t="s">
        <v>1000</v>
      </c>
      <c r="D8" s="346" t="s">
        <v>761</v>
      </c>
      <c r="E8" s="346" t="s">
        <v>1004</v>
      </c>
    </row>
    <row r="9" spans="2:5" ht="30" customHeight="1">
      <c r="B9" s="345">
        <v>1</v>
      </c>
      <c r="C9" s="344"/>
      <c r="D9" s="346"/>
      <c r="E9" s="346"/>
    </row>
    <row r="10" spans="2:5" ht="30" customHeight="1">
      <c r="B10" s="345">
        <v>2</v>
      </c>
      <c r="C10" s="344"/>
      <c r="D10" s="346"/>
      <c r="E10" s="346"/>
    </row>
    <row r="11" spans="2:5" ht="30" customHeight="1">
      <c r="B11" s="345">
        <v>3</v>
      </c>
      <c r="C11" s="344"/>
      <c r="D11" s="346"/>
      <c r="E11" s="346"/>
    </row>
    <row r="12" spans="2:5" ht="30" customHeight="1">
      <c r="B12" s="345">
        <v>4</v>
      </c>
      <c r="C12" s="344"/>
      <c r="D12" s="346"/>
      <c r="E12" s="346"/>
    </row>
    <row r="13" spans="2:5" ht="30" customHeight="1">
      <c r="B13" s="345">
        <v>5</v>
      </c>
      <c r="C13" s="344"/>
      <c r="D13" s="346"/>
      <c r="E13" s="346"/>
    </row>
    <row r="14" spans="2:5" ht="30" customHeight="1">
      <c r="B14" s="345">
        <v>6</v>
      </c>
      <c r="C14" s="344"/>
      <c r="D14" s="346"/>
      <c r="E14" s="346"/>
    </row>
    <row r="15" spans="2:5" ht="30" customHeight="1">
      <c r="B15" s="345">
        <v>7</v>
      </c>
      <c r="C15" s="344"/>
      <c r="D15" s="346"/>
      <c r="E15" s="346"/>
    </row>
    <row r="16" spans="2:5" ht="30" customHeight="1">
      <c r="B16" s="345">
        <v>8</v>
      </c>
      <c r="C16" s="344"/>
      <c r="D16" s="346"/>
      <c r="E16" s="346"/>
    </row>
    <row r="17" spans="2:5" ht="30" customHeight="1">
      <c r="B17" s="345">
        <v>9</v>
      </c>
      <c r="C17" s="344"/>
      <c r="D17" s="346"/>
      <c r="E17" s="346"/>
    </row>
    <row r="18" spans="2:5" ht="30" customHeight="1">
      <c r="B18" s="345">
        <v>10</v>
      </c>
      <c r="C18" s="344"/>
      <c r="D18" s="346"/>
      <c r="E18" s="346"/>
    </row>
    <row r="19" spans="2:5" ht="30" customHeight="1">
      <c r="B19" s="345">
        <v>11</v>
      </c>
      <c r="C19" s="344"/>
      <c r="D19" s="346"/>
      <c r="E19" s="346"/>
    </row>
    <row r="20" spans="2:5" ht="30" customHeight="1">
      <c r="B20" s="345">
        <v>12</v>
      </c>
      <c r="C20" s="344"/>
      <c r="D20" s="346"/>
      <c r="E20" s="346"/>
    </row>
    <row r="21" spans="2:5" ht="30" customHeight="1">
      <c r="B21" s="345">
        <v>13</v>
      </c>
      <c r="C21" s="344"/>
      <c r="D21" s="346"/>
      <c r="E21" s="346"/>
    </row>
    <row r="22" spans="2:5" ht="30" customHeight="1">
      <c r="B22" s="345">
        <v>14</v>
      </c>
      <c r="C22" s="344"/>
      <c r="D22" s="346"/>
      <c r="E22" s="346"/>
    </row>
    <row r="23" spans="2:5" ht="30" customHeight="1">
      <c r="B23" s="345">
        <v>15</v>
      </c>
      <c r="C23" s="344"/>
      <c r="D23" s="346"/>
      <c r="E23" s="346"/>
    </row>
    <row r="24" spans="2:5" ht="30" customHeight="1">
      <c r="B24" s="345">
        <v>16</v>
      </c>
      <c r="C24" s="344"/>
      <c r="D24" s="346"/>
      <c r="E24" s="346"/>
    </row>
    <row r="25" spans="2:5" ht="30" customHeight="1">
      <c r="B25" s="345">
        <v>17</v>
      </c>
      <c r="C25" s="344"/>
      <c r="D25" s="346"/>
      <c r="E25" s="346"/>
    </row>
    <row r="26" spans="2:5" ht="30" customHeight="1">
      <c r="B26" s="345">
        <v>18</v>
      </c>
      <c r="C26" s="344"/>
      <c r="D26" s="346"/>
      <c r="E26" s="346"/>
    </row>
    <row r="27" spans="2:5" ht="30" customHeight="1">
      <c r="B27" s="345">
        <v>19</v>
      </c>
      <c r="C27" s="344"/>
      <c r="D27" s="346"/>
      <c r="E27" s="346"/>
    </row>
    <row r="28" spans="2:5" ht="30" customHeight="1">
      <c r="B28" s="345">
        <v>20</v>
      </c>
      <c r="C28" s="344"/>
      <c r="D28" s="346"/>
      <c r="E28" s="346"/>
    </row>
    <row r="29" ht="15" customHeight="1">
      <c r="B29" s="343" t="s">
        <v>762</v>
      </c>
    </row>
    <row r="30" ht="15" customHeight="1">
      <c r="B30" s="343" t="s">
        <v>1002</v>
      </c>
    </row>
  </sheetData>
  <sheetProtection/>
  <mergeCells count="4">
    <mergeCell ref="E4:E5"/>
    <mergeCell ref="D4:D5"/>
    <mergeCell ref="B4:B5"/>
    <mergeCell ref="C4:C5"/>
  </mergeCells>
  <printOptions horizontalCentered="1"/>
  <pageMargins left="0.7874015748031497" right="0.7874015748031497" top="0.7874015748031497" bottom="0.5905511811023623" header="0.5118110236220472" footer="0.3937007874015748"/>
  <pageSetup horizontalDpi="300" verticalDpi="300" orientation="portrait" paperSize="9" r:id="rId1"/>
  <headerFooter alignWithMargins="0">
    <oddFooter>&amp;R&amp;P/&amp;N</oddFooter>
  </headerFooter>
</worksheet>
</file>

<file path=xl/worksheets/sheet16.xml><?xml version="1.0" encoding="utf-8"?>
<worksheet xmlns="http://schemas.openxmlformats.org/spreadsheetml/2006/main" xmlns:r="http://schemas.openxmlformats.org/officeDocument/2006/relationships">
  <dimension ref="B1:H73"/>
  <sheetViews>
    <sheetView view="pageBreakPreview" zoomScale="85" zoomScaleSheetLayoutView="85" zoomScalePageLayoutView="0" workbookViewId="0" topLeftCell="A1">
      <selection activeCell="L4" sqref="L4"/>
    </sheetView>
  </sheetViews>
  <sheetFormatPr defaultColWidth="5.625" defaultRowHeight="19.5" customHeight="1"/>
  <cols>
    <col min="1" max="1" width="5.625" style="83" customWidth="1"/>
    <col min="2" max="2" width="11.625" style="83" customWidth="1"/>
    <col min="3" max="3" width="20.625" style="83" customWidth="1"/>
    <col min="4" max="4" width="14.625" style="83" customWidth="1"/>
    <col min="5" max="7" width="6.625" style="83" customWidth="1"/>
    <col min="8" max="8" width="14.625" style="83" customWidth="1"/>
    <col min="9" max="16384" width="5.625" style="83" customWidth="1"/>
  </cols>
  <sheetData>
    <row r="1" spans="2:8" ht="19.5" customHeight="1">
      <c r="B1" s="83" t="s">
        <v>796</v>
      </c>
      <c r="H1" s="84"/>
    </row>
    <row r="2" ht="19.5" customHeight="1">
      <c r="H2" s="84"/>
    </row>
    <row r="3" spans="2:8" ht="19.5" customHeight="1">
      <c r="B3" s="1424" t="s">
        <v>156</v>
      </c>
      <c r="C3" s="1424"/>
      <c r="D3" s="1424"/>
      <c r="E3" s="1424"/>
      <c r="F3" s="1424"/>
      <c r="G3" s="1424"/>
      <c r="H3" s="1424"/>
    </row>
    <row r="5" ht="19.5" customHeight="1">
      <c r="B5" s="83" t="s">
        <v>952</v>
      </c>
    </row>
    <row r="6" spans="2:8" s="85" customFormat="1" ht="19.5" customHeight="1">
      <c r="B6" s="1427" t="s">
        <v>142</v>
      </c>
      <c r="C6" s="1425" t="s">
        <v>136</v>
      </c>
      <c r="D6" s="1425" t="s">
        <v>133</v>
      </c>
      <c r="E6" s="1429" t="s">
        <v>134</v>
      </c>
      <c r="F6" s="1429"/>
      <c r="G6" s="1430"/>
      <c r="H6" s="1425" t="s">
        <v>135</v>
      </c>
    </row>
    <row r="7" spans="2:8" ht="19.5" customHeight="1">
      <c r="B7" s="1428"/>
      <c r="C7" s="1426"/>
      <c r="D7" s="1426"/>
      <c r="E7" s="1431"/>
      <c r="F7" s="1431"/>
      <c r="G7" s="1432"/>
      <c r="H7" s="1426"/>
    </row>
    <row r="8" spans="2:8" ht="19.5" customHeight="1">
      <c r="B8" s="89" t="s">
        <v>140</v>
      </c>
      <c r="C8" s="412"/>
      <c r="D8" s="412"/>
      <c r="E8" s="413"/>
      <c r="F8" s="414"/>
      <c r="G8" s="415"/>
      <c r="H8" s="412"/>
    </row>
    <row r="9" spans="2:8" ht="19.5" customHeight="1">
      <c r="B9" s="86"/>
      <c r="C9" s="416"/>
      <c r="D9" s="416"/>
      <c r="E9" s="417"/>
      <c r="F9" s="418"/>
      <c r="G9" s="419"/>
      <c r="H9" s="416"/>
    </row>
    <row r="10" spans="2:8" ht="19.5" customHeight="1">
      <c r="B10" s="86"/>
      <c r="C10" s="416"/>
      <c r="D10" s="416"/>
      <c r="E10" s="417"/>
      <c r="F10" s="418"/>
      <c r="G10" s="419"/>
      <c r="H10" s="416"/>
    </row>
    <row r="11" spans="2:8" ht="19.5" customHeight="1">
      <c r="B11" s="86"/>
      <c r="C11" s="416"/>
      <c r="D11" s="416"/>
      <c r="E11" s="417"/>
      <c r="F11" s="418"/>
      <c r="G11" s="419"/>
      <c r="H11" s="416"/>
    </row>
    <row r="12" spans="2:8" ht="19.5" customHeight="1">
      <c r="B12" s="86"/>
      <c r="C12" s="416"/>
      <c r="D12" s="416"/>
      <c r="E12" s="417"/>
      <c r="F12" s="418"/>
      <c r="G12" s="419"/>
      <c r="H12" s="416"/>
    </row>
    <row r="13" spans="2:8" ht="19.5" customHeight="1">
      <c r="B13" s="88"/>
      <c r="C13" s="90" t="s">
        <v>68</v>
      </c>
      <c r="D13" s="91"/>
      <c r="E13" s="92"/>
      <c r="F13" s="93"/>
      <c r="G13" s="87"/>
      <c r="H13" s="94"/>
    </row>
    <row r="14" spans="2:8" ht="19.5" customHeight="1">
      <c r="B14" s="89" t="s">
        <v>141</v>
      </c>
      <c r="C14" s="412"/>
      <c r="D14" s="412"/>
      <c r="E14" s="413"/>
      <c r="F14" s="414"/>
      <c r="G14" s="415"/>
      <c r="H14" s="412"/>
    </row>
    <row r="15" spans="2:8" ht="19.5" customHeight="1">
      <c r="B15" s="86"/>
      <c r="C15" s="416"/>
      <c r="D15" s="416"/>
      <c r="E15" s="417"/>
      <c r="F15" s="418"/>
      <c r="G15" s="419"/>
      <c r="H15" s="416"/>
    </row>
    <row r="16" spans="2:8" ht="19.5" customHeight="1">
      <c r="B16" s="86"/>
      <c r="C16" s="416"/>
      <c r="D16" s="416"/>
      <c r="E16" s="417"/>
      <c r="F16" s="418"/>
      <c r="G16" s="419"/>
      <c r="H16" s="416"/>
    </row>
    <row r="17" spans="2:8" ht="19.5" customHeight="1">
      <c r="B17" s="86"/>
      <c r="C17" s="416"/>
      <c r="D17" s="416"/>
      <c r="E17" s="417"/>
      <c r="F17" s="418"/>
      <c r="G17" s="419"/>
      <c r="H17" s="416"/>
    </row>
    <row r="18" spans="2:8" ht="19.5" customHeight="1">
      <c r="B18" s="86"/>
      <c r="C18" s="416"/>
      <c r="D18" s="416"/>
      <c r="E18" s="417"/>
      <c r="F18" s="418"/>
      <c r="G18" s="419"/>
      <c r="H18" s="416"/>
    </row>
    <row r="19" spans="2:8" ht="19.5" customHeight="1">
      <c r="B19" s="88"/>
      <c r="C19" s="90" t="s">
        <v>68</v>
      </c>
      <c r="D19" s="91"/>
      <c r="E19" s="92"/>
      <c r="F19" s="93"/>
      <c r="G19" s="87"/>
      <c r="H19" s="94"/>
    </row>
    <row r="20" spans="2:8" ht="19.5" customHeight="1">
      <c r="B20" s="1433" t="s">
        <v>69</v>
      </c>
      <c r="C20" s="413"/>
      <c r="D20" s="412"/>
      <c r="E20" s="413"/>
      <c r="F20" s="414"/>
      <c r="G20" s="415"/>
      <c r="H20" s="412"/>
    </row>
    <row r="21" spans="2:8" ht="19.5" customHeight="1">
      <c r="B21" s="1434"/>
      <c r="C21" s="417"/>
      <c r="D21" s="416"/>
      <c r="E21" s="417"/>
      <c r="F21" s="418"/>
      <c r="G21" s="419"/>
      <c r="H21" s="416"/>
    </row>
    <row r="22" spans="2:8" ht="19.5" customHeight="1">
      <c r="B22" s="86"/>
      <c r="C22" s="416"/>
      <c r="D22" s="416"/>
      <c r="E22" s="417"/>
      <c r="F22" s="418"/>
      <c r="G22" s="419"/>
      <c r="H22" s="416"/>
    </row>
    <row r="23" spans="2:8" ht="19.5" customHeight="1">
      <c r="B23" s="86"/>
      <c r="C23" s="416"/>
      <c r="D23" s="416"/>
      <c r="E23" s="417"/>
      <c r="F23" s="418"/>
      <c r="G23" s="419"/>
      <c r="H23" s="416"/>
    </row>
    <row r="24" spans="2:8" ht="19.5" customHeight="1">
      <c r="B24" s="86"/>
      <c r="C24" s="420"/>
      <c r="D24" s="420"/>
      <c r="E24" s="421"/>
      <c r="F24" s="422"/>
      <c r="G24" s="423"/>
      <c r="H24" s="420"/>
    </row>
    <row r="25" spans="2:8" ht="19.5" customHeight="1">
      <c r="B25" s="88"/>
      <c r="C25" s="90" t="s">
        <v>68</v>
      </c>
      <c r="D25" s="91"/>
      <c r="E25" s="92"/>
      <c r="F25" s="93"/>
      <c r="G25" s="87"/>
      <c r="H25" s="94"/>
    </row>
    <row r="26" spans="2:8" ht="19.5" customHeight="1">
      <c r="B26" s="95" t="s">
        <v>67</v>
      </c>
      <c r="C26" s="93"/>
      <c r="D26" s="90"/>
      <c r="E26" s="92"/>
      <c r="F26" s="93"/>
      <c r="G26" s="87"/>
      <c r="H26" s="94"/>
    </row>
    <row r="28" ht="19.5" customHeight="1">
      <c r="B28" s="83" t="s">
        <v>557</v>
      </c>
    </row>
    <row r="29" spans="2:8" ht="19.5" customHeight="1">
      <c r="B29" s="1427" t="s">
        <v>142</v>
      </c>
      <c r="C29" s="1425" t="s">
        <v>136</v>
      </c>
      <c r="D29" s="1425" t="s">
        <v>133</v>
      </c>
      <c r="E29" s="1429" t="s">
        <v>134</v>
      </c>
      <c r="F29" s="1429"/>
      <c r="G29" s="1430"/>
      <c r="H29" s="1425" t="s">
        <v>135</v>
      </c>
    </row>
    <row r="30" spans="2:8" ht="19.5" customHeight="1">
      <c r="B30" s="1428"/>
      <c r="C30" s="1426"/>
      <c r="D30" s="1426"/>
      <c r="E30" s="1431"/>
      <c r="F30" s="1431"/>
      <c r="G30" s="1432"/>
      <c r="H30" s="1426"/>
    </row>
    <row r="31" spans="2:8" ht="19.5" customHeight="1">
      <c r="B31" s="89" t="s">
        <v>140</v>
      </c>
      <c r="C31" s="412"/>
      <c r="D31" s="412"/>
      <c r="E31" s="413"/>
      <c r="F31" s="414"/>
      <c r="G31" s="415"/>
      <c r="H31" s="412"/>
    </row>
    <row r="32" spans="2:8" ht="19.5" customHeight="1">
      <c r="B32" s="86"/>
      <c r="C32" s="416"/>
      <c r="D32" s="416"/>
      <c r="E32" s="417"/>
      <c r="F32" s="418"/>
      <c r="G32" s="419"/>
      <c r="H32" s="416"/>
    </row>
    <row r="33" spans="2:8" ht="19.5" customHeight="1">
      <c r="B33" s="86"/>
      <c r="C33" s="416"/>
      <c r="D33" s="416"/>
      <c r="E33" s="417"/>
      <c r="F33" s="418"/>
      <c r="G33" s="419"/>
      <c r="H33" s="416"/>
    </row>
    <row r="34" spans="2:8" ht="19.5" customHeight="1">
      <c r="B34" s="86"/>
      <c r="C34" s="416"/>
      <c r="D34" s="416"/>
      <c r="E34" s="417"/>
      <c r="F34" s="418"/>
      <c r="G34" s="419"/>
      <c r="H34" s="416"/>
    </row>
    <row r="35" spans="2:8" ht="19.5" customHeight="1">
      <c r="B35" s="86"/>
      <c r="C35" s="416"/>
      <c r="D35" s="416"/>
      <c r="E35" s="417"/>
      <c r="F35" s="418"/>
      <c r="G35" s="419"/>
      <c r="H35" s="416"/>
    </row>
    <row r="36" spans="2:8" ht="19.5" customHeight="1">
      <c r="B36" s="88"/>
      <c r="C36" s="90" t="s">
        <v>68</v>
      </c>
      <c r="D36" s="91"/>
      <c r="E36" s="92"/>
      <c r="F36" s="93"/>
      <c r="G36" s="87"/>
      <c r="H36" s="94"/>
    </row>
    <row r="37" spans="2:8" ht="19.5" customHeight="1">
      <c r="B37" s="89" t="s">
        <v>141</v>
      </c>
      <c r="C37" s="412"/>
      <c r="D37" s="412"/>
      <c r="E37" s="413"/>
      <c r="F37" s="414"/>
      <c r="G37" s="415"/>
      <c r="H37" s="412"/>
    </row>
    <row r="38" spans="2:8" ht="19.5" customHeight="1">
      <c r="B38" s="86"/>
      <c r="C38" s="416"/>
      <c r="D38" s="416"/>
      <c r="E38" s="417"/>
      <c r="F38" s="418"/>
      <c r="G38" s="419"/>
      <c r="H38" s="416"/>
    </row>
    <row r="39" spans="2:8" ht="19.5" customHeight="1">
      <c r="B39" s="86"/>
      <c r="C39" s="416"/>
      <c r="D39" s="416"/>
      <c r="E39" s="417"/>
      <c r="F39" s="418"/>
      <c r="G39" s="419"/>
      <c r="H39" s="416"/>
    </row>
    <row r="40" spans="2:8" ht="19.5" customHeight="1">
      <c r="B40" s="86"/>
      <c r="C40" s="416"/>
      <c r="D40" s="416"/>
      <c r="E40" s="417"/>
      <c r="F40" s="418"/>
      <c r="G40" s="419"/>
      <c r="H40" s="416"/>
    </row>
    <row r="41" spans="2:8" ht="19.5" customHeight="1">
      <c r="B41" s="86"/>
      <c r="C41" s="416"/>
      <c r="D41" s="416"/>
      <c r="E41" s="417"/>
      <c r="F41" s="418"/>
      <c r="G41" s="419"/>
      <c r="H41" s="416"/>
    </row>
    <row r="42" spans="2:8" ht="19.5" customHeight="1">
      <c r="B42" s="88"/>
      <c r="C42" s="90" t="s">
        <v>68</v>
      </c>
      <c r="D42" s="91"/>
      <c r="E42" s="92"/>
      <c r="F42" s="93"/>
      <c r="G42" s="87"/>
      <c r="H42" s="94"/>
    </row>
    <row r="43" spans="2:8" ht="19.5" customHeight="1">
      <c r="B43" s="1433" t="s">
        <v>69</v>
      </c>
      <c r="C43" s="413"/>
      <c r="D43" s="412"/>
      <c r="E43" s="413"/>
      <c r="F43" s="414"/>
      <c r="G43" s="415"/>
      <c r="H43" s="412"/>
    </row>
    <row r="44" spans="2:8" ht="19.5" customHeight="1">
      <c r="B44" s="1434"/>
      <c r="C44" s="417"/>
      <c r="D44" s="416"/>
      <c r="E44" s="417"/>
      <c r="F44" s="418"/>
      <c r="G44" s="419"/>
      <c r="H44" s="416"/>
    </row>
    <row r="45" spans="2:8" ht="19.5" customHeight="1">
      <c r="B45" s="86"/>
      <c r="C45" s="416"/>
      <c r="D45" s="416"/>
      <c r="E45" s="417"/>
      <c r="F45" s="418"/>
      <c r="G45" s="419"/>
      <c r="H45" s="416"/>
    </row>
    <row r="46" spans="2:8" ht="19.5" customHeight="1">
      <c r="B46" s="86"/>
      <c r="C46" s="416"/>
      <c r="D46" s="416"/>
      <c r="E46" s="417"/>
      <c r="F46" s="418"/>
      <c r="G46" s="419"/>
      <c r="H46" s="416"/>
    </row>
    <row r="47" spans="2:8" ht="19.5" customHeight="1">
      <c r="B47" s="86"/>
      <c r="C47" s="420"/>
      <c r="D47" s="420"/>
      <c r="E47" s="421"/>
      <c r="F47" s="422"/>
      <c r="G47" s="423"/>
      <c r="H47" s="420"/>
    </row>
    <row r="48" spans="2:8" ht="19.5" customHeight="1">
      <c r="B48" s="88"/>
      <c r="C48" s="90" t="s">
        <v>68</v>
      </c>
      <c r="D48" s="91"/>
      <c r="E48" s="92"/>
      <c r="F48" s="93"/>
      <c r="G48" s="87"/>
      <c r="H48" s="94"/>
    </row>
    <row r="49" spans="2:8" ht="19.5" customHeight="1">
      <c r="B49" s="95" t="s">
        <v>67</v>
      </c>
      <c r="C49" s="93"/>
      <c r="D49" s="90"/>
      <c r="E49" s="92"/>
      <c r="F49" s="93"/>
      <c r="G49" s="87"/>
      <c r="H49" s="94"/>
    </row>
    <row r="51" ht="19.5" customHeight="1">
      <c r="B51" s="83" t="s">
        <v>558</v>
      </c>
    </row>
    <row r="52" spans="2:8" ht="19.5" customHeight="1">
      <c r="B52" s="1427" t="s">
        <v>142</v>
      </c>
      <c r="C52" s="1425" t="s">
        <v>136</v>
      </c>
      <c r="D52" s="1425" t="s">
        <v>133</v>
      </c>
      <c r="E52" s="1429" t="s">
        <v>134</v>
      </c>
      <c r="F52" s="1429"/>
      <c r="G52" s="1430"/>
      <c r="H52" s="1425" t="s">
        <v>135</v>
      </c>
    </row>
    <row r="53" spans="2:8" ht="19.5" customHeight="1">
      <c r="B53" s="1428"/>
      <c r="C53" s="1426"/>
      <c r="D53" s="1426"/>
      <c r="E53" s="1431"/>
      <c r="F53" s="1431"/>
      <c r="G53" s="1432"/>
      <c r="H53" s="1426"/>
    </row>
    <row r="54" spans="2:8" ht="19.5" customHeight="1">
      <c r="B54" s="89" t="s">
        <v>140</v>
      </c>
      <c r="C54" s="412"/>
      <c r="D54" s="412"/>
      <c r="E54" s="413"/>
      <c r="F54" s="414"/>
      <c r="G54" s="415"/>
      <c r="H54" s="412"/>
    </row>
    <row r="55" spans="2:8" ht="19.5" customHeight="1">
      <c r="B55" s="86"/>
      <c r="C55" s="416"/>
      <c r="D55" s="416"/>
      <c r="E55" s="417"/>
      <c r="F55" s="418"/>
      <c r="G55" s="419"/>
      <c r="H55" s="416"/>
    </row>
    <row r="56" spans="2:8" ht="19.5" customHeight="1">
      <c r="B56" s="86"/>
      <c r="C56" s="416"/>
      <c r="D56" s="416"/>
      <c r="E56" s="417"/>
      <c r="F56" s="418"/>
      <c r="G56" s="419"/>
      <c r="H56" s="416"/>
    </row>
    <row r="57" spans="2:8" ht="19.5" customHeight="1">
      <c r="B57" s="86"/>
      <c r="C57" s="416"/>
      <c r="D57" s="416"/>
      <c r="E57" s="417"/>
      <c r="F57" s="418"/>
      <c r="G57" s="419"/>
      <c r="H57" s="416"/>
    </row>
    <row r="58" spans="2:8" ht="19.5" customHeight="1">
      <c r="B58" s="86"/>
      <c r="C58" s="416"/>
      <c r="D58" s="416"/>
      <c r="E58" s="417"/>
      <c r="F58" s="418"/>
      <c r="G58" s="419"/>
      <c r="H58" s="416"/>
    </row>
    <row r="59" spans="2:8" ht="19.5" customHeight="1">
      <c r="B59" s="88"/>
      <c r="C59" s="90" t="s">
        <v>68</v>
      </c>
      <c r="D59" s="91"/>
      <c r="E59" s="92"/>
      <c r="F59" s="93"/>
      <c r="G59" s="87"/>
      <c r="H59" s="94"/>
    </row>
    <row r="60" spans="2:8" ht="19.5" customHeight="1">
      <c r="B60" s="89" t="s">
        <v>141</v>
      </c>
      <c r="C60" s="412"/>
      <c r="D60" s="412"/>
      <c r="E60" s="413"/>
      <c r="F60" s="414"/>
      <c r="G60" s="415"/>
      <c r="H60" s="412"/>
    </row>
    <row r="61" spans="2:8" ht="19.5" customHeight="1">
      <c r="B61" s="86"/>
      <c r="C61" s="416"/>
      <c r="D61" s="416"/>
      <c r="E61" s="417"/>
      <c r="F61" s="418"/>
      <c r="G61" s="419"/>
      <c r="H61" s="416"/>
    </row>
    <row r="62" spans="2:8" ht="19.5" customHeight="1">
      <c r="B62" s="86"/>
      <c r="C62" s="416"/>
      <c r="D62" s="416"/>
      <c r="E62" s="417"/>
      <c r="F62" s="418"/>
      <c r="G62" s="419"/>
      <c r="H62" s="416"/>
    </row>
    <row r="63" spans="2:8" ht="19.5" customHeight="1">
      <c r="B63" s="86"/>
      <c r="C63" s="416"/>
      <c r="D63" s="416"/>
      <c r="E63" s="417"/>
      <c r="F63" s="418"/>
      <c r="G63" s="419"/>
      <c r="H63" s="416"/>
    </row>
    <row r="64" spans="2:8" ht="19.5" customHeight="1">
      <c r="B64" s="86"/>
      <c r="C64" s="416"/>
      <c r="D64" s="416"/>
      <c r="E64" s="417"/>
      <c r="F64" s="418"/>
      <c r="G64" s="419"/>
      <c r="H64" s="416"/>
    </row>
    <row r="65" spans="2:8" ht="19.5" customHeight="1">
      <c r="B65" s="88"/>
      <c r="C65" s="90" t="s">
        <v>68</v>
      </c>
      <c r="D65" s="91"/>
      <c r="E65" s="92"/>
      <c r="F65" s="93"/>
      <c r="G65" s="87"/>
      <c r="H65" s="94"/>
    </row>
    <row r="66" spans="2:8" ht="19.5" customHeight="1">
      <c r="B66" s="1433" t="s">
        <v>69</v>
      </c>
      <c r="C66" s="413"/>
      <c r="D66" s="412"/>
      <c r="E66" s="413"/>
      <c r="F66" s="414"/>
      <c r="G66" s="415"/>
      <c r="H66" s="412"/>
    </row>
    <row r="67" spans="2:8" ht="19.5" customHeight="1">
      <c r="B67" s="1434"/>
      <c r="C67" s="417"/>
      <c r="D67" s="416"/>
      <c r="E67" s="417"/>
      <c r="F67" s="418"/>
      <c r="G67" s="419"/>
      <c r="H67" s="416"/>
    </row>
    <row r="68" spans="2:8" ht="19.5" customHeight="1">
      <c r="B68" s="86"/>
      <c r="C68" s="416"/>
      <c r="D68" s="416"/>
      <c r="E68" s="417"/>
      <c r="F68" s="418"/>
      <c r="G68" s="419"/>
      <c r="H68" s="416"/>
    </row>
    <row r="69" spans="2:8" ht="19.5" customHeight="1">
      <c r="B69" s="86"/>
      <c r="C69" s="416"/>
      <c r="D69" s="416"/>
      <c r="E69" s="417"/>
      <c r="F69" s="418"/>
      <c r="G69" s="419"/>
      <c r="H69" s="416"/>
    </row>
    <row r="70" spans="2:8" ht="19.5" customHeight="1">
      <c r="B70" s="86"/>
      <c r="C70" s="420"/>
      <c r="D70" s="420"/>
      <c r="E70" s="421"/>
      <c r="F70" s="422"/>
      <c r="G70" s="423"/>
      <c r="H70" s="420"/>
    </row>
    <row r="71" spans="2:8" ht="19.5" customHeight="1">
      <c r="B71" s="88"/>
      <c r="C71" s="90" t="s">
        <v>68</v>
      </c>
      <c r="D71" s="91"/>
      <c r="E71" s="92"/>
      <c r="F71" s="93"/>
      <c r="G71" s="87"/>
      <c r="H71" s="94"/>
    </row>
    <row r="72" spans="2:8" ht="19.5" customHeight="1">
      <c r="B72" s="95" t="s">
        <v>67</v>
      </c>
      <c r="C72" s="93"/>
      <c r="D72" s="90"/>
      <c r="E72" s="92"/>
      <c r="F72" s="93"/>
      <c r="G72" s="87"/>
      <c r="H72" s="94"/>
    </row>
    <row r="73" ht="19.5" customHeight="1">
      <c r="B73" s="83" t="s">
        <v>763</v>
      </c>
    </row>
  </sheetData>
  <sheetProtection/>
  <mergeCells count="19">
    <mergeCell ref="D52:D53"/>
    <mergeCell ref="D29:D30"/>
    <mergeCell ref="B43:B44"/>
    <mergeCell ref="H29:H30"/>
    <mergeCell ref="B20:B21"/>
    <mergeCell ref="E52:G53"/>
    <mergeCell ref="H52:H53"/>
    <mergeCell ref="B66:B67"/>
    <mergeCell ref="B29:B30"/>
    <mergeCell ref="C29:C30"/>
    <mergeCell ref="B52:B53"/>
    <mergeCell ref="C52:C53"/>
    <mergeCell ref="B3:H3"/>
    <mergeCell ref="H6:H7"/>
    <mergeCell ref="B6:B7"/>
    <mergeCell ref="C6:C7"/>
    <mergeCell ref="E6:G7"/>
    <mergeCell ref="E29:G30"/>
    <mergeCell ref="D6:D7"/>
  </mergeCells>
  <printOptions horizontalCentered="1"/>
  <pageMargins left="0.5905511811023623" right="0.5905511811023623" top="0.5905511811023623" bottom="0.5905511811023623" header="0.5118110236220472" footer="0.31496062992125984"/>
  <pageSetup horizontalDpi="600" verticalDpi="600" orientation="portrait" paperSize="9" r:id="rId1"/>
  <rowBreaks count="2" manualBreakCount="2">
    <brk id="27" min="1" max="7" man="1"/>
    <brk id="50" max="255" man="1"/>
  </rowBreaks>
</worksheet>
</file>

<file path=xl/worksheets/sheet17.xml><?xml version="1.0" encoding="utf-8"?>
<worksheet xmlns="http://schemas.openxmlformats.org/spreadsheetml/2006/main" xmlns:r="http://schemas.openxmlformats.org/officeDocument/2006/relationships">
  <dimension ref="A1:H34"/>
  <sheetViews>
    <sheetView view="pageBreakPreview" zoomScale="75" zoomScaleSheetLayoutView="75" zoomScalePageLayoutView="0" workbookViewId="0" topLeftCell="A1">
      <selection activeCell="K14" sqref="K14"/>
    </sheetView>
  </sheetViews>
  <sheetFormatPr defaultColWidth="9.00390625" defaultRowHeight="13.5"/>
  <cols>
    <col min="1" max="1" width="3.625" style="195" customWidth="1"/>
    <col min="2" max="2" width="3.875" style="195" customWidth="1"/>
    <col min="3" max="3" width="46.50390625" style="195" customWidth="1"/>
    <col min="4" max="5" width="7.125" style="195" bestFit="1" customWidth="1"/>
    <col min="6" max="6" width="49.00390625" style="195" customWidth="1"/>
    <col min="7" max="7" width="53.625" style="195" customWidth="1"/>
    <col min="8" max="8" width="19.25390625" style="195" customWidth="1"/>
    <col min="9" max="9" width="3.625" style="195" customWidth="1"/>
    <col min="10" max="16384" width="9.00390625" style="195" customWidth="1"/>
  </cols>
  <sheetData>
    <row r="1" spans="1:2" ht="13.5">
      <c r="A1" s="168"/>
      <c r="B1" s="782" t="s">
        <v>860</v>
      </c>
    </row>
    <row r="3" spans="2:8" ht="25.5">
      <c r="B3" s="1438" t="s">
        <v>60</v>
      </c>
      <c r="C3" s="1438"/>
      <c r="D3" s="1438"/>
      <c r="E3" s="1438"/>
      <c r="F3" s="1438"/>
      <c r="G3" s="1438"/>
      <c r="H3" s="1438"/>
    </row>
    <row r="5" spans="2:8" ht="20.25" customHeight="1">
      <c r="B5" s="1439" t="s">
        <v>75</v>
      </c>
      <c r="C5" s="1439" t="s">
        <v>65</v>
      </c>
      <c r="D5" s="1444" t="s">
        <v>61</v>
      </c>
      <c r="E5" s="1445"/>
      <c r="F5" s="1446"/>
      <c r="G5" s="1440" t="s">
        <v>62</v>
      </c>
      <c r="H5" s="1440"/>
    </row>
    <row r="6" spans="2:8" ht="27" customHeight="1">
      <c r="B6" s="1439"/>
      <c r="C6" s="1439"/>
      <c r="D6" s="1441" t="s">
        <v>63</v>
      </c>
      <c r="E6" s="1442"/>
      <c r="F6" s="1443"/>
      <c r="G6" s="196" t="s">
        <v>64</v>
      </c>
      <c r="H6" s="196" t="s">
        <v>76</v>
      </c>
    </row>
    <row r="7" spans="2:8" ht="13.5">
      <c r="B7" s="197">
        <v>1</v>
      </c>
      <c r="C7" s="198"/>
      <c r="D7" s="1435"/>
      <c r="E7" s="1436"/>
      <c r="F7" s="1437"/>
      <c r="G7" s="198"/>
      <c r="H7" s="199"/>
    </row>
    <row r="8" spans="2:8" ht="13.5">
      <c r="B8" s="197">
        <v>2</v>
      </c>
      <c r="C8" s="198"/>
      <c r="D8" s="1435"/>
      <c r="E8" s="1436"/>
      <c r="F8" s="1437"/>
      <c r="G8" s="198"/>
      <c r="H8" s="199"/>
    </row>
    <row r="9" spans="2:8" ht="13.5">
      <c r="B9" s="197">
        <v>3</v>
      </c>
      <c r="C9" s="198"/>
      <c r="D9" s="1435"/>
      <c r="E9" s="1436"/>
      <c r="F9" s="1437"/>
      <c r="G9" s="198"/>
      <c r="H9" s="199"/>
    </row>
    <row r="10" spans="2:8" ht="13.5">
      <c r="B10" s="197">
        <v>4</v>
      </c>
      <c r="C10" s="198"/>
      <c r="D10" s="1435"/>
      <c r="E10" s="1436"/>
      <c r="F10" s="1437"/>
      <c r="G10" s="198"/>
      <c r="H10" s="199"/>
    </row>
    <row r="11" spans="2:8" ht="13.5">
      <c r="B11" s="197">
        <v>5</v>
      </c>
      <c r="C11" s="198"/>
      <c r="D11" s="1435"/>
      <c r="E11" s="1436"/>
      <c r="F11" s="1437"/>
      <c r="G11" s="198"/>
      <c r="H11" s="199"/>
    </row>
    <row r="12" spans="2:8" ht="13.5">
      <c r="B12" s="197">
        <v>6</v>
      </c>
      <c r="C12" s="198"/>
      <c r="D12" s="1435"/>
      <c r="E12" s="1436"/>
      <c r="F12" s="1437"/>
      <c r="G12" s="198"/>
      <c r="H12" s="199"/>
    </row>
    <row r="13" spans="2:8" ht="13.5">
      <c r="B13" s="197">
        <v>7</v>
      </c>
      <c r="C13" s="198"/>
      <c r="D13" s="1435"/>
      <c r="E13" s="1436"/>
      <c r="F13" s="1437"/>
      <c r="G13" s="198"/>
      <c r="H13" s="199"/>
    </row>
    <row r="14" spans="2:8" ht="13.5">
      <c r="B14" s="197">
        <v>8</v>
      </c>
      <c r="C14" s="198"/>
      <c r="D14" s="1435"/>
      <c r="E14" s="1436"/>
      <c r="F14" s="1437"/>
      <c r="G14" s="198"/>
      <c r="H14" s="199"/>
    </row>
    <row r="15" spans="2:8" ht="13.5">
      <c r="B15" s="197">
        <v>9</v>
      </c>
      <c r="C15" s="198"/>
      <c r="D15" s="1435"/>
      <c r="E15" s="1436"/>
      <c r="F15" s="1437"/>
      <c r="G15" s="198"/>
      <c r="H15" s="199"/>
    </row>
    <row r="16" spans="2:8" ht="13.5">
      <c r="B16" s="197">
        <v>10</v>
      </c>
      <c r="C16" s="198"/>
      <c r="D16" s="1435"/>
      <c r="E16" s="1436"/>
      <c r="F16" s="1437"/>
      <c r="G16" s="198"/>
      <c r="H16" s="199"/>
    </row>
    <row r="17" spans="2:8" ht="13.5">
      <c r="B17" s="197">
        <v>11</v>
      </c>
      <c r="C17" s="198"/>
      <c r="D17" s="1435"/>
      <c r="E17" s="1436"/>
      <c r="F17" s="1437"/>
      <c r="G17" s="198"/>
      <c r="H17" s="199"/>
    </row>
    <row r="18" spans="2:8" ht="13.5">
      <c r="B18" s="197">
        <v>12</v>
      </c>
      <c r="C18" s="198"/>
      <c r="D18" s="1435"/>
      <c r="E18" s="1436"/>
      <c r="F18" s="1437"/>
      <c r="G18" s="198"/>
      <c r="H18" s="199"/>
    </row>
    <row r="19" spans="2:8" ht="13.5">
      <c r="B19" s="197">
        <v>13</v>
      </c>
      <c r="C19" s="198"/>
      <c r="D19" s="1435"/>
      <c r="E19" s="1436"/>
      <c r="F19" s="1437"/>
      <c r="G19" s="198"/>
      <c r="H19" s="199"/>
    </row>
    <row r="20" spans="2:8" ht="13.5">
      <c r="B20" s="197">
        <v>14</v>
      </c>
      <c r="C20" s="198"/>
      <c r="D20" s="1435"/>
      <c r="E20" s="1436"/>
      <c r="F20" s="1437"/>
      <c r="G20" s="198"/>
      <c r="H20" s="199"/>
    </row>
    <row r="21" spans="2:8" ht="13.5">
      <c r="B21" s="197">
        <v>15</v>
      </c>
      <c r="C21" s="198"/>
      <c r="D21" s="1435"/>
      <c r="E21" s="1436"/>
      <c r="F21" s="1437"/>
      <c r="G21" s="198"/>
      <c r="H21" s="199"/>
    </row>
    <row r="22" spans="2:8" ht="13.5">
      <c r="B22" s="197">
        <v>16</v>
      </c>
      <c r="C22" s="198"/>
      <c r="D22" s="1435"/>
      <c r="E22" s="1436"/>
      <c r="F22" s="1437"/>
      <c r="G22" s="198"/>
      <c r="H22" s="199"/>
    </row>
    <row r="23" spans="2:8" ht="13.5">
      <c r="B23" s="197">
        <v>17</v>
      </c>
      <c r="C23" s="198"/>
      <c r="D23" s="1435"/>
      <c r="E23" s="1436"/>
      <c r="F23" s="1437"/>
      <c r="G23" s="198"/>
      <c r="H23" s="199"/>
    </row>
    <row r="24" spans="2:8" ht="13.5">
      <c r="B24" s="197">
        <v>18</v>
      </c>
      <c r="C24" s="198"/>
      <c r="D24" s="1435"/>
      <c r="E24" s="1436"/>
      <c r="F24" s="1437"/>
      <c r="G24" s="198"/>
      <c r="H24" s="199"/>
    </row>
    <row r="25" spans="2:8" ht="13.5">
      <c r="B25" s="197">
        <v>19</v>
      </c>
      <c r="C25" s="198"/>
      <c r="D25" s="1435"/>
      <c r="E25" s="1436"/>
      <c r="F25" s="1437"/>
      <c r="G25" s="198"/>
      <c r="H25" s="199"/>
    </row>
    <row r="26" spans="2:8" ht="13.5">
      <c r="B26" s="197">
        <v>20</v>
      </c>
      <c r="C26" s="198"/>
      <c r="D26" s="1435"/>
      <c r="E26" s="1436"/>
      <c r="F26" s="1437"/>
      <c r="G26" s="198"/>
      <c r="H26" s="199"/>
    </row>
    <row r="27" spans="2:8" ht="13.5">
      <c r="B27" s="200"/>
      <c r="C27" s="201"/>
      <c r="D27" s="201"/>
      <c r="E27" s="201"/>
      <c r="F27" s="201"/>
      <c r="G27" s="201"/>
      <c r="H27" s="202"/>
    </row>
    <row r="28" spans="2:8" ht="13.5">
      <c r="B28" s="203" t="s">
        <v>132</v>
      </c>
      <c r="C28" s="1452" t="s">
        <v>238</v>
      </c>
      <c r="D28" s="1452"/>
      <c r="E28" s="1452"/>
      <c r="F28" s="1452"/>
      <c r="G28" s="1452"/>
      <c r="H28" s="1452"/>
    </row>
    <row r="29" spans="2:3" ht="13.5">
      <c r="B29" s="195" t="s">
        <v>66</v>
      </c>
      <c r="C29" s="168" t="s">
        <v>947</v>
      </c>
    </row>
    <row r="30" ht="13.5">
      <c r="C30" s="168"/>
    </row>
    <row r="31" spans="3:8" ht="13.5">
      <c r="C31" s="202"/>
      <c r="D31" s="204"/>
      <c r="E31" s="204"/>
      <c r="F31" s="204"/>
      <c r="G31" s="204"/>
      <c r="H31" s="204"/>
    </row>
    <row r="32" spans="3:8" ht="14.25" thickBot="1">
      <c r="C32" s="1451"/>
      <c r="D32" s="1451"/>
      <c r="E32" s="1451"/>
      <c r="F32" s="1451"/>
      <c r="G32" s="1451"/>
      <c r="H32" s="1451"/>
    </row>
    <row r="33" spans="7:8" ht="13.5">
      <c r="G33" s="1447" t="s">
        <v>127</v>
      </c>
      <c r="H33" s="1448"/>
    </row>
    <row r="34" spans="7:8" ht="14.25" thickBot="1">
      <c r="G34" s="1449"/>
      <c r="H34" s="1450"/>
    </row>
  </sheetData>
  <sheetProtection/>
  <mergeCells count="29">
    <mergeCell ref="D9:F9"/>
    <mergeCell ref="D14:F14"/>
    <mergeCell ref="D19:F19"/>
    <mergeCell ref="D13:F13"/>
    <mergeCell ref="C32:H32"/>
    <mergeCell ref="D15:F15"/>
    <mergeCell ref="C28:H28"/>
    <mergeCell ref="D24:F24"/>
    <mergeCell ref="D17:F17"/>
    <mergeCell ref="B3:H3"/>
    <mergeCell ref="B5:B6"/>
    <mergeCell ref="G5:H5"/>
    <mergeCell ref="D6:F6"/>
    <mergeCell ref="D5:F5"/>
    <mergeCell ref="G33:H34"/>
    <mergeCell ref="C5:C6"/>
    <mergeCell ref="D7:F7"/>
    <mergeCell ref="D21:F21"/>
    <mergeCell ref="D11:F11"/>
    <mergeCell ref="D8:F8"/>
    <mergeCell ref="D10:F10"/>
    <mergeCell ref="D16:F16"/>
    <mergeCell ref="D26:F26"/>
    <mergeCell ref="D20:F20"/>
    <mergeCell ref="D23:F23"/>
    <mergeCell ref="D22:F22"/>
    <mergeCell ref="D25:F25"/>
    <mergeCell ref="D12:F12"/>
    <mergeCell ref="D18:F18"/>
  </mergeCells>
  <printOptions/>
  <pageMargins left="0.7874015748031497" right="0.7874015748031497" top="0.7874015748031497" bottom="0.7874015748031497" header="0.3937007874015748" footer="0.3937007874015748"/>
  <pageSetup horizontalDpi="300" verticalDpi="300" orientation="landscape" paperSize="8" r:id="rId1"/>
</worksheet>
</file>

<file path=xl/worksheets/sheet18.xml><?xml version="1.0" encoding="utf-8"?>
<worksheet xmlns="http://schemas.openxmlformats.org/spreadsheetml/2006/main" xmlns:r="http://schemas.openxmlformats.org/officeDocument/2006/relationships">
  <dimension ref="B1:U32"/>
  <sheetViews>
    <sheetView zoomScalePageLayoutView="0" workbookViewId="0" topLeftCell="J1">
      <selection activeCell="A9" sqref="A9"/>
    </sheetView>
  </sheetViews>
  <sheetFormatPr defaultColWidth="9.00390625" defaultRowHeight="13.5"/>
  <cols>
    <col min="1" max="1" width="9.00390625" style="424" customWidth="1"/>
    <col min="2" max="2" width="4.50390625" style="424" customWidth="1"/>
    <col min="3" max="5" width="17.75390625" style="424" customWidth="1"/>
    <col min="6" max="8" width="13.25390625" style="424" customWidth="1"/>
    <col min="9" max="9" width="33.125" style="424" customWidth="1"/>
    <col min="10" max="10" width="9.00390625" style="424" customWidth="1"/>
    <col min="11" max="11" width="31.50390625" style="424" customWidth="1"/>
    <col min="12" max="12" width="23.75390625" style="424" customWidth="1"/>
    <col min="13" max="16384" width="9.00390625" style="424" customWidth="1"/>
  </cols>
  <sheetData>
    <row r="1" ht="12">
      <c r="B1" s="783" t="s">
        <v>859</v>
      </c>
    </row>
    <row r="2" spans="2:12" ht="17.25">
      <c r="B2" s="1453" t="s">
        <v>948</v>
      </c>
      <c r="C2" s="1453"/>
      <c r="D2" s="1453"/>
      <c r="E2" s="1453"/>
      <c r="F2" s="1453"/>
      <c r="G2" s="1453"/>
      <c r="H2" s="1453"/>
      <c r="I2" s="1453"/>
      <c r="J2" s="1453"/>
      <c r="K2" s="1453"/>
      <c r="L2" s="1453"/>
    </row>
    <row r="4" spans="2:12" ht="16.5" customHeight="1">
      <c r="B4" s="1461" t="s">
        <v>227</v>
      </c>
      <c r="C4" s="1456" t="s">
        <v>217</v>
      </c>
      <c r="D4" s="1456" t="s">
        <v>218</v>
      </c>
      <c r="E4" s="1456" t="s">
        <v>219</v>
      </c>
      <c r="F4" s="425" t="s">
        <v>228</v>
      </c>
      <c r="G4" s="425" t="s">
        <v>229</v>
      </c>
      <c r="H4" s="425" t="s">
        <v>220</v>
      </c>
      <c r="I4" s="1456" t="s">
        <v>221</v>
      </c>
      <c r="J4" s="1441" t="s">
        <v>222</v>
      </c>
      <c r="K4" s="1443"/>
      <c r="L4" s="1456" t="s">
        <v>223</v>
      </c>
    </row>
    <row r="5" spans="2:12" ht="16.5" customHeight="1">
      <c r="B5" s="1462"/>
      <c r="C5" s="1457"/>
      <c r="D5" s="1457"/>
      <c r="E5" s="1457"/>
      <c r="F5" s="426" t="s">
        <v>230</v>
      </c>
      <c r="G5" s="426" t="s">
        <v>231</v>
      </c>
      <c r="H5" s="426" t="s">
        <v>224</v>
      </c>
      <c r="I5" s="1457"/>
      <c r="J5" s="196" t="s">
        <v>225</v>
      </c>
      <c r="K5" s="196" t="s">
        <v>226</v>
      </c>
      <c r="L5" s="1457"/>
    </row>
    <row r="6" spans="2:12" ht="12">
      <c r="B6" s="427">
        <v>1</v>
      </c>
      <c r="C6" s="427"/>
      <c r="D6" s="427"/>
      <c r="E6" s="427"/>
      <c r="F6" s="427"/>
      <c r="G6" s="427"/>
      <c r="H6" s="427"/>
      <c r="I6" s="428"/>
      <c r="J6" s="429"/>
      <c r="K6" s="429"/>
      <c r="L6" s="427"/>
    </row>
    <row r="7" spans="2:12" ht="12">
      <c r="B7" s="430">
        <v>2</v>
      </c>
      <c r="C7" s="429"/>
      <c r="D7" s="429"/>
      <c r="E7" s="429"/>
      <c r="F7" s="429"/>
      <c r="G7" s="429"/>
      <c r="H7" s="429"/>
      <c r="I7" s="429"/>
      <c r="J7" s="429"/>
      <c r="K7" s="429"/>
      <c r="L7" s="429"/>
    </row>
    <row r="8" spans="2:12" ht="12">
      <c r="B8" s="427">
        <v>3</v>
      </c>
      <c r="C8" s="429"/>
      <c r="D8" s="429"/>
      <c r="E8" s="429"/>
      <c r="F8" s="429"/>
      <c r="G8" s="429"/>
      <c r="H8" s="429"/>
      <c r="I8" s="429"/>
      <c r="J8" s="429"/>
      <c r="K8" s="429"/>
      <c r="L8" s="429"/>
    </row>
    <row r="9" spans="2:12" ht="12">
      <c r="B9" s="430">
        <v>4</v>
      </c>
      <c r="C9" s="429"/>
      <c r="D9" s="429"/>
      <c r="E9" s="429"/>
      <c r="F9" s="429"/>
      <c r="G9" s="429"/>
      <c r="H9" s="429"/>
      <c r="I9" s="429"/>
      <c r="J9" s="429"/>
      <c r="K9" s="429"/>
      <c r="L9" s="429"/>
    </row>
    <row r="10" spans="2:12" ht="12">
      <c r="B10" s="427">
        <v>5</v>
      </c>
      <c r="C10" s="429"/>
      <c r="D10" s="429"/>
      <c r="E10" s="429"/>
      <c r="F10" s="429"/>
      <c r="G10" s="429"/>
      <c r="H10" s="429"/>
      <c r="I10" s="429"/>
      <c r="J10" s="429"/>
      <c r="K10" s="429"/>
      <c r="L10" s="429"/>
    </row>
    <row r="11" spans="2:12" ht="12">
      <c r="B11" s="430">
        <v>6</v>
      </c>
      <c r="C11" s="429"/>
      <c r="D11" s="429"/>
      <c r="E11" s="429"/>
      <c r="F11" s="429"/>
      <c r="G11" s="429"/>
      <c r="H11" s="429"/>
      <c r="I11" s="429"/>
      <c r="J11" s="429"/>
      <c r="K11" s="429"/>
      <c r="L11" s="429"/>
    </row>
    <row r="12" spans="2:12" ht="12">
      <c r="B12" s="427">
        <v>7</v>
      </c>
      <c r="C12" s="429"/>
      <c r="D12" s="429"/>
      <c r="E12" s="429"/>
      <c r="F12" s="429"/>
      <c r="G12" s="429"/>
      <c r="H12" s="429"/>
      <c r="I12" s="429"/>
      <c r="J12" s="429"/>
      <c r="K12" s="429"/>
      <c r="L12" s="429"/>
    </row>
    <row r="13" spans="2:12" ht="12">
      <c r="B13" s="430">
        <v>8</v>
      </c>
      <c r="C13" s="429"/>
      <c r="D13" s="429"/>
      <c r="E13" s="429"/>
      <c r="F13" s="429"/>
      <c r="G13" s="429"/>
      <c r="H13" s="429"/>
      <c r="I13" s="429"/>
      <c r="J13" s="429"/>
      <c r="K13" s="429"/>
      <c r="L13" s="429"/>
    </row>
    <row r="14" spans="2:12" ht="12">
      <c r="B14" s="427">
        <v>9</v>
      </c>
      <c r="C14" s="429"/>
      <c r="D14" s="429"/>
      <c r="E14" s="429"/>
      <c r="F14" s="429"/>
      <c r="G14" s="429"/>
      <c r="H14" s="429"/>
      <c r="I14" s="429"/>
      <c r="J14" s="429"/>
      <c r="K14" s="429"/>
      <c r="L14" s="429"/>
    </row>
    <row r="15" spans="2:12" ht="12">
      <c r="B15" s="430">
        <v>10</v>
      </c>
      <c r="C15" s="429"/>
      <c r="D15" s="429"/>
      <c r="E15" s="429"/>
      <c r="F15" s="429"/>
      <c r="G15" s="429"/>
      <c r="H15" s="429"/>
      <c r="I15" s="429"/>
      <c r="J15" s="429"/>
      <c r="K15" s="429"/>
      <c r="L15" s="429"/>
    </row>
    <row r="16" spans="2:12" ht="12">
      <c r="B16" s="427">
        <v>11</v>
      </c>
      <c r="C16" s="429"/>
      <c r="D16" s="429"/>
      <c r="E16" s="429"/>
      <c r="F16" s="429"/>
      <c r="G16" s="429"/>
      <c r="H16" s="429"/>
      <c r="I16" s="429"/>
      <c r="J16" s="429"/>
      <c r="K16" s="429"/>
      <c r="L16" s="429"/>
    </row>
    <row r="17" spans="2:12" ht="12">
      <c r="B17" s="430">
        <v>12</v>
      </c>
      <c r="C17" s="429"/>
      <c r="D17" s="429"/>
      <c r="E17" s="429"/>
      <c r="F17" s="429"/>
      <c r="G17" s="429"/>
      <c r="H17" s="429"/>
      <c r="I17" s="429"/>
      <c r="J17" s="429"/>
      <c r="K17" s="429"/>
      <c r="L17" s="429"/>
    </row>
    <row r="18" spans="2:12" ht="12">
      <c r="B18" s="427">
        <v>13</v>
      </c>
      <c r="C18" s="429"/>
      <c r="D18" s="429"/>
      <c r="E18" s="429"/>
      <c r="F18" s="429"/>
      <c r="G18" s="429"/>
      <c r="H18" s="429"/>
      <c r="I18" s="429"/>
      <c r="J18" s="429"/>
      <c r="K18" s="429"/>
      <c r="L18" s="429"/>
    </row>
    <row r="19" spans="2:12" ht="12">
      <c r="B19" s="430">
        <v>14</v>
      </c>
      <c r="C19" s="429"/>
      <c r="D19" s="429"/>
      <c r="E19" s="429"/>
      <c r="F19" s="429"/>
      <c r="G19" s="429"/>
      <c r="H19" s="429"/>
      <c r="I19" s="429"/>
      <c r="J19" s="429"/>
      <c r="K19" s="429"/>
      <c r="L19" s="429"/>
    </row>
    <row r="20" spans="2:12" ht="12">
      <c r="B20" s="430">
        <v>15</v>
      </c>
      <c r="C20" s="429"/>
      <c r="D20" s="429"/>
      <c r="E20" s="429"/>
      <c r="F20" s="429"/>
      <c r="G20" s="429"/>
      <c r="H20" s="429"/>
      <c r="I20" s="429"/>
      <c r="J20" s="429"/>
      <c r="K20" s="429"/>
      <c r="L20" s="429"/>
    </row>
    <row r="21" spans="2:12" ht="12">
      <c r="B21" s="427">
        <v>16</v>
      </c>
      <c r="C21" s="429"/>
      <c r="D21" s="429"/>
      <c r="E21" s="429"/>
      <c r="F21" s="429"/>
      <c r="G21" s="429"/>
      <c r="H21" s="429"/>
      <c r="I21" s="429"/>
      <c r="J21" s="429"/>
      <c r="K21" s="429"/>
      <c r="L21" s="429"/>
    </row>
    <row r="22" spans="2:12" ht="12">
      <c r="B22" s="430">
        <v>17</v>
      </c>
      <c r="C22" s="429"/>
      <c r="D22" s="429"/>
      <c r="E22" s="429"/>
      <c r="F22" s="429"/>
      <c r="G22" s="429"/>
      <c r="H22" s="429"/>
      <c r="I22" s="429"/>
      <c r="J22" s="429"/>
      <c r="K22" s="429"/>
      <c r="L22" s="429"/>
    </row>
    <row r="23" spans="2:12" ht="12">
      <c r="B23" s="427">
        <v>18</v>
      </c>
      <c r="C23" s="429"/>
      <c r="D23" s="429"/>
      <c r="E23" s="429"/>
      <c r="F23" s="429"/>
      <c r="G23" s="429"/>
      <c r="H23" s="429"/>
      <c r="I23" s="429"/>
      <c r="J23" s="429"/>
      <c r="K23" s="429"/>
      <c r="L23" s="429"/>
    </row>
    <row r="24" spans="2:12" ht="12">
      <c r="B24" s="430">
        <v>19</v>
      </c>
      <c r="C24" s="429"/>
      <c r="D24" s="429"/>
      <c r="E24" s="429"/>
      <c r="F24" s="429"/>
      <c r="G24" s="429"/>
      <c r="H24" s="429"/>
      <c r="I24" s="429"/>
      <c r="J24" s="429"/>
      <c r="K24" s="429"/>
      <c r="L24" s="429"/>
    </row>
    <row r="25" spans="2:12" ht="12">
      <c r="B25" s="427">
        <v>20</v>
      </c>
      <c r="C25" s="429"/>
      <c r="D25" s="429"/>
      <c r="E25" s="429"/>
      <c r="F25" s="429"/>
      <c r="G25" s="429"/>
      <c r="H25" s="429"/>
      <c r="I25" s="429"/>
      <c r="J25" s="429"/>
      <c r="K25" s="429"/>
      <c r="L25" s="429"/>
    </row>
    <row r="26" ht="6" customHeight="1"/>
    <row r="27" spans="2:12" ht="12">
      <c r="B27" s="431" t="s">
        <v>232</v>
      </c>
      <c r="C27" s="1454" t="s">
        <v>779</v>
      </c>
      <c r="D27" s="1454"/>
      <c r="E27" s="1454"/>
      <c r="F27" s="1454"/>
      <c r="G27" s="1454"/>
      <c r="H27" s="1454"/>
      <c r="I27" s="1454"/>
      <c r="J27" s="1454"/>
      <c r="K27" s="1454"/>
      <c r="L27" s="1454"/>
    </row>
    <row r="28" spans="2:21" ht="12">
      <c r="B28" s="431" t="s">
        <v>233</v>
      </c>
      <c r="C28" s="1455" t="s">
        <v>777</v>
      </c>
      <c r="D28" s="1455"/>
      <c r="E28" s="1455"/>
      <c r="F28" s="1455"/>
      <c r="G28" s="1455"/>
      <c r="H28" s="1455"/>
      <c r="I28" s="1455"/>
      <c r="J28" s="1455"/>
      <c r="K28" s="1455"/>
      <c r="L28" s="1455"/>
      <c r="M28" s="433"/>
      <c r="N28" s="433"/>
      <c r="O28" s="433"/>
      <c r="P28" s="433"/>
      <c r="Q28" s="433"/>
      <c r="R28" s="433"/>
      <c r="S28" s="433"/>
      <c r="T28" s="433"/>
      <c r="U28" s="433"/>
    </row>
    <row r="29" spans="2:21" ht="12">
      <c r="B29" s="431" t="s">
        <v>72</v>
      </c>
      <c r="C29" s="1458" t="s">
        <v>234</v>
      </c>
      <c r="D29" s="1458"/>
      <c r="E29" s="1458"/>
      <c r="F29" s="1458"/>
      <c r="G29" s="1458"/>
      <c r="H29" s="1458"/>
      <c r="I29" s="1458"/>
      <c r="J29" s="1458"/>
      <c r="K29" s="1458"/>
      <c r="L29" s="1458"/>
      <c r="M29" s="433"/>
      <c r="N29" s="433"/>
      <c r="O29" s="433"/>
      <c r="P29" s="433"/>
      <c r="Q29" s="433"/>
      <c r="R29" s="433"/>
      <c r="S29" s="433"/>
      <c r="T29" s="433"/>
      <c r="U29" s="433"/>
    </row>
    <row r="30" spans="2:21" ht="12.75" thickBot="1">
      <c r="B30" s="431" t="s">
        <v>73</v>
      </c>
      <c r="C30" s="1455" t="s">
        <v>780</v>
      </c>
      <c r="D30" s="1455"/>
      <c r="E30" s="1455"/>
      <c r="F30" s="1455"/>
      <c r="G30" s="1455"/>
      <c r="H30" s="1455"/>
      <c r="I30" s="1455"/>
      <c r="J30" s="1455"/>
      <c r="K30" s="1455"/>
      <c r="L30" s="1455"/>
      <c r="M30" s="432"/>
      <c r="N30" s="432"/>
      <c r="O30" s="432"/>
      <c r="P30" s="432"/>
      <c r="Q30" s="432"/>
      <c r="R30" s="432"/>
      <c r="S30" s="432"/>
      <c r="T30" s="432"/>
      <c r="U30" s="432"/>
    </row>
    <row r="31" spans="12:13" ht="12" customHeight="1">
      <c r="L31" s="1459" t="s">
        <v>127</v>
      </c>
      <c r="M31" s="410"/>
    </row>
    <row r="32" spans="12:13" ht="12.75" customHeight="1" thickBot="1">
      <c r="L32" s="1460"/>
      <c r="M32" s="410"/>
    </row>
  </sheetData>
  <sheetProtection/>
  <mergeCells count="13">
    <mergeCell ref="C29:L29"/>
    <mergeCell ref="C30:L30"/>
    <mergeCell ref="L31:L32"/>
    <mergeCell ref="B4:B5"/>
    <mergeCell ref="B2:L2"/>
    <mergeCell ref="C27:L27"/>
    <mergeCell ref="C28:L28"/>
    <mergeCell ref="E4:E5"/>
    <mergeCell ref="D4:D5"/>
    <mergeCell ref="C4:C5"/>
    <mergeCell ref="J4:K4"/>
    <mergeCell ref="I4:I5"/>
    <mergeCell ref="L4:L5"/>
  </mergeCells>
  <printOptions horizontalCentered="1"/>
  <pageMargins left="0.7874015748031497" right="0.7874015748031497" top="0.7874015748031497" bottom="0.7874015748031497" header="0.3937007874015748" footer="0.3937007874015748"/>
  <pageSetup horizontalDpi="300" verticalDpi="3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AH84"/>
  <sheetViews>
    <sheetView showGridLines="0" view="pageBreakPreview" zoomScale="85" zoomScaleNormal="70" zoomScaleSheetLayoutView="85" zoomScalePageLayoutView="0" workbookViewId="0" topLeftCell="V73">
      <selection activeCell="AD96" sqref="AD96"/>
    </sheetView>
  </sheetViews>
  <sheetFormatPr defaultColWidth="8.00390625" defaultRowHeight="13.5"/>
  <cols>
    <col min="1" max="1" width="3.125" style="113" customWidth="1"/>
    <col min="2" max="2" width="3.75390625" style="113" customWidth="1"/>
    <col min="3" max="5" width="2.625" style="113" customWidth="1"/>
    <col min="6" max="6" width="36.50390625" style="113" customWidth="1"/>
    <col min="7" max="32" width="14.00390625" style="113" customWidth="1"/>
    <col min="33" max="33" width="2.625" style="113" customWidth="1"/>
    <col min="34" max="34" width="15.625" style="113" customWidth="1"/>
    <col min="35" max="35" width="2.625" style="113" customWidth="1"/>
    <col min="36" max="36" width="10.25390625" style="113" customWidth="1"/>
    <col min="37" max="16384" width="8.00390625" style="113" customWidth="1"/>
  </cols>
  <sheetData>
    <row r="1" spans="2:34" ht="18.75" customHeight="1">
      <c r="B1" s="4" t="s">
        <v>804</v>
      </c>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H1" s="854"/>
    </row>
    <row r="2" spans="1:34" ht="9.75" customHeight="1">
      <c r="A2" s="114"/>
      <c r="B2" s="115"/>
      <c r="C2" s="115"/>
      <c r="D2" s="115"/>
      <c r="E2" s="115"/>
      <c r="F2" s="115"/>
      <c r="G2" s="115"/>
      <c r="H2" s="115"/>
      <c r="I2" s="115"/>
      <c r="J2" s="115"/>
      <c r="K2" s="115"/>
      <c r="L2" s="115"/>
      <c r="M2" s="115"/>
      <c r="N2" s="115"/>
      <c r="AB2" s="116"/>
      <c r="AC2" s="116"/>
      <c r="AD2" s="116"/>
      <c r="AE2" s="116"/>
      <c r="AF2" s="116"/>
      <c r="AH2" s="117"/>
    </row>
    <row r="3" spans="2:34" ht="19.5" customHeight="1">
      <c r="B3" s="1303" t="s">
        <v>44</v>
      </c>
      <c r="C3" s="1303"/>
      <c r="D3" s="1303"/>
      <c r="E3" s="1303"/>
      <c r="F3" s="1303"/>
      <c r="G3" s="1303"/>
      <c r="H3" s="1303"/>
      <c r="I3" s="1303"/>
      <c r="J3" s="1303"/>
      <c r="K3" s="1303"/>
      <c r="L3" s="1303"/>
      <c r="M3" s="1303"/>
      <c r="N3" s="1303"/>
      <c r="O3" s="1303"/>
      <c r="P3" s="1303"/>
      <c r="Q3" s="1303"/>
      <c r="R3" s="1303"/>
      <c r="S3" s="1303"/>
      <c r="T3" s="1303"/>
      <c r="U3" s="1303"/>
      <c r="V3" s="1303"/>
      <c r="W3" s="1303"/>
      <c r="X3" s="1303"/>
      <c r="Y3" s="1303"/>
      <c r="Z3" s="1303"/>
      <c r="AA3" s="1303"/>
      <c r="AB3" s="1303"/>
      <c r="AC3" s="1303"/>
      <c r="AD3" s="1303"/>
      <c r="AE3" s="1303"/>
      <c r="AF3" s="1303"/>
      <c r="AH3" s="857"/>
    </row>
    <row r="4" spans="2:34" ht="8.25" customHeight="1">
      <c r="B4" s="118"/>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H4" s="119"/>
    </row>
    <row r="5" spans="2:34" s="120" customFormat="1" ht="19.5" customHeight="1" thickBot="1">
      <c r="B5" s="121" t="s">
        <v>672</v>
      </c>
      <c r="C5" s="122" t="s">
        <v>1028</v>
      </c>
      <c r="D5" s="115"/>
      <c r="E5" s="115"/>
      <c r="F5" s="123"/>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5" t="s">
        <v>120</v>
      </c>
      <c r="AH5" s="125"/>
    </row>
    <row r="6" spans="1:34" s="127" customFormat="1" ht="19.5" customHeight="1">
      <c r="A6" s="126"/>
      <c r="B6" s="1478" t="s">
        <v>673</v>
      </c>
      <c r="C6" s="1479"/>
      <c r="D6" s="1479"/>
      <c r="E6" s="1479"/>
      <c r="F6" s="1479"/>
      <c r="G6" s="1482" t="s">
        <v>674</v>
      </c>
      <c r="H6" s="1479"/>
      <c r="I6" s="1479"/>
      <c r="J6" s="1479"/>
      <c r="K6" s="1479"/>
      <c r="L6" s="1483"/>
      <c r="M6" s="1467" t="s">
        <v>239</v>
      </c>
      <c r="N6" s="1468"/>
      <c r="O6" s="1468"/>
      <c r="P6" s="1468"/>
      <c r="Q6" s="1468"/>
      <c r="R6" s="1468"/>
      <c r="S6" s="1468"/>
      <c r="T6" s="1468"/>
      <c r="U6" s="1468"/>
      <c r="V6" s="1468"/>
      <c r="W6" s="1468"/>
      <c r="X6" s="1468"/>
      <c r="Y6" s="1468"/>
      <c r="Z6" s="1468"/>
      <c r="AA6" s="1468"/>
      <c r="AB6" s="1468"/>
      <c r="AC6" s="1468"/>
      <c r="AD6" s="1468"/>
      <c r="AE6" s="1468"/>
      <c r="AF6" s="1469"/>
      <c r="AH6" s="1493" t="s">
        <v>1029</v>
      </c>
    </row>
    <row r="7" spans="1:34" s="127" customFormat="1" ht="19.5" customHeight="1" thickBot="1">
      <c r="A7" s="126"/>
      <c r="B7" s="1480"/>
      <c r="C7" s="1481"/>
      <c r="D7" s="1481"/>
      <c r="E7" s="1481"/>
      <c r="F7" s="1481"/>
      <c r="G7" s="409" t="s">
        <v>1049</v>
      </c>
      <c r="H7" s="314" t="s">
        <v>1050</v>
      </c>
      <c r="I7" s="314" t="s">
        <v>380</v>
      </c>
      <c r="J7" s="314" t="s">
        <v>381</v>
      </c>
      <c r="K7" s="314" t="s">
        <v>382</v>
      </c>
      <c r="L7" s="559" t="s">
        <v>383</v>
      </c>
      <c r="M7" s="128" t="s">
        <v>480</v>
      </c>
      <c r="N7" s="128" t="s">
        <v>481</v>
      </c>
      <c r="O7" s="128" t="s">
        <v>482</v>
      </c>
      <c r="P7" s="314" t="s">
        <v>483</v>
      </c>
      <c r="Q7" s="314" t="s">
        <v>484</v>
      </c>
      <c r="R7" s="314" t="s">
        <v>485</v>
      </c>
      <c r="S7" s="314" t="s">
        <v>486</v>
      </c>
      <c r="T7" s="314" t="s">
        <v>487</v>
      </c>
      <c r="U7" s="314" t="s">
        <v>488</v>
      </c>
      <c r="V7" s="314" t="s">
        <v>489</v>
      </c>
      <c r="W7" s="314" t="s">
        <v>490</v>
      </c>
      <c r="X7" s="314" t="s">
        <v>491</v>
      </c>
      <c r="Y7" s="314" t="s">
        <v>492</v>
      </c>
      <c r="Z7" s="314" t="s">
        <v>493</v>
      </c>
      <c r="AA7" s="314" t="s">
        <v>494</v>
      </c>
      <c r="AB7" s="314" t="s">
        <v>495</v>
      </c>
      <c r="AC7" s="314" t="s">
        <v>496</v>
      </c>
      <c r="AD7" s="314" t="s">
        <v>497</v>
      </c>
      <c r="AE7" s="314" t="s">
        <v>498</v>
      </c>
      <c r="AF7" s="603" t="s">
        <v>499</v>
      </c>
      <c r="AH7" s="1494"/>
    </row>
    <row r="8" spans="1:34" s="132" customFormat="1" ht="19.5" customHeight="1">
      <c r="A8" s="129"/>
      <c r="B8" s="130" t="s">
        <v>675</v>
      </c>
      <c r="C8" s="1512" t="s">
        <v>1030</v>
      </c>
      <c r="D8" s="1500"/>
      <c r="E8" s="1500"/>
      <c r="F8" s="1500"/>
      <c r="G8" s="964"/>
      <c r="H8" s="999"/>
      <c r="I8" s="999"/>
      <c r="J8" s="999"/>
      <c r="K8" s="999"/>
      <c r="L8" s="966"/>
      <c r="M8" s="967"/>
      <c r="N8" s="965"/>
      <c r="O8" s="965"/>
      <c r="P8" s="965"/>
      <c r="Q8" s="965"/>
      <c r="R8" s="965"/>
      <c r="S8" s="965"/>
      <c r="T8" s="965"/>
      <c r="U8" s="965"/>
      <c r="V8" s="965"/>
      <c r="W8" s="965"/>
      <c r="X8" s="965"/>
      <c r="Y8" s="965"/>
      <c r="Z8" s="965"/>
      <c r="AA8" s="965"/>
      <c r="AB8" s="965"/>
      <c r="AC8" s="965"/>
      <c r="AD8" s="965"/>
      <c r="AE8" s="965"/>
      <c r="AF8" s="968"/>
      <c r="AH8" s="1097"/>
    </row>
    <row r="9" spans="1:34" s="132" customFormat="1" ht="19.5" customHeight="1">
      <c r="A9" s="129"/>
      <c r="B9" s="133"/>
      <c r="C9" s="141" t="s">
        <v>676</v>
      </c>
      <c r="D9" s="1505" t="s">
        <v>387</v>
      </c>
      <c r="E9" s="1505"/>
      <c r="F9" s="1464"/>
      <c r="G9" s="959"/>
      <c r="H9" s="960"/>
      <c r="I9" s="960"/>
      <c r="J9" s="960"/>
      <c r="K9" s="960"/>
      <c r="L9" s="961"/>
      <c r="M9" s="962"/>
      <c r="N9" s="960"/>
      <c r="O9" s="960"/>
      <c r="P9" s="960"/>
      <c r="Q9" s="960"/>
      <c r="R9" s="960"/>
      <c r="S9" s="960"/>
      <c r="T9" s="960"/>
      <c r="U9" s="960"/>
      <c r="V9" s="960"/>
      <c r="W9" s="960"/>
      <c r="X9" s="960"/>
      <c r="Y9" s="960"/>
      <c r="Z9" s="960"/>
      <c r="AA9" s="960"/>
      <c r="AB9" s="960"/>
      <c r="AC9" s="960"/>
      <c r="AD9" s="960"/>
      <c r="AE9" s="960"/>
      <c r="AF9" s="963"/>
      <c r="AH9" s="1098"/>
    </row>
    <row r="10" spans="1:34" s="132" customFormat="1" ht="19.5" customHeight="1">
      <c r="A10" s="129"/>
      <c r="B10" s="133"/>
      <c r="C10" s="136"/>
      <c r="D10" s="1513" t="s">
        <v>397</v>
      </c>
      <c r="E10" s="1505"/>
      <c r="F10" s="1464"/>
      <c r="G10" s="959"/>
      <c r="H10" s="960"/>
      <c r="I10" s="960"/>
      <c r="J10" s="960"/>
      <c r="K10" s="960"/>
      <c r="L10" s="961"/>
      <c r="M10" s="962"/>
      <c r="N10" s="960"/>
      <c r="O10" s="960"/>
      <c r="P10" s="960"/>
      <c r="Q10" s="960"/>
      <c r="R10" s="960"/>
      <c r="S10" s="960"/>
      <c r="T10" s="960"/>
      <c r="U10" s="960"/>
      <c r="V10" s="960"/>
      <c r="W10" s="960"/>
      <c r="X10" s="960"/>
      <c r="Y10" s="960"/>
      <c r="Z10" s="960"/>
      <c r="AA10" s="960"/>
      <c r="AB10" s="960"/>
      <c r="AC10" s="960"/>
      <c r="AD10" s="960"/>
      <c r="AE10" s="960"/>
      <c r="AF10" s="963"/>
      <c r="AH10" s="1098"/>
    </row>
    <row r="11" spans="1:34" s="132" customFormat="1" ht="19.5" customHeight="1">
      <c r="A11" s="129"/>
      <c r="B11" s="133"/>
      <c r="C11" s="136"/>
      <c r="D11" s="1504" t="s">
        <v>469</v>
      </c>
      <c r="E11" s="1506"/>
      <c r="F11" s="1507"/>
      <c r="G11" s="964"/>
      <c r="H11" s="965"/>
      <c r="I11" s="965"/>
      <c r="J11" s="965"/>
      <c r="K11" s="965"/>
      <c r="L11" s="966"/>
      <c r="M11" s="967"/>
      <c r="N11" s="965"/>
      <c r="O11" s="965"/>
      <c r="P11" s="965"/>
      <c r="Q11" s="965"/>
      <c r="R11" s="965"/>
      <c r="S11" s="965"/>
      <c r="T11" s="965"/>
      <c r="U11" s="965"/>
      <c r="V11" s="965"/>
      <c r="W11" s="965"/>
      <c r="X11" s="965"/>
      <c r="Y11" s="965"/>
      <c r="Z11" s="965"/>
      <c r="AA11" s="965"/>
      <c r="AB11" s="965"/>
      <c r="AC11" s="965"/>
      <c r="AD11" s="965"/>
      <c r="AE11" s="965"/>
      <c r="AF11" s="968"/>
      <c r="AH11" s="1097"/>
    </row>
    <row r="12" spans="1:34" s="132" customFormat="1" ht="19.5" customHeight="1">
      <c r="A12" s="129"/>
      <c r="B12" s="133"/>
      <c r="C12" s="136"/>
      <c r="D12" s="136"/>
      <c r="E12" s="1508" t="s">
        <v>514</v>
      </c>
      <c r="F12" s="1509"/>
      <c r="G12" s="969"/>
      <c r="H12" s="970"/>
      <c r="I12" s="970"/>
      <c r="J12" s="970"/>
      <c r="K12" s="970"/>
      <c r="L12" s="971"/>
      <c r="M12" s="972"/>
      <c r="N12" s="970"/>
      <c r="O12" s="970"/>
      <c r="P12" s="970"/>
      <c r="Q12" s="970"/>
      <c r="R12" s="970"/>
      <c r="S12" s="970"/>
      <c r="T12" s="970"/>
      <c r="U12" s="970"/>
      <c r="V12" s="970"/>
      <c r="W12" s="970"/>
      <c r="X12" s="970"/>
      <c r="Y12" s="970"/>
      <c r="Z12" s="970"/>
      <c r="AA12" s="970"/>
      <c r="AB12" s="970"/>
      <c r="AC12" s="970"/>
      <c r="AD12" s="970"/>
      <c r="AE12" s="970"/>
      <c r="AF12" s="973"/>
      <c r="AH12" s="1099"/>
    </row>
    <row r="13" spans="1:34" s="132" customFormat="1" ht="19.5" customHeight="1">
      <c r="A13" s="129"/>
      <c r="B13" s="142"/>
      <c r="C13" s="139"/>
      <c r="D13" s="139"/>
      <c r="E13" s="1510" t="s">
        <v>433</v>
      </c>
      <c r="F13" s="1511"/>
      <c r="G13" s="964"/>
      <c r="H13" s="965"/>
      <c r="I13" s="965"/>
      <c r="J13" s="965"/>
      <c r="K13" s="965"/>
      <c r="L13" s="966"/>
      <c r="M13" s="967"/>
      <c r="N13" s="965"/>
      <c r="O13" s="965"/>
      <c r="P13" s="965"/>
      <c r="Q13" s="965"/>
      <c r="R13" s="965"/>
      <c r="S13" s="965"/>
      <c r="T13" s="965"/>
      <c r="U13" s="965"/>
      <c r="V13" s="965"/>
      <c r="W13" s="965"/>
      <c r="X13" s="965"/>
      <c r="Y13" s="965"/>
      <c r="Z13" s="965"/>
      <c r="AA13" s="965"/>
      <c r="AB13" s="965"/>
      <c r="AC13" s="965"/>
      <c r="AD13" s="965"/>
      <c r="AE13" s="965"/>
      <c r="AF13" s="968"/>
      <c r="AH13" s="1100"/>
    </row>
    <row r="14" spans="1:34" s="132" customFormat="1" ht="19.5" customHeight="1">
      <c r="A14" s="129"/>
      <c r="B14" s="133"/>
      <c r="C14" s="141" t="s">
        <v>676</v>
      </c>
      <c r="D14" s="1505" t="s">
        <v>470</v>
      </c>
      <c r="E14" s="1505"/>
      <c r="F14" s="1464"/>
      <c r="G14" s="959"/>
      <c r="H14" s="960"/>
      <c r="I14" s="960"/>
      <c r="J14" s="960"/>
      <c r="K14" s="960"/>
      <c r="L14" s="961"/>
      <c r="M14" s="962"/>
      <c r="N14" s="960"/>
      <c r="O14" s="960"/>
      <c r="P14" s="960"/>
      <c r="Q14" s="960"/>
      <c r="R14" s="960"/>
      <c r="S14" s="960"/>
      <c r="T14" s="960"/>
      <c r="U14" s="960"/>
      <c r="V14" s="960"/>
      <c r="W14" s="960"/>
      <c r="X14" s="960"/>
      <c r="Y14" s="960"/>
      <c r="Z14" s="960"/>
      <c r="AA14" s="960"/>
      <c r="AB14" s="960"/>
      <c r="AC14" s="960"/>
      <c r="AD14" s="960"/>
      <c r="AE14" s="960"/>
      <c r="AF14" s="963"/>
      <c r="AH14" s="1098"/>
    </row>
    <row r="15" spans="1:34" s="132" customFormat="1" ht="19.5" customHeight="1">
      <c r="A15" s="129"/>
      <c r="B15" s="133"/>
      <c r="C15" s="136"/>
      <c r="D15" s="1504" t="s">
        <v>404</v>
      </c>
      <c r="E15" s="1505"/>
      <c r="F15" s="1464"/>
      <c r="G15" s="959"/>
      <c r="H15" s="960"/>
      <c r="I15" s="960"/>
      <c r="J15" s="960"/>
      <c r="K15" s="960"/>
      <c r="L15" s="961"/>
      <c r="M15" s="962"/>
      <c r="N15" s="960"/>
      <c r="O15" s="960"/>
      <c r="P15" s="960"/>
      <c r="Q15" s="960"/>
      <c r="R15" s="960"/>
      <c r="S15" s="960"/>
      <c r="T15" s="960"/>
      <c r="U15" s="960"/>
      <c r="V15" s="960"/>
      <c r="W15" s="960"/>
      <c r="X15" s="960"/>
      <c r="Y15" s="960"/>
      <c r="Z15" s="960"/>
      <c r="AA15" s="960"/>
      <c r="AB15" s="960"/>
      <c r="AC15" s="960"/>
      <c r="AD15" s="960"/>
      <c r="AE15" s="960"/>
      <c r="AF15" s="963"/>
      <c r="AH15" s="1098"/>
    </row>
    <row r="16" spans="1:34" s="132" customFormat="1" ht="19.5" customHeight="1">
      <c r="A16" s="129"/>
      <c r="B16" s="133"/>
      <c r="C16" s="136"/>
      <c r="D16" s="1504" t="s">
        <v>408</v>
      </c>
      <c r="E16" s="1505"/>
      <c r="F16" s="1464"/>
      <c r="G16" s="959"/>
      <c r="H16" s="960"/>
      <c r="I16" s="960"/>
      <c r="J16" s="960"/>
      <c r="K16" s="960"/>
      <c r="L16" s="961"/>
      <c r="M16" s="962"/>
      <c r="N16" s="960"/>
      <c r="O16" s="960"/>
      <c r="P16" s="960"/>
      <c r="Q16" s="960"/>
      <c r="R16" s="960"/>
      <c r="S16" s="960"/>
      <c r="T16" s="960"/>
      <c r="U16" s="960"/>
      <c r="V16" s="960"/>
      <c r="W16" s="960"/>
      <c r="X16" s="960"/>
      <c r="Y16" s="960"/>
      <c r="Z16" s="960"/>
      <c r="AA16" s="960"/>
      <c r="AB16" s="960"/>
      <c r="AC16" s="960"/>
      <c r="AD16" s="960"/>
      <c r="AE16" s="960"/>
      <c r="AF16" s="963"/>
      <c r="AH16" s="1098"/>
    </row>
    <row r="17" spans="1:34" s="132" customFormat="1" ht="19.5" customHeight="1">
      <c r="A17" s="129"/>
      <c r="B17" s="133"/>
      <c r="C17" s="943" t="s">
        <v>676</v>
      </c>
      <c r="D17" s="1505" t="s">
        <v>478</v>
      </c>
      <c r="E17" s="1505"/>
      <c r="F17" s="1464"/>
      <c r="G17" s="959"/>
      <c r="H17" s="960"/>
      <c r="I17" s="960"/>
      <c r="J17" s="960"/>
      <c r="K17" s="960"/>
      <c r="L17" s="961"/>
      <c r="M17" s="962"/>
      <c r="N17" s="960"/>
      <c r="O17" s="960"/>
      <c r="P17" s="960"/>
      <c r="Q17" s="960"/>
      <c r="R17" s="960"/>
      <c r="S17" s="960"/>
      <c r="T17" s="960"/>
      <c r="U17" s="960"/>
      <c r="V17" s="960"/>
      <c r="W17" s="960"/>
      <c r="X17" s="960"/>
      <c r="Y17" s="960"/>
      <c r="Z17" s="960"/>
      <c r="AA17" s="960"/>
      <c r="AB17" s="960"/>
      <c r="AC17" s="960"/>
      <c r="AD17" s="960"/>
      <c r="AE17" s="960"/>
      <c r="AF17" s="963"/>
      <c r="AH17" s="1098"/>
    </row>
    <row r="18" spans="1:34" s="132" customFormat="1" ht="19.5" customHeight="1">
      <c r="A18" s="129"/>
      <c r="B18" s="133"/>
      <c r="C18" s="141" t="s">
        <v>676</v>
      </c>
      <c r="D18" s="1505" t="s">
        <v>479</v>
      </c>
      <c r="E18" s="1505"/>
      <c r="F18" s="1464"/>
      <c r="G18" s="959"/>
      <c r="H18" s="960"/>
      <c r="I18" s="960"/>
      <c r="J18" s="960"/>
      <c r="K18" s="960"/>
      <c r="L18" s="961"/>
      <c r="M18" s="962"/>
      <c r="N18" s="960"/>
      <c r="O18" s="960"/>
      <c r="P18" s="960"/>
      <c r="Q18" s="960"/>
      <c r="R18" s="960"/>
      <c r="S18" s="960"/>
      <c r="T18" s="960"/>
      <c r="U18" s="960"/>
      <c r="V18" s="960"/>
      <c r="W18" s="960"/>
      <c r="X18" s="960"/>
      <c r="Y18" s="960"/>
      <c r="Z18" s="960"/>
      <c r="AA18" s="960"/>
      <c r="AB18" s="960"/>
      <c r="AC18" s="960"/>
      <c r="AD18" s="960"/>
      <c r="AE18" s="960"/>
      <c r="AF18" s="963"/>
      <c r="AH18" s="1098"/>
    </row>
    <row r="19" spans="1:34" s="132" customFormat="1" ht="19.5" customHeight="1">
      <c r="A19" s="129"/>
      <c r="B19" s="150" t="s">
        <v>677</v>
      </c>
      <c r="C19" s="1501" t="s">
        <v>678</v>
      </c>
      <c r="D19" s="1501"/>
      <c r="E19" s="1501"/>
      <c r="F19" s="1501"/>
      <c r="G19" s="959"/>
      <c r="H19" s="960"/>
      <c r="I19" s="960"/>
      <c r="J19" s="960"/>
      <c r="K19" s="960"/>
      <c r="L19" s="961"/>
      <c r="M19" s="962"/>
      <c r="N19" s="960"/>
      <c r="O19" s="960"/>
      <c r="P19" s="960"/>
      <c r="Q19" s="960"/>
      <c r="R19" s="960"/>
      <c r="S19" s="960"/>
      <c r="T19" s="960"/>
      <c r="U19" s="960"/>
      <c r="V19" s="960"/>
      <c r="W19" s="960"/>
      <c r="X19" s="960"/>
      <c r="Y19" s="960"/>
      <c r="Z19" s="960"/>
      <c r="AA19" s="960"/>
      <c r="AB19" s="960"/>
      <c r="AC19" s="960"/>
      <c r="AD19" s="960"/>
      <c r="AE19" s="960"/>
      <c r="AF19" s="963"/>
      <c r="AH19" s="1098"/>
    </row>
    <row r="20" spans="1:34" s="132" customFormat="1" ht="19.5" customHeight="1">
      <c r="A20" s="129"/>
      <c r="B20" s="133"/>
      <c r="C20" s="134" t="s">
        <v>676</v>
      </c>
      <c r="D20" s="1503" t="s">
        <v>240</v>
      </c>
      <c r="E20" s="1503"/>
      <c r="F20" s="1503"/>
      <c r="G20" s="959"/>
      <c r="H20" s="960"/>
      <c r="I20" s="960"/>
      <c r="J20" s="960"/>
      <c r="K20" s="960"/>
      <c r="L20" s="963"/>
      <c r="M20" s="962"/>
      <c r="N20" s="960"/>
      <c r="O20" s="960"/>
      <c r="P20" s="960"/>
      <c r="Q20" s="960"/>
      <c r="R20" s="960"/>
      <c r="S20" s="960"/>
      <c r="T20" s="960"/>
      <c r="U20" s="960"/>
      <c r="V20" s="960"/>
      <c r="W20" s="960"/>
      <c r="X20" s="960"/>
      <c r="Y20" s="960"/>
      <c r="Z20" s="960"/>
      <c r="AA20" s="960"/>
      <c r="AB20" s="960"/>
      <c r="AC20" s="960"/>
      <c r="AD20" s="960"/>
      <c r="AE20" s="960"/>
      <c r="AF20" s="963"/>
      <c r="AH20" s="1098"/>
    </row>
    <row r="21" spans="1:34" s="132" customFormat="1" ht="19.5" customHeight="1">
      <c r="A21" s="129"/>
      <c r="B21" s="133"/>
      <c r="C21" s="136"/>
      <c r="D21" s="1503" t="s">
        <v>404</v>
      </c>
      <c r="E21" s="1503"/>
      <c r="F21" s="1503"/>
      <c r="G21" s="959"/>
      <c r="H21" s="960"/>
      <c r="I21" s="960"/>
      <c r="J21" s="960"/>
      <c r="K21" s="960"/>
      <c r="L21" s="961"/>
      <c r="M21" s="962"/>
      <c r="N21" s="960"/>
      <c r="O21" s="960"/>
      <c r="P21" s="960"/>
      <c r="Q21" s="960"/>
      <c r="R21" s="960"/>
      <c r="S21" s="960"/>
      <c r="T21" s="960"/>
      <c r="U21" s="960"/>
      <c r="V21" s="960"/>
      <c r="W21" s="960"/>
      <c r="X21" s="960"/>
      <c r="Y21" s="960"/>
      <c r="Z21" s="960"/>
      <c r="AA21" s="960"/>
      <c r="AB21" s="960"/>
      <c r="AC21" s="960"/>
      <c r="AD21" s="960"/>
      <c r="AE21" s="960"/>
      <c r="AF21" s="963"/>
      <c r="AH21" s="1098"/>
    </row>
    <row r="22" spans="1:34" s="132" customFormat="1" ht="19.5" customHeight="1">
      <c r="A22" s="129"/>
      <c r="B22" s="593"/>
      <c r="C22" s="136"/>
      <c r="D22" s="594" t="s">
        <v>408</v>
      </c>
      <c r="E22" s="594"/>
      <c r="F22" s="594"/>
      <c r="G22" s="1000"/>
      <c r="H22" s="1001"/>
      <c r="I22" s="1001"/>
      <c r="J22" s="1001"/>
      <c r="K22" s="1001"/>
      <c r="L22" s="1002"/>
      <c r="M22" s="1003"/>
      <c r="N22" s="1001"/>
      <c r="O22" s="1001"/>
      <c r="P22" s="1001"/>
      <c r="Q22" s="1001"/>
      <c r="R22" s="1001"/>
      <c r="S22" s="1001"/>
      <c r="T22" s="1001"/>
      <c r="U22" s="1001"/>
      <c r="V22" s="1001"/>
      <c r="W22" s="1001"/>
      <c r="X22" s="1001"/>
      <c r="Y22" s="1001"/>
      <c r="Z22" s="1001"/>
      <c r="AA22" s="1001"/>
      <c r="AB22" s="1001"/>
      <c r="AC22" s="1001"/>
      <c r="AD22" s="1001"/>
      <c r="AE22" s="1001"/>
      <c r="AF22" s="1004"/>
      <c r="AH22" s="1101"/>
    </row>
    <row r="23" spans="1:34" s="132" customFormat="1" ht="19.5" customHeight="1">
      <c r="A23" s="129"/>
      <c r="B23" s="593"/>
      <c r="C23" s="943" t="s">
        <v>676</v>
      </c>
      <c r="D23" s="594" t="s">
        <v>514</v>
      </c>
      <c r="E23" s="594"/>
      <c r="F23" s="594"/>
      <c r="G23" s="1000"/>
      <c r="H23" s="1001"/>
      <c r="I23" s="1001"/>
      <c r="J23" s="1001"/>
      <c r="K23" s="1001"/>
      <c r="L23" s="1002"/>
      <c r="M23" s="1003"/>
      <c r="N23" s="1001"/>
      <c r="O23" s="1001"/>
      <c r="P23" s="1001"/>
      <c r="Q23" s="1001"/>
      <c r="R23" s="1001"/>
      <c r="S23" s="1001"/>
      <c r="T23" s="1001"/>
      <c r="U23" s="1001"/>
      <c r="V23" s="1001"/>
      <c r="W23" s="1001"/>
      <c r="X23" s="1001"/>
      <c r="Y23" s="1001"/>
      <c r="Z23" s="1001"/>
      <c r="AA23" s="1001"/>
      <c r="AB23" s="1001"/>
      <c r="AC23" s="1001"/>
      <c r="AD23" s="1001"/>
      <c r="AE23" s="1001"/>
      <c r="AF23" s="1004"/>
      <c r="AH23" s="1101"/>
    </row>
    <row r="24" spans="1:34" s="132" customFormat="1" ht="19.5" customHeight="1">
      <c r="A24" s="129"/>
      <c r="B24" s="593"/>
      <c r="C24" s="943" t="s">
        <v>676</v>
      </c>
      <c r="D24" s="594" t="s">
        <v>500</v>
      </c>
      <c r="E24" s="594"/>
      <c r="F24" s="594"/>
      <c r="G24" s="1000"/>
      <c r="H24" s="1001"/>
      <c r="I24" s="1001"/>
      <c r="J24" s="1001"/>
      <c r="K24" s="1001"/>
      <c r="L24" s="1002"/>
      <c r="M24" s="1003"/>
      <c r="N24" s="1001"/>
      <c r="O24" s="1001"/>
      <c r="P24" s="1001"/>
      <c r="Q24" s="1001"/>
      <c r="R24" s="1001"/>
      <c r="S24" s="1001"/>
      <c r="T24" s="1001"/>
      <c r="U24" s="1001"/>
      <c r="V24" s="1001"/>
      <c r="W24" s="1001"/>
      <c r="X24" s="1001"/>
      <c r="Y24" s="1001"/>
      <c r="Z24" s="1001"/>
      <c r="AA24" s="1001"/>
      <c r="AB24" s="1001"/>
      <c r="AC24" s="1001"/>
      <c r="AD24" s="1001"/>
      <c r="AE24" s="1001"/>
      <c r="AF24" s="1004"/>
      <c r="AH24" s="1101"/>
    </row>
    <row r="25" spans="1:34" s="132" customFormat="1" ht="19.5" customHeight="1">
      <c r="A25" s="129"/>
      <c r="B25" s="593"/>
      <c r="C25" s="134" t="s">
        <v>676</v>
      </c>
      <c r="D25" s="594" t="s">
        <v>501</v>
      </c>
      <c r="E25" s="594"/>
      <c r="F25" s="594"/>
      <c r="G25" s="1000"/>
      <c r="H25" s="1001"/>
      <c r="I25" s="1001"/>
      <c r="J25" s="1001"/>
      <c r="K25" s="1001"/>
      <c r="L25" s="1002"/>
      <c r="M25" s="1003"/>
      <c r="N25" s="1001"/>
      <c r="O25" s="1001"/>
      <c r="P25" s="1001"/>
      <c r="Q25" s="1001"/>
      <c r="R25" s="1001"/>
      <c r="S25" s="1001"/>
      <c r="T25" s="1001"/>
      <c r="U25" s="1001"/>
      <c r="V25" s="1001"/>
      <c r="W25" s="1001"/>
      <c r="X25" s="1001"/>
      <c r="Y25" s="1001"/>
      <c r="Z25" s="1001"/>
      <c r="AA25" s="1001"/>
      <c r="AB25" s="1001"/>
      <c r="AC25" s="1001"/>
      <c r="AD25" s="1001"/>
      <c r="AE25" s="1001"/>
      <c r="AF25" s="1004"/>
      <c r="AH25" s="1101"/>
    </row>
    <row r="26" spans="1:34" s="132" customFormat="1" ht="19.5" customHeight="1">
      <c r="A26" s="129"/>
      <c r="B26" s="593"/>
      <c r="C26" s="136"/>
      <c r="D26" s="594" t="s">
        <v>502</v>
      </c>
      <c r="E26" s="594"/>
      <c r="F26" s="594"/>
      <c r="G26" s="1000"/>
      <c r="H26" s="1001"/>
      <c r="I26" s="1001"/>
      <c r="J26" s="1001"/>
      <c r="K26" s="1001"/>
      <c r="L26" s="1002"/>
      <c r="M26" s="1003"/>
      <c r="N26" s="1001"/>
      <c r="O26" s="1001"/>
      <c r="P26" s="1001"/>
      <c r="Q26" s="1001"/>
      <c r="R26" s="1001"/>
      <c r="S26" s="1001"/>
      <c r="T26" s="1001"/>
      <c r="U26" s="1001"/>
      <c r="V26" s="1001"/>
      <c r="W26" s="1001"/>
      <c r="X26" s="1001"/>
      <c r="Y26" s="1001"/>
      <c r="Z26" s="1001"/>
      <c r="AA26" s="1001"/>
      <c r="AB26" s="1001"/>
      <c r="AC26" s="1001"/>
      <c r="AD26" s="1001"/>
      <c r="AE26" s="1001"/>
      <c r="AF26" s="1004"/>
      <c r="AH26" s="1101"/>
    </row>
    <row r="27" spans="1:34" s="132" customFormat="1" ht="19.5" customHeight="1">
      <c r="A27" s="129"/>
      <c r="B27" s="593"/>
      <c r="C27" s="136"/>
      <c r="D27" s="594"/>
      <c r="E27" s="594"/>
      <c r="F27" s="594"/>
      <c r="G27" s="1000"/>
      <c r="H27" s="1001"/>
      <c r="I27" s="1001"/>
      <c r="J27" s="1001"/>
      <c r="K27" s="1001"/>
      <c r="L27" s="1002"/>
      <c r="M27" s="1003"/>
      <c r="N27" s="1001"/>
      <c r="O27" s="1001"/>
      <c r="P27" s="1001"/>
      <c r="Q27" s="1001"/>
      <c r="R27" s="1001"/>
      <c r="S27" s="1001"/>
      <c r="T27" s="1001"/>
      <c r="U27" s="1001"/>
      <c r="V27" s="1001"/>
      <c r="W27" s="1001"/>
      <c r="X27" s="1001"/>
      <c r="Y27" s="1001"/>
      <c r="Z27" s="1001"/>
      <c r="AA27" s="1001"/>
      <c r="AB27" s="1001"/>
      <c r="AC27" s="1001"/>
      <c r="AD27" s="1001"/>
      <c r="AE27" s="1001"/>
      <c r="AF27" s="1004"/>
      <c r="AH27" s="1101"/>
    </row>
    <row r="28" spans="1:34" s="132" customFormat="1" ht="19.5" customHeight="1">
      <c r="A28" s="129"/>
      <c r="B28" s="593"/>
      <c r="C28" s="136"/>
      <c r="D28" s="594"/>
      <c r="E28" s="594"/>
      <c r="F28" s="594"/>
      <c r="G28" s="1000"/>
      <c r="H28" s="1001"/>
      <c r="I28" s="1001"/>
      <c r="J28" s="1001"/>
      <c r="K28" s="1001"/>
      <c r="L28" s="1002"/>
      <c r="M28" s="1003"/>
      <c r="N28" s="1001"/>
      <c r="O28" s="1001"/>
      <c r="P28" s="1001"/>
      <c r="Q28" s="1001"/>
      <c r="R28" s="1001"/>
      <c r="S28" s="1001"/>
      <c r="T28" s="1001"/>
      <c r="U28" s="1001"/>
      <c r="V28" s="1001"/>
      <c r="W28" s="1001"/>
      <c r="X28" s="1001"/>
      <c r="Y28" s="1001"/>
      <c r="Z28" s="1001"/>
      <c r="AA28" s="1001"/>
      <c r="AB28" s="1001"/>
      <c r="AC28" s="1001"/>
      <c r="AD28" s="1001"/>
      <c r="AE28" s="1001"/>
      <c r="AF28" s="1004"/>
      <c r="AH28" s="1101"/>
    </row>
    <row r="29" spans="1:34" s="132" customFormat="1" ht="19.5" customHeight="1">
      <c r="A29" s="129"/>
      <c r="B29" s="593"/>
      <c r="C29" s="139"/>
      <c r="D29" s="594"/>
      <c r="E29" s="594"/>
      <c r="F29" s="594"/>
      <c r="G29" s="1000"/>
      <c r="H29" s="1001"/>
      <c r="I29" s="1001"/>
      <c r="J29" s="1001"/>
      <c r="K29" s="1001"/>
      <c r="L29" s="1002"/>
      <c r="M29" s="1003"/>
      <c r="N29" s="1001"/>
      <c r="O29" s="1001"/>
      <c r="P29" s="1001"/>
      <c r="Q29" s="1001"/>
      <c r="R29" s="1001"/>
      <c r="S29" s="1001"/>
      <c r="T29" s="1001"/>
      <c r="U29" s="1001"/>
      <c r="V29" s="1001"/>
      <c r="W29" s="1001"/>
      <c r="X29" s="1001"/>
      <c r="Y29" s="1001"/>
      <c r="Z29" s="1001"/>
      <c r="AA29" s="1001"/>
      <c r="AB29" s="1001"/>
      <c r="AC29" s="1001"/>
      <c r="AD29" s="1001"/>
      <c r="AE29" s="1001"/>
      <c r="AF29" s="1004"/>
      <c r="AH29" s="1101"/>
    </row>
    <row r="30" spans="1:34" s="132" customFormat="1" ht="19.5" customHeight="1" thickBot="1">
      <c r="A30" s="129"/>
      <c r="B30" s="144" t="s">
        <v>679</v>
      </c>
      <c r="C30" s="1497" t="s">
        <v>680</v>
      </c>
      <c r="D30" s="1498"/>
      <c r="E30" s="1498"/>
      <c r="F30" s="1498"/>
      <c r="G30" s="1005"/>
      <c r="H30" s="1006"/>
      <c r="I30" s="1006"/>
      <c r="J30" s="1006"/>
      <c r="K30" s="1006"/>
      <c r="L30" s="1007"/>
      <c r="M30" s="1008"/>
      <c r="N30" s="1006"/>
      <c r="O30" s="1006"/>
      <c r="P30" s="1006"/>
      <c r="Q30" s="1006"/>
      <c r="R30" s="1006"/>
      <c r="S30" s="1006"/>
      <c r="T30" s="1006"/>
      <c r="U30" s="1006"/>
      <c r="V30" s="1006"/>
      <c r="W30" s="1006"/>
      <c r="X30" s="1006"/>
      <c r="Y30" s="1006"/>
      <c r="Z30" s="1006"/>
      <c r="AA30" s="1006"/>
      <c r="AB30" s="1006"/>
      <c r="AC30" s="1006"/>
      <c r="AD30" s="1006"/>
      <c r="AE30" s="1006"/>
      <c r="AF30" s="1009"/>
      <c r="AH30" s="1102"/>
    </row>
    <row r="31" spans="1:34" s="132" customFormat="1" ht="19.5" customHeight="1">
      <c r="A31" s="129"/>
      <c r="B31" s="146" t="s">
        <v>681</v>
      </c>
      <c r="C31" s="1499" t="s">
        <v>682</v>
      </c>
      <c r="D31" s="1499"/>
      <c r="E31" s="1499"/>
      <c r="F31" s="1499"/>
      <c r="G31" s="1010"/>
      <c r="H31" s="999"/>
      <c r="I31" s="999"/>
      <c r="J31" s="999"/>
      <c r="K31" s="999"/>
      <c r="L31" s="1011"/>
      <c r="M31" s="1012"/>
      <c r="N31" s="999"/>
      <c r="O31" s="999"/>
      <c r="P31" s="999"/>
      <c r="Q31" s="999"/>
      <c r="R31" s="999"/>
      <c r="S31" s="999"/>
      <c r="T31" s="999"/>
      <c r="U31" s="999"/>
      <c r="V31" s="999"/>
      <c r="W31" s="999"/>
      <c r="X31" s="999"/>
      <c r="Y31" s="999"/>
      <c r="Z31" s="999"/>
      <c r="AA31" s="999"/>
      <c r="AB31" s="999"/>
      <c r="AC31" s="999"/>
      <c r="AD31" s="999"/>
      <c r="AE31" s="999"/>
      <c r="AF31" s="1013"/>
      <c r="AH31" s="1097"/>
    </row>
    <row r="32" spans="1:34" s="132" customFormat="1" ht="19.5" customHeight="1">
      <c r="A32" s="129"/>
      <c r="B32" s="143"/>
      <c r="C32" s="148" t="s">
        <v>676</v>
      </c>
      <c r="D32" s="1501" t="s">
        <v>1033</v>
      </c>
      <c r="E32" s="1501"/>
      <c r="F32" s="1464"/>
      <c r="G32" s="979"/>
      <c r="H32" s="980"/>
      <c r="I32" s="980"/>
      <c r="J32" s="980"/>
      <c r="K32" s="980"/>
      <c r="L32" s="981"/>
      <c r="M32" s="982"/>
      <c r="N32" s="980"/>
      <c r="O32" s="980"/>
      <c r="P32" s="980"/>
      <c r="Q32" s="980"/>
      <c r="R32" s="980"/>
      <c r="S32" s="980"/>
      <c r="T32" s="980"/>
      <c r="U32" s="980"/>
      <c r="V32" s="980"/>
      <c r="W32" s="980"/>
      <c r="X32" s="980"/>
      <c r="Y32" s="980"/>
      <c r="Z32" s="980"/>
      <c r="AA32" s="980"/>
      <c r="AB32" s="980"/>
      <c r="AC32" s="980"/>
      <c r="AD32" s="980"/>
      <c r="AE32" s="980"/>
      <c r="AF32" s="983"/>
      <c r="AH32" s="1103"/>
    </row>
    <row r="33" spans="1:34" s="132" customFormat="1" ht="19.5" customHeight="1">
      <c r="A33" s="129"/>
      <c r="B33" s="149" t="s">
        <v>683</v>
      </c>
      <c r="C33" s="1501" t="s">
        <v>503</v>
      </c>
      <c r="D33" s="1501"/>
      <c r="E33" s="1501"/>
      <c r="F33" s="1501"/>
      <c r="G33" s="959"/>
      <c r="H33" s="960"/>
      <c r="I33" s="960"/>
      <c r="J33" s="960"/>
      <c r="K33" s="960"/>
      <c r="L33" s="961"/>
      <c r="M33" s="962"/>
      <c r="N33" s="960"/>
      <c r="O33" s="960"/>
      <c r="P33" s="960"/>
      <c r="Q33" s="960"/>
      <c r="R33" s="960"/>
      <c r="S33" s="960"/>
      <c r="T33" s="960"/>
      <c r="U33" s="960"/>
      <c r="V33" s="960"/>
      <c r="W33" s="960"/>
      <c r="X33" s="960"/>
      <c r="Y33" s="960"/>
      <c r="Z33" s="960"/>
      <c r="AA33" s="960"/>
      <c r="AB33" s="960"/>
      <c r="AC33" s="960"/>
      <c r="AD33" s="960"/>
      <c r="AE33" s="960"/>
      <c r="AF33" s="963"/>
      <c r="AH33" s="1098"/>
    </row>
    <row r="34" spans="1:34" s="132" customFormat="1" ht="19.5" customHeight="1" thickBot="1">
      <c r="A34" s="129"/>
      <c r="B34" s="144" t="s">
        <v>684</v>
      </c>
      <c r="C34" s="1497" t="s">
        <v>685</v>
      </c>
      <c r="D34" s="1497"/>
      <c r="E34" s="1497"/>
      <c r="F34" s="1497"/>
      <c r="G34" s="1005"/>
      <c r="H34" s="1006"/>
      <c r="I34" s="1006"/>
      <c r="J34" s="1006"/>
      <c r="K34" s="1006"/>
      <c r="L34" s="1007"/>
      <c r="M34" s="1008"/>
      <c r="N34" s="1006"/>
      <c r="O34" s="1006"/>
      <c r="P34" s="1006"/>
      <c r="Q34" s="1006"/>
      <c r="R34" s="1006"/>
      <c r="S34" s="1006"/>
      <c r="T34" s="1006"/>
      <c r="U34" s="1006"/>
      <c r="V34" s="1006"/>
      <c r="W34" s="1006"/>
      <c r="X34" s="1006"/>
      <c r="Y34" s="1006"/>
      <c r="Z34" s="1006"/>
      <c r="AA34" s="1006"/>
      <c r="AB34" s="1006"/>
      <c r="AC34" s="1006"/>
      <c r="AD34" s="1006"/>
      <c r="AE34" s="1006"/>
      <c r="AF34" s="1009"/>
      <c r="AH34" s="1103"/>
    </row>
    <row r="35" spans="1:34" s="132" customFormat="1" ht="19.5" customHeight="1">
      <c r="A35" s="129"/>
      <c r="B35" s="147" t="s">
        <v>686</v>
      </c>
      <c r="C35" s="1499" t="s">
        <v>1034</v>
      </c>
      <c r="D35" s="1500"/>
      <c r="E35" s="1500"/>
      <c r="F35" s="1500"/>
      <c r="G35" s="964"/>
      <c r="H35" s="965"/>
      <c r="I35" s="965"/>
      <c r="J35" s="965"/>
      <c r="K35" s="965"/>
      <c r="L35" s="966"/>
      <c r="M35" s="967"/>
      <c r="N35" s="965"/>
      <c r="O35" s="965"/>
      <c r="P35" s="965"/>
      <c r="Q35" s="965"/>
      <c r="R35" s="965"/>
      <c r="S35" s="965"/>
      <c r="T35" s="965"/>
      <c r="U35" s="965"/>
      <c r="V35" s="965"/>
      <c r="W35" s="965"/>
      <c r="X35" s="965"/>
      <c r="Y35" s="965"/>
      <c r="Z35" s="965"/>
      <c r="AA35" s="965"/>
      <c r="AB35" s="965"/>
      <c r="AC35" s="965"/>
      <c r="AD35" s="965"/>
      <c r="AE35" s="965"/>
      <c r="AF35" s="968"/>
      <c r="AH35" s="1104"/>
    </row>
    <row r="36" spans="1:34" s="132" customFormat="1" ht="19.5" customHeight="1">
      <c r="A36" s="129"/>
      <c r="B36" s="150" t="s">
        <v>687</v>
      </c>
      <c r="C36" s="1501" t="s">
        <v>1035</v>
      </c>
      <c r="D36" s="1501"/>
      <c r="E36" s="1501"/>
      <c r="F36" s="1501"/>
      <c r="G36" s="959"/>
      <c r="H36" s="960"/>
      <c r="I36" s="960"/>
      <c r="J36" s="960"/>
      <c r="K36" s="960"/>
      <c r="L36" s="961"/>
      <c r="M36" s="962"/>
      <c r="N36" s="960"/>
      <c r="O36" s="960"/>
      <c r="P36" s="960"/>
      <c r="Q36" s="960"/>
      <c r="R36" s="960"/>
      <c r="S36" s="960"/>
      <c r="T36" s="960"/>
      <c r="U36" s="960"/>
      <c r="V36" s="960"/>
      <c r="W36" s="960"/>
      <c r="X36" s="960"/>
      <c r="Y36" s="960"/>
      <c r="Z36" s="960"/>
      <c r="AA36" s="960"/>
      <c r="AB36" s="960"/>
      <c r="AC36" s="960"/>
      <c r="AD36" s="960"/>
      <c r="AE36" s="960"/>
      <c r="AF36" s="963"/>
      <c r="AH36" s="1103"/>
    </row>
    <row r="37" spans="1:34" s="132" customFormat="1" ht="19.5" customHeight="1">
      <c r="A37" s="129"/>
      <c r="B37" s="142"/>
      <c r="C37" s="1502" t="s">
        <v>1036</v>
      </c>
      <c r="D37" s="1464"/>
      <c r="E37" s="1464"/>
      <c r="F37" s="1464"/>
      <c r="G37" s="1000"/>
      <c r="H37" s="1001"/>
      <c r="I37" s="1001"/>
      <c r="J37" s="1001"/>
      <c r="K37" s="1001"/>
      <c r="L37" s="1002"/>
      <c r="M37" s="1003"/>
      <c r="N37" s="1001"/>
      <c r="O37" s="1001"/>
      <c r="P37" s="1001"/>
      <c r="Q37" s="1001"/>
      <c r="R37" s="1001"/>
      <c r="S37" s="1001"/>
      <c r="T37" s="1001"/>
      <c r="U37" s="1001"/>
      <c r="V37" s="1001"/>
      <c r="W37" s="1001"/>
      <c r="X37" s="1001"/>
      <c r="Y37" s="1001"/>
      <c r="Z37" s="1001"/>
      <c r="AA37" s="1001"/>
      <c r="AB37" s="1001"/>
      <c r="AC37" s="1001"/>
      <c r="AD37" s="1001"/>
      <c r="AE37" s="1001"/>
      <c r="AF37" s="1004"/>
      <c r="AH37" s="1101"/>
    </row>
    <row r="38" spans="1:34" s="132" customFormat="1" ht="19.5" customHeight="1">
      <c r="A38" s="129"/>
      <c r="B38" s="143"/>
      <c r="C38" s="1502" t="s">
        <v>1037</v>
      </c>
      <c r="D38" s="1464"/>
      <c r="E38" s="1464"/>
      <c r="F38" s="1464"/>
      <c r="G38" s="1000"/>
      <c r="H38" s="1001"/>
      <c r="I38" s="1001"/>
      <c r="J38" s="1001"/>
      <c r="K38" s="1001"/>
      <c r="L38" s="1002"/>
      <c r="M38" s="1003"/>
      <c r="N38" s="1001"/>
      <c r="O38" s="1001"/>
      <c r="P38" s="1001"/>
      <c r="Q38" s="1001"/>
      <c r="R38" s="1001"/>
      <c r="S38" s="1001"/>
      <c r="T38" s="1001"/>
      <c r="U38" s="1001"/>
      <c r="V38" s="1001"/>
      <c r="W38" s="1001"/>
      <c r="X38" s="1001"/>
      <c r="Y38" s="1001"/>
      <c r="Z38" s="1001"/>
      <c r="AA38" s="1001"/>
      <c r="AB38" s="1001"/>
      <c r="AC38" s="1001"/>
      <c r="AD38" s="1001"/>
      <c r="AE38" s="1001"/>
      <c r="AF38" s="1004"/>
      <c r="AH38" s="1101"/>
    </row>
    <row r="39" spans="1:34" s="132" customFormat="1" ht="19.5" customHeight="1" thickBot="1">
      <c r="A39" s="129"/>
      <c r="B39" s="151" t="s">
        <v>690</v>
      </c>
      <c r="C39" s="1497" t="s">
        <v>1038</v>
      </c>
      <c r="D39" s="1498"/>
      <c r="E39" s="1498"/>
      <c r="F39" s="1498"/>
      <c r="G39" s="1005"/>
      <c r="H39" s="1006"/>
      <c r="I39" s="1006"/>
      <c r="J39" s="1006"/>
      <c r="K39" s="1006"/>
      <c r="L39" s="1007"/>
      <c r="M39" s="1008"/>
      <c r="N39" s="1006"/>
      <c r="O39" s="1006"/>
      <c r="P39" s="1006"/>
      <c r="Q39" s="1006"/>
      <c r="R39" s="1006"/>
      <c r="S39" s="1006"/>
      <c r="T39" s="1006"/>
      <c r="U39" s="1006"/>
      <c r="V39" s="1006"/>
      <c r="W39" s="1006"/>
      <c r="X39" s="1006"/>
      <c r="Y39" s="1006"/>
      <c r="Z39" s="1006"/>
      <c r="AA39" s="1006"/>
      <c r="AB39" s="1006"/>
      <c r="AC39" s="1006"/>
      <c r="AD39" s="1006"/>
      <c r="AE39" s="1006"/>
      <c r="AF39" s="1009"/>
      <c r="AH39" s="1102"/>
    </row>
    <row r="40" spans="2:34" s="127" customFormat="1" ht="19.5" customHeight="1">
      <c r="B40" s="152"/>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H40" s="152"/>
    </row>
    <row r="41" spans="2:34" s="127" customFormat="1" ht="19.5" customHeight="1" thickBot="1">
      <c r="B41" s="121" t="s">
        <v>672</v>
      </c>
      <c r="C41" s="122" t="s">
        <v>1039</v>
      </c>
      <c r="D41" s="115"/>
      <c r="E41" s="115"/>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25" t="s">
        <v>120</v>
      </c>
      <c r="AH41" s="125"/>
    </row>
    <row r="42" spans="1:34" s="127" customFormat="1" ht="19.5" customHeight="1">
      <c r="A42" s="126"/>
      <c r="B42" s="1478" t="s">
        <v>673</v>
      </c>
      <c r="C42" s="1479"/>
      <c r="D42" s="1479"/>
      <c r="E42" s="1479"/>
      <c r="F42" s="1479"/>
      <c r="G42" s="1482" t="s">
        <v>674</v>
      </c>
      <c r="H42" s="1479"/>
      <c r="I42" s="1479"/>
      <c r="J42" s="1479"/>
      <c r="K42" s="1479"/>
      <c r="L42" s="1483"/>
      <c r="M42" s="1467" t="s">
        <v>239</v>
      </c>
      <c r="N42" s="1468"/>
      <c r="O42" s="1468"/>
      <c r="P42" s="1468"/>
      <c r="Q42" s="1468"/>
      <c r="R42" s="1468"/>
      <c r="S42" s="1468"/>
      <c r="T42" s="1468"/>
      <c r="U42" s="1468"/>
      <c r="V42" s="1468"/>
      <c r="W42" s="1468"/>
      <c r="X42" s="1468"/>
      <c r="Y42" s="1468"/>
      <c r="Z42" s="1468"/>
      <c r="AA42" s="1468"/>
      <c r="AB42" s="1468"/>
      <c r="AC42" s="1468"/>
      <c r="AD42" s="1468"/>
      <c r="AE42" s="1468"/>
      <c r="AF42" s="1469"/>
      <c r="AH42" s="1493" t="s">
        <v>1029</v>
      </c>
    </row>
    <row r="43" spans="1:34" s="127" customFormat="1" ht="19.5" customHeight="1" thickBot="1">
      <c r="A43" s="126"/>
      <c r="B43" s="1480"/>
      <c r="C43" s="1481"/>
      <c r="D43" s="1481"/>
      <c r="E43" s="1481"/>
      <c r="F43" s="1481"/>
      <c r="G43" s="409" t="s">
        <v>1049</v>
      </c>
      <c r="H43" s="314" t="s">
        <v>1050</v>
      </c>
      <c r="I43" s="314" t="s">
        <v>380</v>
      </c>
      <c r="J43" s="314" t="s">
        <v>381</v>
      </c>
      <c r="K43" s="314" t="s">
        <v>382</v>
      </c>
      <c r="L43" s="559" t="s">
        <v>383</v>
      </c>
      <c r="M43" s="128" t="s">
        <v>480</v>
      </c>
      <c r="N43" s="128" t="s">
        <v>481</v>
      </c>
      <c r="O43" s="128" t="s">
        <v>482</v>
      </c>
      <c r="P43" s="314" t="s">
        <v>483</v>
      </c>
      <c r="Q43" s="314" t="s">
        <v>484</v>
      </c>
      <c r="R43" s="314" t="s">
        <v>485</v>
      </c>
      <c r="S43" s="314" t="s">
        <v>486</v>
      </c>
      <c r="T43" s="314" t="s">
        <v>487</v>
      </c>
      <c r="U43" s="314" t="s">
        <v>488</v>
      </c>
      <c r="V43" s="314" t="s">
        <v>489</v>
      </c>
      <c r="W43" s="314" t="s">
        <v>490</v>
      </c>
      <c r="X43" s="314" t="s">
        <v>491</v>
      </c>
      <c r="Y43" s="314" t="s">
        <v>492</v>
      </c>
      <c r="Z43" s="314" t="s">
        <v>493</v>
      </c>
      <c r="AA43" s="314" t="s">
        <v>494</v>
      </c>
      <c r="AB43" s="314" t="s">
        <v>495</v>
      </c>
      <c r="AC43" s="314" t="s">
        <v>496</v>
      </c>
      <c r="AD43" s="314" t="s">
        <v>497</v>
      </c>
      <c r="AE43" s="314" t="s">
        <v>498</v>
      </c>
      <c r="AF43" s="603" t="s">
        <v>499</v>
      </c>
      <c r="AH43" s="1494"/>
    </row>
    <row r="44" spans="1:34" s="127" customFormat="1" ht="19.5" customHeight="1">
      <c r="A44" s="126"/>
      <c r="B44" s="1495" t="s">
        <v>691</v>
      </c>
      <c r="C44" s="1496"/>
      <c r="D44" s="1496"/>
      <c r="E44" s="1496"/>
      <c r="F44" s="1496"/>
      <c r="G44" s="1014"/>
      <c r="H44" s="1015"/>
      <c r="I44" s="1015"/>
      <c r="J44" s="1015"/>
      <c r="K44" s="1015"/>
      <c r="L44" s="1016"/>
      <c r="M44" s="1017"/>
      <c r="N44" s="1015"/>
      <c r="O44" s="1015"/>
      <c r="P44" s="1015"/>
      <c r="Q44" s="1015"/>
      <c r="R44" s="1015"/>
      <c r="S44" s="1015"/>
      <c r="T44" s="1015"/>
      <c r="U44" s="1015"/>
      <c r="V44" s="1015"/>
      <c r="W44" s="1015"/>
      <c r="X44" s="1015"/>
      <c r="Y44" s="1015"/>
      <c r="Z44" s="1015"/>
      <c r="AA44" s="1015"/>
      <c r="AB44" s="1015"/>
      <c r="AC44" s="1015"/>
      <c r="AD44" s="1015"/>
      <c r="AE44" s="1015"/>
      <c r="AF44" s="1018"/>
      <c r="AH44" s="1105"/>
    </row>
    <row r="45" spans="1:34" s="127" customFormat="1" ht="19.5" customHeight="1">
      <c r="A45" s="126"/>
      <c r="B45" s="154"/>
      <c r="C45" s="155" t="s">
        <v>676</v>
      </c>
      <c r="D45" s="1491" t="s">
        <v>1040</v>
      </c>
      <c r="E45" s="1491"/>
      <c r="F45" s="1492"/>
      <c r="G45" s="1019"/>
      <c r="H45" s="1020"/>
      <c r="I45" s="1020"/>
      <c r="J45" s="1020"/>
      <c r="K45" s="1020"/>
      <c r="L45" s="1021"/>
      <c r="M45" s="1022"/>
      <c r="N45" s="1020"/>
      <c r="O45" s="1020"/>
      <c r="P45" s="1020"/>
      <c r="Q45" s="1020"/>
      <c r="R45" s="1020"/>
      <c r="S45" s="1020"/>
      <c r="T45" s="1020"/>
      <c r="U45" s="1020"/>
      <c r="V45" s="1020"/>
      <c r="W45" s="1020"/>
      <c r="X45" s="1020"/>
      <c r="Y45" s="1020"/>
      <c r="Z45" s="1020"/>
      <c r="AA45" s="1020"/>
      <c r="AB45" s="1020"/>
      <c r="AC45" s="1020"/>
      <c r="AD45" s="1020"/>
      <c r="AE45" s="1020"/>
      <c r="AF45" s="1023"/>
      <c r="AH45" s="1106"/>
    </row>
    <row r="46" spans="1:34" s="127" customFormat="1" ht="19.5" customHeight="1">
      <c r="A46" s="126"/>
      <c r="B46" s="154"/>
      <c r="C46" s="944" t="s">
        <v>676</v>
      </c>
      <c r="D46" s="945" t="s">
        <v>515</v>
      </c>
      <c r="E46" s="945"/>
      <c r="F46" s="870"/>
      <c r="G46" s="1024"/>
      <c r="H46" s="1025"/>
      <c r="I46" s="1025"/>
      <c r="J46" s="1025"/>
      <c r="K46" s="1025"/>
      <c r="L46" s="1026"/>
      <c r="M46" s="1027"/>
      <c r="N46" s="1025"/>
      <c r="O46" s="1025"/>
      <c r="P46" s="1025"/>
      <c r="Q46" s="1025"/>
      <c r="R46" s="1025"/>
      <c r="S46" s="1025"/>
      <c r="T46" s="1025"/>
      <c r="U46" s="1025"/>
      <c r="V46" s="1025"/>
      <c r="W46" s="1025"/>
      <c r="X46" s="1025"/>
      <c r="Y46" s="1025"/>
      <c r="Z46" s="1025"/>
      <c r="AA46" s="1025"/>
      <c r="AB46" s="1025"/>
      <c r="AC46" s="1025"/>
      <c r="AD46" s="1025"/>
      <c r="AE46" s="1025"/>
      <c r="AF46" s="1028"/>
      <c r="AH46" s="1107"/>
    </row>
    <row r="47" spans="1:34" s="127" customFormat="1" ht="19.5" customHeight="1">
      <c r="A47" s="126"/>
      <c r="B47" s="154"/>
      <c r="C47" s="156" t="s">
        <v>676</v>
      </c>
      <c r="D47" s="1484" t="s">
        <v>1041</v>
      </c>
      <c r="E47" s="1484"/>
      <c r="F47" s="1475"/>
      <c r="G47" s="1029"/>
      <c r="H47" s="1030"/>
      <c r="I47" s="1030"/>
      <c r="J47" s="1030"/>
      <c r="K47" s="1030"/>
      <c r="L47" s="1031"/>
      <c r="M47" s="1032"/>
      <c r="N47" s="1030"/>
      <c r="O47" s="1030"/>
      <c r="P47" s="1030"/>
      <c r="Q47" s="1030"/>
      <c r="R47" s="1030"/>
      <c r="S47" s="1030"/>
      <c r="T47" s="1030"/>
      <c r="U47" s="1030"/>
      <c r="V47" s="1030"/>
      <c r="W47" s="1030"/>
      <c r="X47" s="1030"/>
      <c r="Y47" s="1030"/>
      <c r="Z47" s="1030"/>
      <c r="AA47" s="1030"/>
      <c r="AB47" s="1030"/>
      <c r="AC47" s="1030"/>
      <c r="AD47" s="1030"/>
      <c r="AE47" s="1030"/>
      <c r="AF47" s="1033"/>
      <c r="AH47" s="1108"/>
    </row>
    <row r="48" spans="1:34" s="127" customFormat="1" ht="19.5" customHeight="1">
      <c r="A48" s="126"/>
      <c r="B48" s="154"/>
      <c r="C48" s="156" t="s">
        <v>676</v>
      </c>
      <c r="D48" s="865" t="s">
        <v>504</v>
      </c>
      <c r="E48" s="865"/>
      <c r="F48" s="864"/>
      <c r="G48" s="1029"/>
      <c r="H48" s="1030"/>
      <c r="I48" s="1030"/>
      <c r="J48" s="1030"/>
      <c r="K48" s="1030"/>
      <c r="L48" s="1031"/>
      <c r="M48" s="1032"/>
      <c r="N48" s="1030"/>
      <c r="O48" s="1030"/>
      <c r="P48" s="1030"/>
      <c r="Q48" s="1030"/>
      <c r="R48" s="1030"/>
      <c r="S48" s="1030"/>
      <c r="T48" s="1030"/>
      <c r="U48" s="1030"/>
      <c r="V48" s="1030"/>
      <c r="W48" s="1030"/>
      <c r="X48" s="1030"/>
      <c r="Y48" s="1030"/>
      <c r="Z48" s="1030"/>
      <c r="AA48" s="1030"/>
      <c r="AB48" s="1030"/>
      <c r="AC48" s="1030"/>
      <c r="AD48" s="1030"/>
      <c r="AE48" s="1030"/>
      <c r="AF48" s="1033"/>
      <c r="AH48" s="1108"/>
    </row>
    <row r="49" spans="1:34" s="127" customFormat="1" ht="19.5" customHeight="1">
      <c r="A49" s="126"/>
      <c r="B49" s="154"/>
      <c r="C49" s="156" t="s">
        <v>676</v>
      </c>
      <c r="D49" s="1484" t="s">
        <v>479</v>
      </c>
      <c r="E49" s="1484"/>
      <c r="F49" s="1475"/>
      <c r="G49" s="1029"/>
      <c r="H49" s="1030"/>
      <c r="I49" s="1030"/>
      <c r="J49" s="1030"/>
      <c r="K49" s="1030"/>
      <c r="L49" s="1031"/>
      <c r="M49" s="1032"/>
      <c r="N49" s="1030"/>
      <c r="O49" s="1030"/>
      <c r="P49" s="1030"/>
      <c r="Q49" s="1030"/>
      <c r="R49" s="1030"/>
      <c r="S49" s="1030"/>
      <c r="T49" s="1030"/>
      <c r="U49" s="1030"/>
      <c r="V49" s="1030"/>
      <c r="W49" s="1030"/>
      <c r="X49" s="1030"/>
      <c r="Y49" s="1030"/>
      <c r="Z49" s="1030"/>
      <c r="AA49" s="1030"/>
      <c r="AB49" s="1030"/>
      <c r="AC49" s="1030"/>
      <c r="AD49" s="1030"/>
      <c r="AE49" s="1030"/>
      <c r="AF49" s="1033"/>
      <c r="AH49" s="1108"/>
    </row>
    <row r="50" spans="1:34" s="127" customFormat="1" ht="19.5" customHeight="1">
      <c r="A50" s="126"/>
      <c r="B50" s="154"/>
      <c r="C50" s="130" t="s">
        <v>676</v>
      </c>
      <c r="D50" s="1485" t="s">
        <v>692</v>
      </c>
      <c r="E50" s="1485"/>
      <c r="F50" s="1486"/>
      <c r="G50" s="1034"/>
      <c r="H50" s="1035"/>
      <c r="I50" s="1035"/>
      <c r="J50" s="1035"/>
      <c r="K50" s="1035"/>
      <c r="L50" s="1036"/>
      <c r="M50" s="1037"/>
      <c r="N50" s="1035"/>
      <c r="O50" s="1035"/>
      <c r="P50" s="1035"/>
      <c r="Q50" s="1035"/>
      <c r="R50" s="1035"/>
      <c r="S50" s="1035"/>
      <c r="T50" s="1035"/>
      <c r="U50" s="1035"/>
      <c r="V50" s="1035"/>
      <c r="W50" s="1035"/>
      <c r="X50" s="1035"/>
      <c r="Y50" s="1035"/>
      <c r="Z50" s="1035"/>
      <c r="AA50" s="1035"/>
      <c r="AB50" s="1035"/>
      <c r="AC50" s="1035"/>
      <c r="AD50" s="1035"/>
      <c r="AE50" s="1035"/>
      <c r="AF50" s="1038"/>
      <c r="AH50" s="1105"/>
    </row>
    <row r="51" spans="1:34" s="127" customFormat="1" ht="19.5" customHeight="1">
      <c r="A51" s="126"/>
      <c r="B51" s="1489" t="s">
        <v>693</v>
      </c>
      <c r="C51" s="1490"/>
      <c r="D51" s="1490"/>
      <c r="E51" s="1490"/>
      <c r="F51" s="1490"/>
      <c r="G51" s="1039"/>
      <c r="H51" s="1040"/>
      <c r="I51" s="1040"/>
      <c r="J51" s="1040"/>
      <c r="K51" s="1040"/>
      <c r="L51" s="1041"/>
      <c r="M51" s="1042"/>
      <c r="N51" s="1040"/>
      <c r="O51" s="1040"/>
      <c r="P51" s="1040"/>
      <c r="Q51" s="1040"/>
      <c r="R51" s="1040"/>
      <c r="S51" s="1040"/>
      <c r="T51" s="1040"/>
      <c r="U51" s="1040"/>
      <c r="V51" s="1040"/>
      <c r="W51" s="1040"/>
      <c r="X51" s="1040"/>
      <c r="Y51" s="1040"/>
      <c r="Z51" s="1040"/>
      <c r="AA51" s="1040"/>
      <c r="AB51" s="1040"/>
      <c r="AC51" s="1040"/>
      <c r="AD51" s="1040"/>
      <c r="AE51" s="1040"/>
      <c r="AF51" s="1043"/>
      <c r="AH51" s="1109"/>
    </row>
    <row r="52" spans="1:34" s="127" customFormat="1" ht="19.5" customHeight="1">
      <c r="A52" s="126"/>
      <c r="B52" s="154"/>
      <c r="C52" s="155" t="s">
        <v>676</v>
      </c>
      <c r="D52" s="1491" t="s">
        <v>1042</v>
      </c>
      <c r="E52" s="1491"/>
      <c r="F52" s="1492"/>
      <c r="G52" s="1019"/>
      <c r="H52" s="1020"/>
      <c r="I52" s="1020"/>
      <c r="J52" s="1020"/>
      <c r="K52" s="1020"/>
      <c r="L52" s="1021"/>
      <c r="M52" s="1022"/>
      <c r="N52" s="1020"/>
      <c r="O52" s="1020"/>
      <c r="P52" s="1020"/>
      <c r="Q52" s="1020"/>
      <c r="R52" s="1020"/>
      <c r="S52" s="1020"/>
      <c r="T52" s="1020"/>
      <c r="U52" s="1020"/>
      <c r="V52" s="1020"/>
      <c r="W52" s="1020"/>
      <c r="X52" s="1020"/>
      <c r="Y52" s="1020"/>
      <c r="Z52" s="1020"/>
      <c r="AA52" s="1020"/>
      <c r="AB52" s="1020"/>
      <c r="AC52" s="1020"/>
      <c r="AD52" s="1020"/>
      <c r="AE52" s="1020"/>
      <c r="AF52" s="1023"/>
      <c r="AH52" s="1106"/>
    </row>
    <row r="53" spans="1:34" s="127" customFormat="1" ht="19.5" customHeight="1">
      <c r="A53" s="126"/>
      <c r="B53" s="154"/>
      <c r="C53" s="156" t="s">
        <v>676</v>
      </c>
      <c r="D53" s="945" t="s">
        <v>505</v>
      </c>
      <c r="E53" s="945"/>
      <c r="F53" s="870"/>
      <c r="G53" s="1024"/>
      <c r="H53" s="1025"/>
      <c r="I53" s="1025"/>
      <c r="J53" s="1025"/>
      <c r="K53" s="1025"/>
      <c r="L53" s="1026"/>
      <c r="M53" s="1027"/>
      <c r="N53" s="1027"/>
      <c r="O53" s="1027"/>
      <c r="P53" s="1025"/>
      <c r="Q53" s="1025"/>
      <c r="R53" s="1025"/>
      <c r="S53" s="1025"/>
      <c r="T53" s="1025"/>
      <c r="U53" s="1025"/>
      <c r="V53" s="1025"/>
      <c r="W53" s="1025"/>
      <c r="X53" s="1025"/>
      <c r="Y53" s="1025"/>
      <c r="Z53" s="1025"/>
      <c r="AA53" s="1025"/>
      <c r="AB53" s="1025"/>
      <c r="AC53" s="1025"/>
      <c r="AD53" s="1025"/>
      <c r="AE53" s="1025"/>
      <c r="AF53" s="1028"/>
      <c r="AH53" s="1107"/>
    </row>
    <row r="54" spans="1:34" s="127" customFormat="1" ht="19.5" customHeight="1">
      <c r="A54" s="126"/>
      <c r="B54" s="154"/>
      <c r="C54" s="156" t="s">
        <v>676</v>
      </c>
      <c r="D54" s="945" t="s">
        <v>506</v>
      </c>
      <c r="E54" s="945"/>
      <c r="F54" s="870"/>
      <c r="G54" s="1024"/>
      <c r="H54" s="1025"/>
      <c r="I54" s="1025"/>
      <c r="J54" s="1025"/>
      <c r="K54" s="1025"/>
      <c r="L54" s="1026"/>
      <c r="M54" s="1027"/>
      <c r="N54" s="1027"/>
      <c r="O54" s="1027"/>
      <c r="P54" s="1025"/>
      <c r="Q54" s="1025"/>
      <c r="R54" s="1025"/>
      <c r="S54" s="1025"/>
      <c r="T54" s="1025"/>
      <c r="U54" s="1025"/>
      <c r="V54" s="1025"/>
      <c r="W54" s="1025"/>
      <c r="X54" s="1025"/>
      <c r="Y54" s="1025"/>
      <c r="Z54" s="1025"/>
      <c r="AA54" s="1025"/>
      <c r="AB54" s="1025"/>
      <c r="AC54" s="1025"/>
      <c r="AD54" s="1025"/>
      <c r="AE54" s="1025"/>
      <c r="AF54" s="1028"/>
      <c r="AH54" s="1107"/>
    </row>
    <row r="55" spans="1:34" s="127" customFormat="1" ht="19.5" customHeight="1">
      <c r="A55" s="126"/>
      <c r="B55" s="154"/>
      <c r="C55" s="156" t="s">
        <v>676</v>
      </c>
      <c r="D55" s="1484" t="s">
        <v>479</v>
      </c>
      <c r="E55" s="1484"/>
      <c r="F55" s="1475"/>
      <c r="G55" s="1029"/>
      <c r="H55" s="1030"/>
      <c r="I55" s="1030"/>
      <c r="J55" s="1030"/>
      <c r="K55" s="1030"/>
      <c r="L55" s="1031"/>
      <c r="M55" s="1032"/>
      <c r="N55" s="1032"/>
      <c r="O55" s="1032"/>
      <c r="P55" s="1030"/>
      <c r="Q55" s="1030"/>
      <c r="R55" s="1030"/>
      <c r="S55" s="1030"/>
      <c r="T55" s="1030"/>
      <c r="U55" s="1030"/>
      <c r="V55" s="1030"/>
      <c r="W55" s="1030"/>
      <c r="X55" s="1030"/>
      <c r="Y55" s="1030"/>
      <c r="Z55" s="1030"/>
      <c r="AA55" s="1030"/>
      <c r="AB55" s="1030"/>
      <c r="AC55" s="1030"/>
      <c r="AD55" s="1030"/>
      <c r="AE55" s="1030"/>
      <c r="AF55" s="1033"/>
      <c r="AH55" s="1108"/>
    </row>
    <row r="56" spans="1:34" s="127" customFormat="1" ht="19.5" customHeight="1">
      <c r="A56" s="126"/>
      <c r="B56" s="157"/>
      <c r="C56" s="130" t="s">
        <v>676</v>
      </c>
      <c r="D56" s="1485" t="s">
        <v>692</v>
      </c>
      <c r="E56" s="1485"/>
      <c r="F56" s="1486"/>
      <c r="G56" s="1044"/>
      <c r="H56" s="1045"/>
      <c r="I56" s="1045"/>
      <c r="J56" s="1045"/>
      <c r="K56" s="1045"/>
      <c r="L56" s="1036"/>
      <c r="M56" s="1037"/>
      <c r="N56" s="1037"/>
      <c r="O56" s="1037"/>
      <c r="P56" s="1035"/>
      <c r="Q56" s="1035"/>
      <c r="R56" s="1035"/>
      <c r="S56" s="1035"/>
      <c r="T56" s="1035"/>
      <c r="U56" s="1035"/>
      <c r="V56" s="1035"/>
      <c r="W56" s="1035"/>
      <c r="X56" s="1035"/>
      <c r="Y56" s="1035"/>
      <c r="Z56" s="1035"/>
      <c r="AA56" s="1035"/>
      <c r="AB56" s="1035"/>
      <c r="AC56" s="1035"/>
      <c r="AD56" s="1035"/>
      <c r="AE56" s="1035"/>
      <c r="AF56" s="1038"/>
      <c r="AH56" s="1105"/>
    </row>
    <row r="57" spans="1:34" s="127" customFormat="1" ht="19.5" customHeight="1">
      <c r="A57" s="126"/>
      <c r="B57" s="1463" t="s">
        <v>1043</v>
      </c>
      <c r="C57" s="1464"/>
      <c r="D57" s="1464"/>
      <c r="E57" s="1464"/>
      <c r="F57" s="1464"/>
      <c r="G57" s="1039"/>
      <c r="H57" s="1040"/>
      <c r="I57" s="1040"/>
      <c r="J57" s="1040"/>
      <c r="K57" s="1040"/>
      <c r="L57" s="1041"/>
      <c r="M57" s="1042"/>
      <c r="N57" s="1040"/>
      <c r="O57" s="1040"/>
      <c r="P57" s="1040"/>
      <c r="Q57" s="1040"/>
      <c r="R57" s="1040"/>
      <c r="S57" s="1040"/>
      <c r="T57" s="1040"/>
      <c r="U57" s="1040"/>
      <c r="V57" s="1040"/>
      <c r="W57" s="1040"/>
      <c r="X57" s="1040"/>
      <c r="Y57" s="1040"/>
      <c r="Z57" s="1040"/>
      <c r="AA57" s="1040"/>
      <c r="AB57" s="1040"/>
      <c r="AC57" s="1040"/>
      <c r="AD57" s="1040"/>
      <c r="AE57" s="1040"/>
      <c r="AF57" s="1043"/>
      <c r="AH57" s="1110"/>
    </row>
    <row r="58" spans="1:34" s="127" customFormat="1" ht="19.5" customHeight="1">
      <c r="A58" s="126"/>
      <c r="B58" s="858" t="s">
        <v>507</v>
      </c>
      <c r="C58" s="860"/>
      <c r="D58" s="860"/>
      <c r="E58" s="860"/>
      <c r="F58" s="860"/>
      <c r="G58" s="1039"/>
      <c r="H58" s="1040"/>
      <c r="I58" s="1040"/>
      <c r="J58" s="1040"/>
      <c r="K58" s="1040"/>
      <c r="L58" s="1041"/>
      <c r="M58" s="1042"/>
      <c r="N58" s="1040"/>
      <c r="O58" s="1040"/>
      <c r="P58" s="1040"/>
      <c r="Q58" s="1040"/>
      <c r="R58" s="1040"/>
      <c r="S58" s="1040"/>
      <c r="T58" s="1040"/>
      <c r="U58" s="1040"/>
      <c r="V58" s="1040"/>
      <c r="W58" s="1040"/>
      <c r="X58" s="1040"/>
      <c r="Y58" s="1040"/>
      <c r="Z58" s="1040"/>
      <c r="AA58" s="1040"/>
      <c r="AB58" s="1040"/>
      <c r="AC58" s="1040"/>
      <c r="AD58" s="1040"/>
      <c r="AE58" s="1040"/>
      <c r="AF58" s="1043"/>
      <c r="AH58" s="1110"/>
    </row>
    <row r="59" spans="1:34" s="127" customFormat="1" ht="19.5" customHeight="1" thickBot="1">
      <c r="A59" s="126"/>
      <c r="B59" s="150" t="s">
        <v>508</v>
      </c>
      <c r="C59" s="861"/>
      <c r="D59" s="861"/>
      <c r="E59" s="861"/>
      <c r="F59" s="861"/>
      <c r="G59" s="1046"/>
      <c r="H59" s="1047"/>
      <c r="I59" s="1047"/>
      <c r="J59" s="1047"/>
      <c r="K59" s="1047"/>
      <c r="L59" s="1048"/>
      <c r="M59" s="1049"/>
      <c r="N59" s="1047"/>
      <c r="O59" s="1047"/>
      <c r="P59" s="1047"/>
      <c r="Q59" s="1047"/>
      <c r="R59" s="1047"/>
      <c r="S59" s="1047"/>
      <c r="T59" s="1047"/>
      <c r="U59" s="1047"/>
      <c r="V59" s="1047"/>
      <c r="W59" s="1047"/>
      <c r="X59" s="1047"/>
      <c r="Y59" s="1047"/>
      <c r="Z59" s="1047"/>
      <c r="AA59" s="1047"/>
      <c r="AB59" s="1047"/>
      <c r="AC59" s="1047"/>
      <c r="AD59" s="1047"/>
      <c r="AE59" s="1047"/>
      <c r="AF59" s="1050"/>
      <c r="AH59" s="1111"/>
    </row>
    <row r="60" spans="1:34" s="127" customFormat="1" ht="19.5" customHeight="1">
      <c r="A60" s="126"/>
      <c r="B60" s="1487" t="s">
        <v>1044</v>
      </c>
      <c r="C60" s="1488"/>
      <c r="D60" s="1488"/>
      <c r="E60" s="1488"/>
      <c r="F60" s="1488"/>
      <c r="G60" s="1051"/>
      <c r="H60" s="1052"/>
      <c r="I60" s="1052"/>
      <c r="J60" s="1052"/>
      <c r="K60" s="1052"/>
      <c r="L60" s="1053"/>
      <c r="M60" s="1054"/>
      <c r="N60" s="1052"/>
      <c r="O60" s="1052"/>
      <c r="P60" s="1052"/>
      <c r="Q60" s="1052"/>
      <c r="R60" s="1052"/>
      <c r="S60" s="1052"/>
      <c r="T60" s="1052"/>
      <c r="U60" s="1052"/>
      <c r="V60" s="1052"/>
      <c r="W60" s="1052"/>
      <c r="X60" s="1052"/>
      <c r="Y60" s="1052"/>
      <c r="Z60" s="1052"/>
      <c r="AA60" s="1052"/>
      <c r="AB60" s="1052"/>
      <c r="AC60" s="1052"/>
      <c r="AD60" s="1052"/>
      <c r="AE60" s="1052"/>
      <c r="AF60" s="1055"/>
      <c r="AH60" s="1112"/>
    </row>
    <row r="61" spans="1:34" s="127" customFormat="1" ht="19.5" customHeight="1">
      <c r="A61" s="126"/>
      <c r="B61" s="1474" t="s">
        <v>1045</v>
      </c>
      <c r="C61" s="1475"/>
      <c r="D61" s="1475"/>
      <c r="E61" s="1475"/>
      <c r="F61" s="1475"/>
      <c r="G61" s="1029"/>
      <c r="H61" s="1030"/>
      <c r="I61" s="1030"/>
      <c r="J61" s="1030"/>
      <c r="K61" s="1030"/>
      <c r="L61" s="1031"/>
      <c r="M61" s="1032"/>
      <c r="N61" s="1030"/>
      <c r="O61" s="1030"/>
      <c r="P61" s="1030"/>
      <c r="Q61" s="1030"/>
      <c r="R61" s="1030"/>
      <c r="S61" s="1030"/>
      <c r="T61" s="1030"/>
      <c r="U61" s="1030"/>
      <c r="V61" s="1030"/>
      <c r="W61" s="1030"/>
      <c r="X61" s="1030"/>
      <c r="Y61" s="1030"/>
      <c r="Z61" s="1030"/>
      <c r="AA61" s="1030"/>
      <c r="AB61" s="1030"/>
      <c r="AC61" s="1030"/>
      <c r="AD61" s="1030"/>
      <c r="AE61" s="1030"/>
      <c r="AF61" s="1033"/>
      <c r="AH61" s="1108"/>
    </row>
    <row r="62" spans="1:34" s="127" customFormat="1" ht="19.5" customHeight="1" thickBot="1">
      <c r="A62" s="126"/>
      <c r="B62" s="1476" t="s">
        <v>1046</v>
      </c>
      <c r="C62" s="1477"/>
      <c r="D62" s="1477"/>
      <c r="E62" s="1477"/>
      <c r="F62" s="1477"/>
      <c r="G62" s="1056"/>
      <c r="H62" s="1057"/>
      <c r="I62" s="1057"/>
      <c r="J62" s="1057"/>
      <c r="K62" s="1057"/>
      <c r="L62" s="1058"/>
      <c r="M62" s="1059"/>
      <c r="N62" s="1057"/>
      <c r="O62" s="1057"/>
      <c r="P62" s="1057"/>
      <c r="Q62" s="1057"/>
      <c r="R62" s="1057"/>
      <c r="S62" s="1057"/>
      <c r="T62" s="1057"/>
      <c r="U62" s="1057"/>
      <c r="V62" s="1057"/>
      <c r="W62" s="1057"/>
      <c r="X62" s="1057"/>
      <c r="Y62" s="1057"/>
      <c r="Z62" s="1057"/>
      <c r="AA62" s="1057"/>
      <c r="AB62" s="1057"/>
      <c r="AC62" s="1057"/>
      <c r="AD62" s="1057"/>
      <c r="AE62" s="1057"/>
      <c r="AF62" s="1060"/>
      <c r="AH62" s="1113" t="s">
        <v>694</v>
      </c>
    </row>
    <row r="63" spans="2:34" s="127" customFormat="1" ht="19.5" customHeight="1">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H63" s="153"/>
    </row>
    <row r="64" spans="2:34" s="127" customFormat="1" ht="19.5" customHeight="1" thickBot="1">
      <c r="B64" s="121" t="s">
        <v>672</v>
      </c>
      <c r="C64" s="122" t="s">
        <v>509</v>
      </c>
      <c r="D64" s="158"/>
      <c r="E64" s="158"/>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H64" s="153"/>
    </row>
    <row r="65" spans="1:32" s="127" customFormat="1" ht="19.5" customHeight="1">
      <c r="A65" s="126"/>
      <c r="B65" s="1478" t="s">
        <v>673</v>
      </c>
      <c r="C65" s="1479"/>
      <c r="D65" s="1479"/>
      <c r="E65" s="1479"/>
      <c r="F65" s="1479"/>
      <c r="G65" s="1482" t="s">
        <v>674</v>
      </c>
      <c r="H65" s="1479"/>
      <c r="I65" s="1479"/>
      <c r="J65" s="1479"/>
      <c r="K65" s="1479"/>
      <c r="L65" s="1483"/>
      <c r="M65" s="1467" t="s">
        <v>239</v>
      </c>
      <c r="N65" s="1468"/>
      <c r="O65" s="1468"/>
      <c r="P65" s="1468"/>
      <c r="Q65" s="1468"/>
      <c r="R65" s="1468"/>
      <c r="S65" s="1468"/>
      <c r="T65" s="1468"/>
      <c r="U65" s="1468"/>
      <c r="V65" s="1468"/>
      <c r="W65" s="1468"/>
      <c r="X65" s="1468"/>
      <c r="Y65" s="1468"/>
      <c r="Z65" s="1468"/>
      <c r="AA65" s="1468"/>
      <c r="AB65" s="1468"/>
      <c r="AC65" s="1468"/>
      <c r="AD65" s="1468"/>
      <c r="AE65" s="1468"/>
      <c r="AF65" s="1469"/>
    </row>
    <row r="66" spans="1:32" s="127" customFormat="1" ht="19.5" customHeight="1" thickBot="1">
      <c r="A66" s="126"/>
      <c r="B66" s="1480"/>
      <c r="C66" s="1481"/>
      <c r="D66" s="1481"/>
      <c r="E66" s="1481"/>
      <c r="F66" s="1481"/>
      <c r="G66" s="409" t="s">
        <v>1049</v>
      </c>
      <c r="H66" s="314" t="s">
        <v>1050</v>
      </c>
      <c r="I66" s="314" t="s">
        <v>380</v>
      </c>
      <c r="J66" s="314" t="s">
        <v>381</v>
      </c>
      <c r="K66" s="314" t="s">
        <v>382</v>
      </c>
      <c r="L66" s="559" t="s">
        <v>383</v>
      </c>
      <c r="M66" s="128" t="s">
        <v>480</v>
      </c>
      <c r="N66" s="128" t="s">
        <v>481</v>
      </c>
      <c r="O66" s="128" t="s">
        <v>482</v>
      </c>
      <c r="P66" s="314" t="s">
        <v>483</v>
      </c>
      <c r="Q66" s="314" t="s">
        <v>484</v>
      </c>
      <c r="R66" s="314" t="s">
        <v>485</v>
      </c>
      <c r="S66" s="314" t="s">
        <v>486</v>
      </c>
      <c r="T66" s="314" t="s">
        <v>487</v>
      </c>
      <c r="U66" s="314" t="s">
        <v>488</v>
      </c>
      <c r="V66" s="314" t="s">
        <v>489</v>
      </c>
      <c r="W66" s="314" t="s">
        <v>490</v>
      </c>
      <c r="X66" s="314" t="s">
        <v>491</v>
      </c>
      <c r="Y66" s="314" t="s">
        <v>492</v>
      </c>
      <c r="Z66" s="314" t="s">
        <v>493</v>
      </c>
      <c r="AA66" s="314" t="s">
        <v>494</v>
      </c>
      <c r="AB66" s="314" t="s">
        <v>495</v>
      </c>
      <c r="AC66" s="314" t="s">
        <v>496</v>
      </c>
      <c r="AD66" s="314" t="s">
        <v>497</v>
      </c>
      <c r="AE66" s="314" t="s">
        <v>498</v>
      </c>
      <c r="AF66" s="603" t="s">
        <v>499</v>
      </c>
    </row>
    <row r="67" spans="1:32" s="127" customFormat="1" ht="19.5" customHeight="1">
      <c r="A67" s="126"/>
      <c r="B67" s="1463" t="s">
        <v>510</v>
      </c>
      <c r="C67" s="1464"/>
      <c r="D67" s="1464"/>
      <c r="E67" s="1464"/>
      <c r="F67" s="1464"/>
      <c r="G67" s="1039"/>
      <c r="H67" s="1040"/>
      <c r="I67" s="1040"/>
      <c r="J67" s="1040"/>
      <c r="K67" s="1040"/>
      <c r="L67" s="1041"/>
      <c r="M67" s="1042"/>
      <c r="N67" s="1040"/>
      <c r="O67" s="1040"/>
      <c r="P67" s="1040"/>
      <c r="Q67" s="1040"/>
      <c r="R67" s="1040"/>
      <c r="S67" s="1040"/>
      <c r="T67" s="1040"/>
      <c r="U67" s="1040"/>
      <c r="V67" s="1040"/>
      <c r="W67" s="1040"/>
      <c r="X67" s="1040"/>
      <c r="Y67" s="1040"/>
      <c r="Z67" s="1040"/>
      <c r="AA67" s="1040"/>
      <c r="AB67" s="1040"/>
      <c r="AC67" s="1040"/>
      <c r="AD67" s="1040"/>
      <c r="AE67" s="1040"/>
      <c r="AF67" s="1043"/>
    </row>
    <row r="68" spans="1:32" s="127" customFormat="1" ht="19.5" customHeight="1">
      <c r="A68" s="126"/>
      <c r="B68" s="858" t="s">
        <v>511</v>
      </c>
      <c r="C68" s="860"/>
      <c r="D68" s="860"/>
      <c r="E68" s="860"/>
      <c r="F68" s="860"/>
      <c r="G68" s="1039"/>
      <c r="H68" s="1040"/>
      <c r="I68" s="1040"/>
      <c r="J68" s="1040"/>
      <c r="K68" s="1040"/>
      <c r="L68" s="1041"/>
      <c r="M68" s="1042"/>
      <c r="N68" s="1040"/>
      <c r="O68" s="1040"/>
      <c r="P68" s="1040"/>
      <c r="Q68" s="1040"/>
      <c r="R68" s="1040"/>
      <c r="S68" s="1040"/>
      <c r="T68" s="1040"/>
      <c r="U68" s="1040"/>
      <c r="V68" s="1040"/>
      <c r="W68" s="1040"/>
      <c r="X68" s="1040"/>
      <c r="Y68" s="1040"/>
      <c r="Z68" s="1040"/>
      <c r="AA68" s="1040"/>
      <c r="AB68" s="1040"/>
      <c r="AC68" s="1040"/>
      <c r="AD68" s="1040"/>
      <c r="AE68" s="1040"/>
      <c r="AF68" s="1043"/>
    </row>
    <row r="69" spans="1:32" s="127" customFormat="1" ht="19.5" customHeight="1" thickBot="1">
      <c r="A69" s="126"/>
      <c r="B69" s="150" t="s">
        <v>512</v>
      </c>
      <c r="C69" s="861"/>
      <c r="D69" s="861"/>
      <c r="E69" s="861"/>
      <c r="F69" s="861"/>
      <c r="G69" s="1061"/>
      <c r="H69" s="1062"/>
      <c r="I69" s="1062"/>
      <c r="J69" s="1062"/>
      <c r="K69" s="1062"/>
      <c r="L69" s="1063"/>
      <c r="M69" s="1064"/>
      <c r="N69" s="1062"/>
      <c r="O69" s="1062"/>
      <c r="P69" s="1062"/>
      <c r="Q69" s="1062"/>
      <c r="R69" s="1062"/>
      <c r="S69" s="1062"/>
      <c r="T69" s="1062"/>
      <c r="U69" s="1062"/>
      <c r="V69" s="1062"/>
      <c r="W69" s="1062"/>
      <c r="X69" s="1062"/>
      <c r="Y69" s="1062"/>
      <c r="Z69" s="1062"/>
      <c r="AA69" s="1062"/>
      <c r="AB69" s="1062"/>
      <c r="AC69" s="1062"/>
      <c r="AD69" s="1062"/>
      <c r="AE69" s="1062"/>
      <c r="AF69" s="1065"/>
    </row>
    <row r="70" spans="1:32" s="127" customFormat="1" ht="19.5" customHeight="1">
      <c r="A70" s="126"/>
      <c r="B70" s="1470" t="s">
        <v>1052</v>
      </c>
      <c r="C70" s="1471"/>
      <c r="D70" s="1471"/>
      <c r="E70" s="1471"/>
      <c r="F70" s="1471"/>
      <c r="G70" s="1066"/>
      <c r="H70" s="1067"/>
      <c r="I70" s="1067"/>
      <c r="J70" s="1067"/>
      <c r="K70" s="1067"/>
      <c r="L70" s="1068"/>
      <c r="M70" s="1069"/>
      <c r="N70" s="1067"/>
      <c r="O70" s="1067"/>
      <c r="P70" s="1067"/>
      <c r="Q70" s="1067"/>
      <c r="R70" s="1067"/>
      <c r="S70" s="1067"/>
      <c r="T70" s="1067"/>
      <c r="U70" s="1067"/>
      <c r="V70" s="1067"/>
      <c r="W70" s="1067"/>
      <c r="X70" s="1067"/>
      <c r="Y70" s="1067"/>
      <c r="Z70" s="1067"/>
      <c r="AA70" s="1067"/>
      <c r="AB70" s="1067"/>
      <c r="AC70" s="1067"/>
      <c r="AD70" s="1067"/>
      <c r="AE70" s="1067"/>
      <c r="AF70" s="1070"/>
    </row>
    <row r="71" spans="1:34" s="127" customFormat="1" ht="19.5" customHeight="1">
      <c r="A71" s="126"/>
      <c r="B71" s="946"/>
      <c r="C71" s="1472" t="s">
        <v>1053</v>
      </c>
      <c r="D71" s="1473"/>
      <c r="E71" s="1473"/>
      <c r="F71" s="1473"/>
      <c r="G71" s="1071"/>
      <c r="H71" s="1072"/>
      <c r="I71" s="1072"/>
      <c r="J71" s="1072"/>
      <c r="K71" s="1072"/>
      <c r="L71" s="1073"/>
      <c r="M71" s="1074"/>
      <c r="N71" s="1072"/>
      <c r="O71" s="1072"/>
      <c r="P71" s="1072"/>
      <c r="Q71" s="1072"/>
      <c r="R71" s="1072"/>
      <c r="S71" s="1072"/>
      <c r="T71" s="1072"/>
      <c r="U71" s="1072"/>
      <c r="V71" s="1072"/>
      <c r="W71" s="1072"/>
      <c r="X71" s="1072"/>
      <c r="Y71" s="1072"/>
      <c r="Z71" s="1072"/>
      <c r="AA71" s="1072"/>
      <c r="AB71" s="1072"/>
      <c r="AC71" s="1072"/>
      <c r="AD71" s="1072"/>
      <c r="AE71" s="1072"/>
      <c r="AF71" s="1075"/>
      <c r="AH71" s="153"/>
    </row>
    <row r="72" spans="1:32" s="127" customFormat="1" ht="19.5" customHeight="1">
      <c r="A72" s="126"/>
      <c r="B72" s="1463" t="s">
        <v>695</v>
      </c>
      <c r="C72" s="1464"/>
      <c r="D72" s="1464"/>
      <c r="E72" s="1464"/>
      <c r="F72" s="1464"/>
      <c r="G72" s="1039"/>
      <c r="H72" s="1040"/>
      <c r="I72" s="1040"/>
      <c r="J72" s="1040"/>
      <c r="K72" s="1040"/>
      <c r="L72" s="1041"/>
      <c r="M72" s="1042"/>
      <c r="N72" s="1040"/>
      <c r="O72" s="1040"/>
      <c r="P72" s="1040"/>
      <c r="Q72" s="1040"/>
      <c r="R72" s="1040"/>
      <c r="S72" s="1040"/>
      <c r="T72" s="1040"/>
      <c r="U72" s="1040"/>
      <c r="V72" s="1040"/>
      <c r="W72" s="1040"/>
      <c r="X72" s="1040"/>
      <c r="Y72" s="1040"/>
      <c r="Z72" s="1040"/>
      <c r="AA72" s="1040"/>
      <c r="AB72" s="1040"/>
      <c r="AC72" s="1040"/>
      <c r="AD72" s="1040"/>
      <c r="AE72" s="1040"/>
      <c r="AF72" s="1043"/>
    </row>
    <row r="73" spans="1:32" s="127" customFormat="1" ht="19.5" customHeight="1">
      <c r="A73" s="126"/>
      <c r="B73" s="858" t="s">
        <v>513</v>
      </c>
      <c r="C73" s="860"/>
      <c r="D73" s="860"/>
      <c r="E73" s="860"/>
      <c r="F73" s="860"/>
      <c r="G73" s="1039"/>
      <c r="H73" s="1040"/>
      <c r="I73" s="1040"/>
      <c r="J73" s="1040"/>
      <c r="K73" s="1040"/>
      <c r="L73" s="1041"/>
      <c r="M73" s="1042"/>
      <c r="N73" s="1040"/>
      <c r="O73" s="1040"/>
      <c r="P73" s="1040"/>
      <c r="Q73" s="1040"/>
      <c r="R73" s="1040"/>
      <c r="S73" s="1040"/>
      <c r="T73" s="1040"/>
      <c r="U73" s="1040"/>
      <c r="V73" s="1040"/>
      <c r="W73" s="1040"/>
      <c r="X73" s="1040"/>
      <c r="Y73" s="1040"/>
      <c r="Z73" s="1040"/>
      <c r="AA73" s="1040"/>
      <c r="AB73" s="1040"/>
      <c r="AC73" s="1040"/>
      <c r="AD73" s="1040"/>
      <c r="AE73" s="1040"/>
      <c r="AF73" s="1043"/>
    </row>
    <row r="74" spans="1:32" s="127" customFormat="1" ht="19.5" customHeight="1" thickBot="1">
      <c r="A74" s="126"/>
      <c r="B74" s="859" t="s">
        <v>696</v>
      </c>
      <c r="C74" s="863"/>
      <c r="D74" s="863"/>
      <c r="E74" s="863"/>
      <c r="F74" s="863"/>
      <c r="G74" s="1061"/>
      <c r="H74" s="1062"/>
      <c r="I74" s="1062"/>
      <c r="J74" s="1062"/>
      <c r="K74" s="1062"/>
      <c r="L74" s="1063"/>
      <c r="M74" s="1064"/>
      <c r="N74" s="1062"/>
      <c r="O74" s="1062"/>
      <c r="P74" s="1062"/>
      <c r="Q74" s="1062"/>
      <c r="R74" s="1062"/>
      <c r="S74" s="1062"/>
      <c r="T74" s="1062"/>
      <c r="U74" s="1062"/>
      <c r="V74" s="1062"/>
      <c r="W74" s="1062"/>
      <c r="X74" s="1062"/>
      <c r="Y74" s="1062"/>
      <c r="Z74" s="1062"/>
      <c r="AA74" s="1062"/>
      <c r="AB74" s="1062"/>
      <c r="AC74" s="1062"/>
      <c r="AD74" s="1062"/>
      <c r="AE74" s="1062"/>
      <c r="AF74" s="1065"/>
    </row>
    <row r="75" spans="2:34" s="127" customFormat="1" ht="8.25" customHeight="1">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H75" s="153"/>
    </row>
    <row r="76" spans="2:34" s="159" customFormat="1" ht="14.25" customHeight="1">
      <c r="B76" s="160" t="s">
        <v>697</v>
      </c>
      <c r="C76" s="862" t="s">
        <v>1054</v>
      </c>
      <c r="D76" s="862"/>
      <c r="E76" s="862"/>
      <c r="F76" s="862"/>
      <c r="G76" s="862"/>
      <c r="H76" s="862"/>
      <c r="I76" s="862"/>
      <c r="J76" s="862"/>
      <c r="K76" s="862"/>
      <c r="L76" s="862"/>
      <c r="M76" s="862"/>
      <c r="N76" s="862"/>
      <c r="O76" s="862"/>
      <c r="P76" s="862"/>
      <c r="Q76" s="862"/>
      <c r="R76" s="862"/>
      <c r="S76" s="862"/>
      <c r="T76" s="862"/>
      <c r="U76" s="862"/>
      <c r="V76" s="862"/>
      <c r="W76" s="862"/>
      <c r="X76" s="862"/>
      <c r="Y76" s="862"/>
      <c r="Z76" s="862"/>
      <c r="AA76" s="862"/>
      <c r="AB76" s="862"/>
      <c r="AC76" s="862"/>
      <c r="AD76" s="862"/>
      <c r="AE76" s="862"/>
      <c r="AF76" s="862"/>
      <c r="AH76" s="862"/>
    </row>
    <row r="77" spans="2:34" s="159" customFormat="1" ht="14.25" customHeight="1">
      <c r="B77" s="160" t="s">
        <v>698</v>
      </c>
      <c r="C77" s="160" t="s">
        <v>764</v>
      </c>
      <c r="D77" s="331"/>
      <c r="E77" s="331"/>
      <c r="F77" s="331"/>
      <c r="G77" s="331"/>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H77" s="331"/>
    </row>
    <row r="78" spans="2:34" s="159" customFormat="1" ht="14.25" customHeight="1">
      <c r="B78" s="160" t="s">
        <v>72</v>
      </c>
      <c r="C78" s="160" t="s">
        <v>765</v>
      </c>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31"/>
      <c r="AD78" s="331"/>
      <c r="AE78" s="331"/>
      <c r="AF78" s="331"/>
      <c r="AH78" s="331"/>
    </row>
    <row r="79" spans="2:34" s="159" customFormat="1" ht="14.25" customHeight="1">
      <c r="B79" s="160" t="s">
        <v>73</v>
      </c>
      <c r="C79" s="862" t="s">
        <v>1055</v>
      </c>
      <c r="D79" s="331"/>
      <c r="E79" s="331"/>
      <c r="F79" s="331"/>
      <c r="G79" s="331"/>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c r="AF79" s="331"/>
      <c r="AH79" s="331"/>
    </row>
    <row r="80" spans="2:34" s="159" customFormat="1" ht="14.25" customHeight="1">
      <c r="B80" s="160" t="s">
        <v>699</v>
      </c>
      <c r="C80" s="862" t="s">
        <v>766</v>
      </c>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331"/>
      <c r="AE80" s="331"/>
      <c r="AF80" s="331"/>
      <c r="AH80" s="331"/>
    </row>
    <row r="81" spans="2:34" s="159" customFormat="1" ht="14.25" customHeight="1">
      <c r="B81" s="160" t="s">
        <v>700</v>
      </c>
      <c r="C81" s="161" t="s">
        <v>267</v>
      </c>
      <c r="D81" s="161"/>
      <c r="E81" s="161"/>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H81" s="162"/>
    </row>
    <row r="82" spans="1:3" s="120" customFormat="1" ht="14.25" customHeight="1" thickBot="1">
      <c r="A82" s="163"/>
      <c r="B82" s="164"/>
      <c r="C82" s="164"/>
    </row>
    <row r="83" spans="1:32" s="120" customFormat="1" ht="14.25" customHeight="1">
      <c r="A83" s="164"/>
      <c r="B83" s="164"/>
      <c r="C83" s="164"/>
      <c r="AC83" s="1447" t="s">
        <v>127</v>
      </c>
      <c r="AD83" s="1465"/>
      <c r="AE83" s="1465"/>
      <c r="AF83" s="1448"/>
    </row>
    <row r="84" spans="29:32" s="120" customFormat="1" ht="14.25" customHeight="1" thickBot="1">
      <c r="AC84" s="1449"/>
      <c r="AD84" s="1466"/>
      <c r="AE84" s="1466"/>
      <c r="AF84" s="1450"/>
    </row>
    <row r="85" s="120" customFormat="1" ht="8.25" customHeight="1"/>
  </sheetData>
  <sheetProtection/>
  <mergeCells count="54">
    <mergeCell ref="AH6:AH7"/>
    <mergeCell ref="C8:F8"/>
    <mergeCell ref="D9:F9"/>
    <mergeCell ref="D10:F10"/>
    <mergeCell ref="B3:AF3"/>
    <mergeCell ref="B6:F7"/>
    <mergeCell ref="G6:L6"/>
    <mergeCell ref="M6:AF6"/>
    <mergeCell ref="D15:F15"/>
    <mergeCell ref="D16:F16"/>
    <mergeCell ref="D17:F17"/>
    <mergeCell ref="D18:F18"/>
    <mergeCell ref="D11:F11"/>
    <mergeCell ref="E12:F12"/>
    <mergeCell ref="E13:F13"/>
    <mergeCell ref="D14:F14"/>
    <mergeCell ref="C31:F31"/>
    <mergeCell ref="D32:F32"/>
    <mergeCell ref="C33:F33"/>
    <mergeCell ref="C34:F34"/>
    <mergeCell ref="C19:F19"/>
    <mergeCell ref="D20:F20"/>
    <mergeCell ref="D21:F21"/>
    <mergeCell ref="C30:F30"/>
    <mergeCell ref="C39:F39"/>
    <mergeCell ref="B42:F43"/>
    <mergeCell ref="G42:L42"/>
    <mergeCell ref="M42:AF42"/>
    <mergeCell ref="C35:F35"/>
    <mergeCell ref="C36:F36"/>
    <mergeCell ref="C37:F37"/>
    <mergeCell ref="C38:F38"/>
    <mergeCell ref="D49:F49"/>
    <mergeCell ref="D50:F50"/>
    <mergeCell ref="B51:F51"/>
    <mergeCell ref="D52:F52"/>
    <mergeCell ref="AH42:AH43"/>
    <mergeCell ref="B44:F44"/>
    <mergeCell ref="D45:F45"/>
    <mergeCell ref="D47:F47"/>
    <mergeCell ref="B61:F61"/>
    <mergeCell ref="B62:F62"/>
    <mergeCell ref="B65:F66"/>
    <mergeCell ref="G65:L65"/>
    <mergeCell ref="D55:F55"/>
    <mergeCell ref="D56:F56"/>
    <mergeCell ref="B57:F57"/>
    <mergeCell ref="B60:F60"/>
    <mergeCell ref="B72:F72"/>
    <mergeCell ref="AC83:AF84"/>
    <mergeCell ref="M65:AF65"/>
    <mergeCell ref="B67:F67"/>
    <mergeCell ref="B70:F70"/>
    <mergeCell ref="C71:F71"/>
  </mergeCells>
  <printOptions horizontalCentered="1"/>
  <pageMargins left="0.5905511811023623" right="0.4724409448818898" top="0.5905511811023623" bottom="0.3937007874015748" header="0.5118110236220472" footer="0.3937007874015748"/>
  <pageSetup fitToHeight="1" fitToWidth="1" horizontalDpi="300" verticalDpi="300" orientation="landscape" paperSize="8" scale="4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3:G105"/>
  <sheetViews>
    <sheetView zoomScale="115" zoomScaleNormal="115" zoomScalePageLayoutView="0" workbookViewId="0" topLeftCell="A88">
      <selection activeCell="D105" sqref="D105"/>
    </sheetView>
  </sheetViews>
  <sheetFormatPr defaultColWidth="9.00390625" defaultRowHeight="13.5"/>
  <cols>
    <col min="1" max="1" width="1.625" style="542" customWidth="1"/>
    <col min="2" max="2" width="3.625" style="542" customWidth="1"/>
    <col min="3" max="3" width="21.625" style="542" customWidth="1"/>
    <col min="4" max="4" width="75.625" style="542" customWidth="1"/>
    <col min="5" max="5" width="15.625" style="542" customWidth="1"/>
    <col min="6" max="7" width="7.625" style="542" customWidth="1"/>
    <col min="8" max="16384" width="9.00390625" style="542" customWidth="1"/>
  </cols>
  <sheetData>
    <row r="3" ht="18.75" customHeight="1">
      <c r="B3" s="541" t="s">
        <v>954</v>
      </c>
    </row>
    <row r="5" spans="2:7" ht="12">
      <c r="B5" s="1181" t="s">
        <v>955</v>
      </c>
      <c r="C5" s="1183" t="s">
        <v>956</v>
      </c>
      <c r="D5" s="1179" t="s">
        <v>957</v>
      </c>
      <c r="E5" s="1179" t="s">
        <v>958</v>
      </c>
      <c r="F5" s="1179" t="s">
        <v>959</v>
      </c>
      <c r="G5" s="1180"/>
    </row>
    <row r="6" spans="2:7" ht="12">
      <c r="B6" s="1182"/>
      <c r="C6" s="1184"/>
      <c r="D6" s="1185"/>
      <c r="E6" s="1185"/>
      <c r="F6" s="543" t="s">
        <v>960</v>
      </c>
      <c r="G6" s="544" t="s">
        <v>961</v>
      </c>
    </row>
    <row r="7" spans="2:7" ht="12">
      <c r="B7" s="545">
        <v>1</v>
      </c>
      <c r="C7" s="1153" t="s">
        <v>962</v>
      </c>
      <c r="D7" s="1154" t="s">
        <v>963</v>
      </c>
      <c r="E7" s="1154" t="s">
        <v>964</v>
      </c>
      <c r="F7" s="1155" t="s">
        <v>965</v>
      </c>
      <c r="G7" s="1156" t="s">
        <v>966</v>
      </c>
    </row>
    <row r="8" spans="2:7" ht="12">
      <c r="B8" s="545">
        <v>2</v>
      </c>
      <c r="C8" s="566" t="s">
        <v>364</v>
      </c>
      <c r="D8" s="551" t="s">
        <v>967</v>
      </c>
      <c r="E8" s="551" t="s">
        <v>964</v>
      </c>
      <c r="F8" s="552" t="s">
        <v>966</v>
      </c>
      <c r="G8" s="553"/>
    </row>
    <row r="9" spans="2:7" ht="12">
      <c r="B9" s="545">
        <v>3</v>
      </c>
      <c r="C9" s="1153" t="s">
        <v>365</v>
      </c>
      <c r="D9" s="551" t="s">
        <v>969</v>
      </c>
      <c r="E9" s="551" t="s">
        <v>964</v>
      </c>
      <c r="F9" s="552" t="s">
        <v>966</v>
      </c>
      <c r="G9" s="553"/>
    </row>
    <row r="10" spans="2:7" ht="12">
      <c r="B10" s="545">
        <v>4</v>
      </c>
      <c r="C10" s="566" t="s">
        <v>968</v>
      </c>
      <c r="D10" s="565" t="s">
        <v>363</v>
      </c>
      <c r="E10" s="551" t="s">
        <v>964</v>
      </c>
      <c r="F10" s="552" t="s">
        <v>966</v>
      </c>
      <c r="G10" s="553"/>
    </row>
    <row r="11" spans="2:7" ht="12">
      <c r="B11" s="545">
        <v>5</v>
      </c>
      <c r="C11" s="1153" t="s">
        <v>970</v>
      </c>
      <c r="D11" s="551" t="s">
        <v>973</v>
      </c>
      <c r="E11" s="551" t="s">
        <v>964</v>
      </c>
      <c r="F11" s="552" t="s">
        <v>966</v>
      </c>
      <c r="G11" s="553"/>
    </row>
    <row r="12" spans="2:7" ht="12">
      <c r="B12" s="545">
        <v>6</v>
      </c>
      <c r="C12" s="566" t="s">
        <v>971</v>
      </c>
      <c r="D12" s="551" t="s">
        <v>974</v>
      </c>
      <c r="E12" s="551" t="s">
        <v>964</v>
      </c>
      <c r="F12" s="552" t="s">
        <v>966</v>
      </c>
      <c r="G12" s="553"/>
    </row>
    <row r="13" spans="2:7" ht="12">
      <c r="B13" s="545">
        <v>7</v>
      </c>
      <c r="C13" s="1153" t="s">
        <v>972</v>
      </c>
      <c r="D13" s="551" t="s">
        <v>975</v>
      </c>
      <c r="E13" s="551" t="s">
        <v>964</v>
      </c>
      <c r="F13" s="552" t="s">
        <v>966</v>
      </c>
      <c r="G13" s="553"/>
    </row>
    <row r="14" spans="2:7" ht="12">
      <c r="B14" s="545">
        <v>8</v>
      </c>
      <c r="C14" s="566" t="s">
        <v>442</v>
      </c>
      <c r="D14" s="565" t="s">
        <v>559</v>
      </c>
      <c r="E14" s="551" t="s">
        <v>964</v>
      </c>
      <c r="F14" s="552" t="s">
        <v>966</v>
      </c>
      <c r="G14" s="553"/>
    </row>
    <row r="15" spans="2:7" ht="12">
      <c r="B15" s="545">
        <v>9</v>
      </c>
      <c r="C15" s="566" t="s">
        <v>443</v>
      </c>
      <c r="D15" s="565" t="s">
        <v>444</v>
      </c>
      <c r="E15" s="551" t="s">
        <v>964</v>
      </c>
      <c r="F15" s="552" t="s">
        <v>966</v>
      </c>
      <c r="G15" s="553"/>
    </row>
    <row r="16" spans="2:7" ht="12">
      <c r="B16" s="545">
        <v>10</v>
      </c>
      <c r="C16" s="566" t="s">
        <v>366</v>
      </c>
      <c r="D16" s="565" t="s">
        <v>445</v>
      </c>
      <c r="E16" s="551" t="s">
        <v>964</v>
      </c>
      <c r="F16" s="552" t="s">
        <v>966</v>
      </c>
      <c r="G16" s="553"/>
    </row>
    <row r="17" spans="2:7" ht="12">
      <c r="B17" s="545">
        <v>11</v>
      </c>
      <c r="C17" s="566" t="s">
        <v>367</v>
      </c>
      <c r="D17" s="565" t="s">
        <v>446</v>
      </c>
      <c r="E17" s="551" t="s">
        <v>964</v>
      </c>
      <c r="F17" s="552" t="s">
        <v>966</v>
      </c>
      <c r="G17" s="553"/>
    </row>
    <row r="18" spans="2:7" ht="12">
      <c r="B18" s="545">
        <v>12</v>
      </c>
      <c r="C18" s="566" t="s">
        <v>368</v>
      </c>
      <c r="D18" s="565" t="s">
        <v>447</v>
      </c>
      <c r="E18" s="551" t="s">
        <v>964</v>
      </c>
      <c r="F18" s="552" t="s">
        <v>966</v>
      </c>
      <c r="G18" s="553"/>
    </row>
    <row r="19" spans="2:7" ht="12">
      <c r="B19" s="545">
        <v>13</v>
      </c>
      <c r="C19" s="566" t="s">
        <v>369</v>
      </c>
      <c r="D19" s="565" t="s">
        <v>448</v>
      </c>
      <c r="E19" s="551" t="s">
        <v>964</v>
      </c>
      <c r="F19" s="552" t="s">
        <v>966</v>
      </c>
      <c r="G19" s="553"/>
    </row>
    <row r="20" spans="2:7" ht="12">
      <c r="B20" s="545">
        <v>14</v>
      </c>
      <c r="C20" s="566" t="s">
        <v>370</v>
      </c>
      <c r="D20" s="565" t="s">
        <v>449</v>
      </c>
      <c r="E20" s="551" t="s">
        <v>964</v>
      </c>
      <c r="F20" s="552" t="s">
        <v>966</v>
      </c>
      <c r="G20" s="553"/>
    </row>
    <row r="21" spans="2:7" ht="12">
      <c r="B21" s="545">
        <v>15</v>
      </c>
      <c r="C21" s="566" t="s">
        <v>371</v>
      </c>
      <c r="D21" s="565" t="s">
        <v>450</v>
      </c>
      <c r="E21" s="551" t="s">
        <v>964</v>
      </c>
      <c r="F21" s="552" t="s">
        <v>966</v>
      </c>
      <c r="G21" s="553"/>
    </row>
    <row r="22" spans="2:7" ht="12">
      <c r="B22" s="545">
        <v>16</v>
      </c>
      <c r="C22" s="566" t="s">
        <v>560</v>
      </c>
      <c r="D22" s="1147" t="s">
        <v>451</v>
      </c>
      <c r="E22" s="1147" t="s">
        <v>964</v>
      </c>
      <c r="F22" s="552" t="s">
        <v>966</v>
      </c>
      <c r="G22" s="553"/>
    </row>
    <row r="23" spans="2:7" ht="12">
      <c r="B23" s="545">
        <v>17</v>
      </c>
      <c r="C23" s="566" t="s">
        <v>373</v>
      </c>
      <c r="D23" s="551" t="s">
        <v>976</v>
      </c>
      <c r="E23" s="551" t="s">
        <v>964</v>
      </c>
      <c r="F23" s="552" t="s">
        <v>966</v>
      </c>
      <c r="G23" s="553"/>
    </row>
    <row r="24" spans="2:7" ht="12">
      <c r="B24" s="545">
        <v>18</v>
      </c>
      <c r="C24" s="566" t="s">
        <v>942</v>
      </c>
      <c r="D24" s="551" t="s">
        <v>977</v>
      </c>
      <c r="E24" s="551" t="s">
        <v>964</v>
      </c>
      <c r="F24" s="552" t="s">
        <v>966</v>
      </c>
      <c r="G24" s="553"/>
    </row>
    <row r="25" spans="2:7" ht="12">
      <c r="B25" s="545">
        <v>19</v>
      </c>
      <c r="C25" s="566" t="s">
        <v>943</v>
      </c>
      <c r="D25" s="551" t="s">
        <v>978</v>
      </c>
      <c r="E25" s="551" t="s">
        <v>964</v>
      </c>
      <c r="F25" s="552" t="s">
        <v>965</v>
      </c>
      <c r="G25" s="553" t="s">
        <v>966</v>
      </c>
    </row>
    <row r="26" spans="2:7" ht="12">
      <c r="B26" s="545">
        <v>20</v>
      </c>
      <c r="C26" s="561" t="s">
        <v>372</v>
      </c>
      <c r="D26" s="547" t="s">
        <v>979</v>
      </c>
      <c r="E26" s="547" t="s">
        <v>964</v>
      </c>
      <c r="F26" s="548" t="s">
        <v>966</v>
      </c>
      <c r="G26" s="549"/>
    </row>
    <row r="27" spans="2:7" ht="12">
      <c r="B27" s="545">
        <v>21</v>
      </c>
      <c r="C27" s="561" t="s">
        <v>374</v>
      </c>
      <c r="D27" s="547" t="s">
        <v>980</v>
      </c>
      <c r="E27" s="547" t="s">
        <v>964</v>
      </c>
      <c r="F27" s="548" t="s">
        <v>966</v>
      </c>
      <c r="G27" s="549"/>
    </row>
    <row r="28" spans="2:7" ht="12">
      <c r="B28" s="545">
        <v>22</v>
      </c>
      <c r="C28" s="566" t="s">
        <v>375</v>
      </c>
      <c r="D28" s="551" t="s">
        <v>981</v>
      </c>
      <c r="E28" s="551" t="s">
        <v>964</v>
      </c>
      <c r="F28" s="552" t="s">
        <v>965</v>
      </c>
      <c r="G28" s="553" t="s">
        <v>966</v>
      </c>
    </row>
    <row r="29" spans="2:7" ht="12">
      <c r="B29" s="545">
        <v>23</v>
      </c>
      <c r="C29" s="546" t="s">
        <v>982</v>
      </c>
      <c r="D29" s="547" t="s">
        <v>983</v>
      </c>
      <c r="E29" s="547" t="s">
        <v>964</v>
      </c>
      <c r="F29" s="548" t="s">
        <v>966</v>
      </c>
      <c r="G29" s="549"/>
    </row>
    <row r="30" spans="2:7" ht="12">
      <c r="B30" s="545">
        <v>24</v>
      </c>
      <c r="C30" s="546" t="s">
        <v>984</v>
      </c>
      <c r="D30" s="560" t="s">
        <v>561</v>
      </c>
      <c r="E30" s="547" t="s">
        <v>964</v>
      </c>
      <c r="F30" s="548" t="s">
        <v>965</v>
      </c>
      <c r="G30" s="549" t="s">
        <v>966</v>
      </c>
    </row>
    <row r="31" spans="2:7" ht="12">
      <c r="B31" s="545">
        <v>25</v>
      </c>
      <c r="C31" s="546" t="s">
        <v>1047</v>
      </c>
      <c r="D31" s="560" t="s">
        <v>562</v>
      </c>
      <c r="E31" s="547" t="s">
        <v>964</v>
      </c>
      <c r="F31" s="548" t="s">
        <v>965</v>
      </c>
      <c r="G31" s="549" t="s">
        <v>966</v>
      </c>
    </row>
    <row r="32" spans="2:7" ht="12">
      <c r="B32" s="545">
        <v>26</v>
      </c>
      <c r="C32" s="546" t="s">
        <v>209</v>
      </c>
      <c r="D32" s="560" t="s">
        <v>563</v>
      </c>
      <c r="E32" s="547" t="s">
        <v>964</v>
      </c>
      <c r="F32" s="548" t="s">
        <v>965</v>
      </c>
      <c r="G32" s="549" t="s">
        <v>966</v>
      </c>
    </row>
    <row r="33" spans="2:7" ht="12">
      <c r="B33" s="545">
        <v>27</v>
      </c>
      <c r="C33" s="546" t="s">
        <v>564</v>
      </c>
      <c r="D33" s="560" t="s">
        <v>565</v>
      </c>
      <c r="E33" s="547" t="s">
        <v>964</v>
      </c>
      <c r="F33" s="548" t="s">
        <v>965</v>
      </c>
      <c r="G33" s="549" t="s">
        <v>966</v>
      </c>
    </row>
    <row r="34" spans="2:7" ht="12">
      <c r="B34" s="545">
        <v>28</v>
      </c>
      <c r="C34" s="550" t="s">
        <v>985</v>
      </c>
      <c r="D34" s="565" t="s">
        <v>810</v>
      </c>
      <c r="E34" s="551" t="s">
        <v>964</v>
      </c>
      <c r="F34" s="552" t="s">
        <v>966</v>
      </c>
      <c r="G34" s="553"/>
    </row>
    <row r="35" spans="2:7" ht="12">
      <c r="B35" s="545">
        <v>29</v>
      </c>
      <c r="C35" s="566" t="s">
        <v>577</v>
      </c>
      <c r="D35" s="565" t="s">
        <v>811</v>
      </c>
      <c r="E35" s="551" t="s">
        <v>964</v>
      </c>
      <c r="F35" s="552" t="s">
        <v>966</v>
      </c>
      <c r="G35" s="553"/>
    </row>
    <row r="36" spans="2:7" ht="12">
      <c r="B36" s="545">
        <v>30</v>
      </c>
      <c r="C36" s="550" t="s">
        <v>578</v>
      </c>
      <c r="D36" s="565" t="s">
        <v>812</v>
      </c>
      <c r="E36" s="565" t="s">
        <v>598</v>
      </c>
      <c r="F36" s="1142" t="s">
        <v>597</v>
      </c>
      <c r="G36" s="553"/>
    </row>
    <row r="37" spans="2:7" ht="12">
      <c r="B37" s="545">
        <v>31</v>
      </c>
      <c r="C37" s="550" t="s">
        <v>579</v>
      </c>
      <c r="D37" s="565" t="s">
        <v>813</v>
      </c>
      <c r="E37" s="565" t="s">
        <v>598</v>
      </c>
      <c r="F37" s="1142" t="s">
        <v>597</v>
      </c>
      <c r="G37" s="553"/>
    </row>
    <row r="38" spans="2:7" ht="12">
      <c r="B38" s="545">
        <v>32</v>
      </c>
      <c r="C38" s="550" t="s">
        <v>580</v>
      </c>
      <c r="D38" s="565" t="s">
        <v>818</v>
      </c>
      <c r="E38" s="551" t="s">
        <v>964</v>
      </c>
      <c r="F38" s="552" t="s">
        <v>966</v>
      </c>
      <c r="G38" s="553"/>
    </row>
    <row r="39" spans="2:7" ht="12">
      <c r="B39" s="545">
        <v>33</v>
      </c>
      <c r="C39" s="550" t="s">
        <v>582</v>
      </c>
      <c r="D39" s="565" t="s">
        <v>814</v>
      </c>
      <c r="E39" s="565" t="s">
        <v>598</v>
      </c>
      <c r="F39" s="1142" t="s">
        <v>597</v>
      </c>
      <c r="G39" s="553"/>
    </row>
    <row r="40" spans="2:7" ht="12">
      <c r="B40" s="545">
        <v>34</v>
      </c>
      <c r="C40" s="550" t="s">
        <v>583</v>
      </c>
      <c r="D40" s="565" t="s">
        <v>815</v>
      </c>
      <c r="E40" s="565" t="s">
        <v>598</v>
      </c>
      <c r="F40" s="1142" t="s">
        <v>597</v>
      </c>
      <c r="G40" s="553"/>
    </row>
    <row r="41" spans="2:7" ht="12">
      <c r="B41" s="545">
        <v>35</v>
      </c>
      <c r="C41" s="550" t="s">
        <v>584</v>
      </c>
      <c r="D41" s="565" t="s">
        <v>816</v>
      </c>
      <c r="E41" s="565" t="s">
        <v>598</v>
      </c>
      <c r="F41" s="1142" t="s">
        <v>597</v>
      </c>
      <c r="G41" s="553"/>
    </row>
    <row r="42" spans="2:7" ht="12">
      <c r="B42" s="545">
        <v>36</v>
      </c>
      <c r="C42" s="550" t="s">
        <v>585</v>
      </c>
      <c r="D42" s="565" t="s">
        <v>817</v>
      </c>
      <c r="E42" s="565" t="s">
        <v>689</v>
      </c>
      <c r="F42" s="1142" t="s">
        <v>597</v>
      </c>
      <c r="G42" s="553"/>
    </row>
    <row r="43" spans="2:7" ht="12">
      <c r="B43" s="545">
        <v>37</v>
      </c>
      <c r="C43" s="550" t="s">
        <v>988</v>
      </c>
      <c r="D43" s="565" t="s">
        <v>376</v>
      </c>
      <c r="E43" s="551" t="s">
        <v>964</v>
      </c>
      <c r="F43" s="552" t="s">
        <v>966</v>
      </c>
      <c r="G43" s="553"/>
    </row>
    <row r="44" spans="2:7" ht="12">
      <c r="B44" s="545">
        <v>38</v>
      </c>
      <c r="C44" s="566" t="s">
        <v>781</v>
      </c>
      <c r="D44" s="565" t="s">
        <v>819</v>
      </c>
      <c r="E44" s="551" t="s">
        <v>964</v>
      </c>
      <c r="F44" s="552" t="s">
        <v>966</v>
      </c>
      <c r="G44" s="553"/>
    </row>
    <row r="45" spans="2:7" ht="12">
      <c r="B45" s="545">
        <v>39</v>
      </c>
      <c r="C45" s="550" t="s">
        <v>592</v>
      </c>
      <c r="D45" s="565" t="s">
        <v>820</v>
      </c>
      <c r="E45" s="565" t="s">
        <v>689</v>
      </c>
      <c r="F45" s="1142" t="s">
        <v>597</v>
      </c>
      <c r="G45" s="553"/>
    </row>
    <row r="46" spans="2:7" ht="12">
      <c r="B46" s="545">
        <v>40</v>
      </c>
      <c r="C46" s="550" t="s">
        <v>782</v>
      </c>
      <c r="D46" s="565" t="s">
        <v>566</v>
      </c>
      <c r="E46" s="565" t="s">
        <v>689</v>
      </c>
      <c r="F46" s="1142" t="s">
        <v>597</v>
      </c>
      <c r="G46" s="553"/>
    </row>
    <row r="47" spans="2:7" ht="12">
      <c r="B47" s="545">
        <v>41</v>
      </c>
      <c r="C47" s="550" t="s">
        <v>783</v>
      </c>
      <c r="D47" s="565" t="s">
        <v>821</v>
      </c>
      <c r="E47" s="565" t="s">
        <v>598</v>
      </c>
      <c r="F47" s="1142" t="s">
        <v>597</v>
      </c>
      <c r="G47" s="553"/>
    </row>
    <row r="48" spans="2:7" ht="12">
      <c r="B48" s="545">
        <v>42</v>
      </c>
      <c r="C48" s="550" t="s">
        <v>784</v>
      </c>
      <c r="D48" s="565" t="s">
        <v>822</v>
      </c>
      <c r="E48" s="565" t="s">
        <v>689</v>
      </c>
      <c r="F48" s="1142" t="s">
        <v>597</v>
      </c>
      <c r="G48" s="553"/>
    </row>
    <row r="49" spans="2:7" ht="12">
      <c r="B49" s="545">
        <v>43</v>
      </c>
      <c r="C49" s="550" t="s">
        <v>785</v>
      </c>
      <c r="D49" s="565" t="s">
        <v>824</v>
      </c>
      <c r="E49" s="565" t="s">
        <v>689</v>
      </c>
      <c r="F49" s="1142" t="s">
        <v>597</v>
      </c>
      <c r="G49" s="553"/>
    </row>
    <row r="50" spans="2:7" ht="12">
      <c r="B50" s="545">
        <v>44</v>
      </c>
      <c r="C50" s="550" t="s">
        <v>786</v>
      </c>
      <c r="D50" s="565" t="s">
        <v>581</v>
      </c>
      <c r="E50" s="551" t="s">
        <v>964</v>
      </c>
      <c r="F50" s="552" t="s">
        <v>966</v>
      </c>
      <c r="G50" s="553"/>
    </row>
    <row r="51" spans="2:7" ht="12">
      <c r="B51" s="545">
        <v>45</v>
      </c>
      <c r="C51" s="550" t="s">
        <v>593</v>
      </c>
      <c r="D51" s="565" t="s">
        <v>567</v>
      </c>
      <c r="E51" s="565" t="s">
        <v>689</v>
      </c>
      <c r="F51" s="1142" t="s">
        <v>597</v>
      </c>
      <c r="G51" s="553"/>
    </row>
    <row r="52" spans="2:7" ht="12">
      <c r="B52" s="545">
        <v>46</v>
      </c>
      <c r="C52" s="550" t="s">
        <v>594</v>
      </c>
      <c r="D52" s="565" t="s">
        <v>568</v>
      </c>
      <c r="E52" s="565" t="s">
        <v>598</v>
      </c>
      <c r="F52" s="1142" t="s">
        <v>597</v>
      </c>
      <c r="G52" s="553"/>
    </row>
    <row r="53" spans="2:7" ht="12">
      <c r="B53" s="545">
        <v>47</v>
      </c>
      <c r="C53" s="550" t="s">
        <v>787</v>
      </c>
      <c r="D53" s="565" t="s">
        <v>569</v>
      </c>
      <c r="E53" s="565" t="s">
        <v>598</v>
      </c>
      <c r="F53" s="1142" t="s">
        <v>597</v>
      </c>
      <c r="G53" s="553"/>
    </row>
    <row r="54" spans="2:7" ht="12">
      <c r="B54" s="545">
        <v>48</v>
      </c>
      <c r="C54" s="550" t="s">
        <v>788</v>
      </c>
      <c r="D54" s="565" t="s">
        <v>570</v>
      </c>
      <c r="E54" s="565" t="s">
        <v>598</v>
      </c>
      <c r="F54" s="1142" t="s">
        <v>597</v>
      </c>
      <c r="G54" s="553"/>
    </row>
    <row r="55" spans="2:7" ht="12">
      <c r="B55" s="545">
        <v>49</v>
      </c>
      <c r="C55" s="550" t="s">
        <v>789</v>
      </c>
      <c r="D55" s="565" t="s">
        <v>825</v>
      </c>
      <c r="E55" s="565" t="s">
        <v>689</v>
      </c>
      <c r="F55" s="1142" t="s">
        <v>597</v>
      </c>
      <c r="G55" s="553"/>
    </row>
    <row r="56" spans="2:7" ht="12">
      <c r="B56" s="545">
        <v>50</v>
      </c>
      <c r="C56" s="550" t="s">
        <v>790</v>
      </c>
      <c r="D56" s="565" t="s">
        <v>826</v>
      </c>
      <c r="E56" s="551" t="s">
        <v>964</v>
      </c>
      <c r="F56" s="552" t="s">
        <v>966</v>
      </c>
      <c r="G56" s="553"/>
    </row>
    <row r="57" spans="2:7" ht="12">
      <c r="B57" s="545">
        <v>51</v>
      </c>
      <c r="C57" s="550" t="s">
        <v>595</v>
      </c>
      <c r="D57" s="565" t="s">
        <v>827</v>
      </c>
      <c r="E57" s="565" t="s">
        <v>598</v>
      </c>
      <c r="F57" s="1142" t="s">
        <v>597</v>
      </c>
      <c r="G57" s="553"/>
    </row>
    <row r="58" spans="2:7" ht="12">
      <c r="B58" s="545">
        <v>52</v>
      </c>
      <c r="C58" s="550" t="s">
        <v>596</v>
      </c>
      <c r="D58" s="565" t="s">
        <v>571</v>
      </c>
      <c r="E58" s="565" t="s">
        <v>689</v>
      </c>
      <c r="F58" s="1142" t="s">
        <v>597</v>
      </c>
      <c r="G58" s="553"/>
    </row>
    <row r="59" spans="2:7" ht="12">
      <c r="B59" s="545">
        <v>53</v>
      </c>
      <c r="C59" s="566" t="s">
        <v>791</v>
      </c>
      <c r="D59" s="565" t="s">
        <v>599</v>
      </c>
      <c r="E59" s="565" t="s">
        <v>964</v>
      </c>
      <c r="F59" s="1142"/>
      <c r="G59" s="1143" t="s">
        <v>597</v>
      </c>
    </row>
    <row r="60" spans="2:7" ht="12">
      <c r="B60" s="545">
        <v>54</v>
      </c>
      <c r="C60" s="566" t="s">
        <v>792</v>
      </c>
      <c r="D60" s="565" t="s">
        <v>600</v>
      </c>
      <c r="E60" s="565" t="s">
        <v>964</v>
      </c>
      <c r="F60" s="1142"/>
      <c r="G60" s="1143" t="s">
        <v>597</v>
      </c>
    </row>
    <row r="61" spans="2:7" ht="12">
      <c r="B61" s="545">
        <v>55</v>
      </c>
      <c r="C61" s="550" t="s">
        <v>793</v>
      </c>
      <c r="D61" s="565" t="s">
        <v>572</v>
      </c>
      <c r="E61" s="565" t="s">
        <v>598</v>
      </c>
      <c r="F61" s="1142" t="s">
        <v>597</v>
      </c>
      <c r="G61" s="553"/>
    </row>
    <row r="62" spans="2:7" ht="12">
      <c r="B62" s="545">
        <v>56</v>
      </c>
      <c r="C62" s="566" t="s">
        <v>828</v>
      </c>
      <c r="D62" s="565" t="s">
        <v>452</v>
      </c>
      <c r="E62" s="565" t="s">
        <v>689</v>
      </c>
      <c r="F62" s="1142" t="s">
        <v>597</v>
      </c>
      <c r="G62" s="553"/>
    </row>
    <row r="63" spans="2:7" ht="12">
      <c r="B63" s="545">
        <v>57</v>
      </c>
      <c r="C63" s="566" t="s">
        <v>829</v>
      </c>
      <c r="D63" s="565" t="s">
        <v>573</v>
      </c>
      <c r="E63" s="565" t="s">
        <v>689</v>
      </c>
      <c r="F63" s="1142" t="s">
        <v>597</v>
      </c>
      <c r="G63" s="553"/>
    </row>
    <row r="64" spans="2:7" ht="12">
      <c r="B64" s="545">
        <v>58</v>
      </c>
      <c r="C64" s="566" t="s">
        <v>830</v>
      </c>
      <c r="D64" s="565" t="s">
        <v>574</v>
      </c>
      <c r="E64" s="565" t="s">
        <v>598</v>
      </c>
      <c r="F64" s="1142" t="s">
        <v>597</v>
      </c>
      <c r="G64" s="553"/>
    </row>
    <row r="65" spans="2:7" ht="12">
      <c r="B65" s="545">
        <v>59</v>
      </c>
      <c r="C65" s="566" t="s">
        <v>831</v>
      </c>
      <c r="D65" s="565" t="s">
        <v>601</v>
      </c>
      <c r="E65" s="565" t="s">
        <v>964</v>
      </c>
      <c r="F65" s="1142"/>
      <c r="G65" s="1143" t="s">
        <v>597</v>
      </c>
    </row>
    <row r="66" spans="2:7" ht="12">
      <c r="B66" s="545">
        <v>60</v>
      </c>
      <c r="C66" s="566" t="s">
        <v>832</v>
      </c>
      <c r="D66" s="565" t="s">
        <v>602</v>
      </c>
      <c r="E66" s="565" t="s">
        <v>964</v>
      </c>
      <c r="F66" s="1142"/>
      <c r="G66" s="1143" t="s">
        <v>597</v>
      </c>
    </row>
    <row r="67" spans="2:7" ht="12">
      <c r="B67" s="545">
        <v>61</v>
      </c>
      <c r="C67" s="550" t="s">
        <v>794</v>
      </c>
      <c r="D67" s="565" t="s">
        <v>586</v>
      </c>
      <c r="E67" s="551" t="s">
        <v>964</v>
      </c>
      <c r="F67" s="552" t="s">
        <v>966</v>
      </c>
      <c r="G67" s="553"/>
    </row>
    <row r="68" spans="2:7" ht="12">
      <c r="B68" s="545">
        <v>62</v>
      </c>
      <c r="C68" s="550" t="s">
        <v>795</v>
      </c>
      <c r="D68" s="565" t="s">
        <v>928</v>
      </c>
      <c r="E68" s="565" t="s">
        <v>598</v>
      </c>
      <c r="F68" s="1142" t="s">
        <v>597</v>
      </c>
      <c r="G68" s="553"/>
    </row>
    <row r="69" spans="2:7" ht="12">
      <c r="B69" s="545">
        <v>63</v>
      </c>
      <c r="C69" s="550" t="s">
        <v>795</v>
      </c>
      <c r="D69" s="565" t="s">
        <v>604</v>
      </c>
      <c r="E69" s="565" t="s">
        <v>598</v>
      </c>
      <c r="F69" s="1142" t="s">
        <v>597</v>
      </c>
      <c r="G69" s="553"/>
    </row>
    <row r="70" spans="2:7" ht="12">
      <c r="B70" s="545">
        <v>64</v>
      </c>
      <c r="C70" s="550" t="s">
        <v>795</v>
      </c>
      <c r="D70" s="565" t="s">
        <v>605</v>
      </c>
      <c r="E70" s="565" t="s">
        <v>598</v>
      </c>
      <c r="F70" s="1142" t="s">
        <v>597</v>
      </c>
      <c r="G70" s="553"/>
    </row>
    <row r="71" spans="2:7" ht="12">
      <c r="B71" s="545">
        <v>65</v>
      </c>
      <c r="C71" s="550" t="s">
        <v>795</v>
      </c>
      <c r="D71" s="565" t="s">
        <v>606</v>
      </c>
      <c r="E71" s="565" t="s">
        <v>598</v>
      </c>
      <c r="F71" s="1142" t="s">
        <v>597</v>
      </c>
      <c r="G71" s="553"/>
    </row>
    <row r="72" spans="2:7" ht="12">
      <c r="B72" s="545">
        <v>66</v>
      </c>
      <c r="C72" s="566" t="s">
        <v>796</v>
      </c>
      <c r="D72" s="565" t="s">
        <v>603</v>
      </c>
      <c r="E72" s="565" t="s">
        <v>964</v>
      </c>
      <c r="F72" s="1142"/>
      <c r="G72" s="1143" t="s">
        <v>597</v>
      </c>
    </row>
    <row r="73" spans="2:7" ht="12">
      <c r="B73" s="545">
        <v>67</v>
      </c>
      <c r="C73" s="550" t="s">
        <v>797</v>
      </c>
      <c r="D73" s="565" t="s">
        <v>575</v>
      </c>
      <c r="E73" s="565" t="s">
        <v>598</v>
      </c>
      <c r="F73" s="1142" t="s">
        <v>597</v>
      </c>
      <c r="G73" s="553"/>
    </row>
    <row r="74" spans="2:7" ht="12">
      <c r="B74" s="545">
        <v>68</v>
      </c>
      <c r="C74" s="550" t="s">
        <v>798</v>
      </c>
      <c r="D74" s="565" t="s">
        <v>833</v>
      </c>
      <c r="E74" s="565" t="s">
        <v>598</v>
      </c>
      <c r="F74" s="1142" t="s">
        <v>597</v>
      </c>
      <c r="G74" s="553"/>
    </row>
    <row r="75" spans="2:7" ht="12">
      <c r="B75" s="545">
        <v>69</v>
      </c>
      <c r="C75" s="550" t="s">
        <v>799</v>
      </c>
      <c r="D75" s="565" t="s">
        <v>576</v>
      </c>
      <c r="E75" s="565" t="s">
        <v>598</v>
      </c>
      <c r="F75" s="1142" t="s">
        <v>597</v>
      </c>
      <c r="G75" s="553"/>
    </row>
    <row r="76" spans="2:7" ht="12">
      <c r="B76" s="545">
        <v>70</v>
      </c>
      <c r="C76" s="550" t="s">
        <v>800</v>
      </c>
      <c r="D76" s="565" t="s">
        <v>835</v>
      </c>
      <c r="E76" s="565" t="s">
        <v>598</v>
      </c>
      <c r="F76" s="1142" t="s">
        <v>597</v>
      </c>
      <c r="G76" s="553"/>
    </row>
    <row r="77" spans="2:7" ht="12">
      <c r="B77" s="545">
        <v>71</v>
      </c>
      <c r="C77" s="566" t="s">
        <v>834</v>
      </c>
      <c r="D77" s="565" t="s">
        <v>836</v>
      </c>
      <c r="E77" s="565" t="s">
        <v>689</v>
      </c>
      <c r="F77" s="1142" t="s">
        <v>597</v>
      </c>
      <c r="G77" s="553"/>
    </row>
    <row r="78" spans="2:7" ht="12">
      <c r="B78" s="545">
        <v>72</v>
      </c>
      <c r="C78" s="546" t="s">
        <v>989</v>
      </c>
      <c r="D78" s="560" t="s">
        <v>377</v>
      </c>
      <c r="E78" s="547" t="s">
        <v>964</v>
      </c>
      <c r="F78" s="548" t="s">
        <v>987</v>
      </c>
      <c r="G78" s="549"/>
    </row>
    <row r="79" spans="2:7" ht="12">
      <c r="B79" s="545">
        <v>73</v>
      </c>
      <c r="C79" s="561" t="s">
        <v>837</v>
      </c>
      <c r="D79" s="560" t="s">
        <v>591</v>
      </c>
      <c r="E79" s="551" t="s">
        <v>964</v>
      </c>
      <c r="F79" s="552" t="s">
        <v>966</v>
      </c>
      <c r="G79" s="549"/>
    </row>
    <row r="80" spans="2:7" ht="12">
      <c r="B80" s="545">
        <v>74</v>
      </c>
      <c r="C80" s="561" t="s">
        <v>838</v>
      </c>
      <c r="D80" s="547" t="s">
        <v>588</v>
      </c>
      <c r="E80" s="565" t="s">
        <v>598</v>
      </c>
      <c r="F80" s="1142" t="s">
        <v>597</v>
      </c>
      <c r="G80" s="549"/>
    </row>
    <row r="81" spans="2:7" ht="12">
      <c r="B81" s="545">
        <v>75</v>
      </c>
      <c r="C81" s="561" t="s">
        <v>801</v>
      </c>
      <c r="D81" s="560" t="s">
        <v>613</v>
      </c>
      <c r="E81" s="560" t="s">
        <v>964</v>
      </c>
      <c r="F81" s="1144"/>
      <c r="G81" s="1145" t="s">
        <v>966</v>
      </c>
    </row>
    <row r="82" spans="2:7" ht="12">
      <c r="B82" s="545">
        <v>76</v>
      </c>
      <c r="C82" s="1146" t="s">
        <v>802</v>
      </c>
      <c r="D82" s="1147" t="s">
        <v>688</v>
      </c>
      <c r="E82" s="565" t="s">
        <v>964</v>
      </c>
      <c r="F82" s="1142"/>
      <c r="G82" s="1143" t="s">
        <v>966</v>
      </c>
    </row>
    <row r="83" spans="2:7" ht="12">
      <c r="B83" s="545">
        <v>77</v>
      </c>
      <c r="C83" s="561" t="s">
        <v>839</v>
      </c>
      <c r="D83" s="547" t="s">
        <v>589</v>
      </c>
      <c r="E83" s="565" t="s">
        <v>598</v>
      </c>
      <c r="F83" s="1142" t="s">
        <v>597</v>
      </c>
      <c r="G83" s="549"/>
    </row>
    <row r="84" spans="2:7" ht="12">
      <c r="B84" s="545">
        <v>78</v>
      </c>
      <c r="C84" s="561" t="s">
        <v>840</v>
      </c>
      <c r="D84" s="560" t="s">
        <v>590</v>
      </c>
      <c r="E84" s="547" t="s">
        <v>964</v>
      </c>
      <c r="F84" s="548" t="s">
        <v>966</v>
      </c>
      <c r="G84" s="549"/>
    </row>
    <row r="85" spans="2:7" ht="12">
      <c r="B85" s="545">
        <v>79</v>
      </c>
      <c r="C85" s="561" t="s">
        <v>803</v>
      </c>
      <c r="D85" s="560" t="s">
        <v>587</v>
      </c>
      <c r="E85" s="565" t="s">
        <v>598</v>
      </c>
      <c r="F85" s="1142" t="s">
        <v>597</v>
      </c>
      <c r="G85" s="549"/>
    </row>
    <row r="86" spans="2:7" ht="12">
      <c r="B86" s="545">
        <v>80</v>
      </c>
      <c r="C86" s="561" t="s">
        <v>804</v>
      </c>
      <c r="D86" s="560" t="s">
        <v>44</v>
      </c>
      <c r="E86" s="560" t="s">
        <v>964</v>
      </c>
      <c r="F86" s="1144"/>
      <c r="G86" s="1145" t="s">
        <v>597</v>
      </c>
    </row>
    <row r="87" spans="2:7" ht="12">
      <c r="B87" s="545">
        <v>81</v>
      </c>
      <c r="C87" s="561" t="s">
        <v>805</v>
      </c>
      <c r="D87" s="560" t="s">
        <v>607</v>
      </c>
      <c r="E87" s="560" t="s">
        <v>964</v>
      </c>
      <c r="F87" s="1144"/>
      <c r="G87" s="1145" t="s">
        <v>597</v>
      </c>
    </row>
    <row r="88" spans="2:7" ht="12">
      <c r="B88" s="545">
        <v>82</v>
      </c>
      <c r="C88" s="561" t="s">
        <v>841</v>
      </c>
      <c r="D88" s="560" t="s">
        <v>616</v>
      </c>
      <c r="E88" s="560" t="s">
        <v>964</v>
      </c>
      <c r="F88" s="1144"/>
      <c r="G88" s="1145" t="s">
        <v>597</v>
      </c>
    </row>
    <row r="89" spans="2:7" ht="12" customHeight="1">
      <c r="B89" s="545">
        <v>83</v>
      </c>
      <c r="C89" s="561" t="s">
        <v>842</v>
      </c>
      <c r="D89" s="560" t="s">
        <v>617</v>
      </c>
      <c r="E89" s="560" t="s">
        <v>964</v>
      </c>
      <c r="F89" s="1144"/>
      <c r="G89" s="1145" t="s">
        <v>597</v>
      </c>
    </row>
    <row r="90" spans="2:7" ht="12" customHeight="1">
      <c r="B90" s="545">
        <v>84</v>
      </c>
      <c r="C90" s="561" t="s">
        <v>843</v>
      </c>
      <c r="D90" s="560" t="s">
        <v>608</v>
      </c>
      <c r="E90" s="560" t="s">
        <v>964</v>
      </c>
      <c r="F90" s="1144"/>
      <c r="G90" s="1145" t="s">
        <v>597</v>
      </c>
    </row>
    <row r="91" spans="2:7" ht="12" customHeight="1">
      <c r="B91" s="545">
        <v>85</v>
      </c>
      <c r="C91" s="561" t="s">
        <v>844</v>
      </c>
      <c r="D91" s="560" t="s">
        <v>609</v>
      </c>
      <c r="E91" s="560" t="s">
        <v>964</v>
      </c>
      <c r="F91" s="1144"/>
      <c r="G91" s="1145" t="s">
        <v>597</v>
      </c>
    </row>
    <row r="92" spans="2:7" ht="12" customHeight="1">
      <c r="B92" s="545">
        <v>86</v>
      </c>
      <c r="C92" s="561" t="s">
        <v>845</v>
      </c>
      <c r="D92" s="560" t="s">
        <v>610</v>
      </c>
      <c r="E92" s="560" t="s">
        <v>964</v>
      </c>
      <c r="F92" s="1144"/>
      <c r="G92" s="1145" t="s">
        <v>597</v>
      </c>
    </row>
    <row r="93" spans="2:7" ht="12" customHeight="1">
      <c r="B93" s="545">
        <v>87</v>
      </c>
      <c r="C93" s="561" t="s">
        <v>846</v>
      </c>
      <c r="D93" s="560" t="s">
        <v>611</v>
      </c>
      <c r="E93" s="560" t="s">
        <v>964</v>
      </c>
      <c r="F93" s="1144"/>
      <c r="G93" s="1145" t="s">
        <v>597</v>
      </c>
    </row>
    <row r="94" spans="2:7" ht="12" customHeight="1">
      <c r="B94" s="545">
        <v>88</v>
      </c>
      <c r="C94" s="561" t="s">
        <v>847</v>
      </c>
      <c r="D94" s="560" t="s">
        <v>618</v>
      </c>
      <c r="E94" s="560" t="s">
        <v>964</v>
      </c>
      <c r="F94" s="1144"/>
      <c r="G94" s="1145" t="s">
        <v>597</v>
      </c>
    </row>
    <row r="95" spans="2:7" ht="12" customHeight="1">
      <c r="B95" s="545">
        <v>89</v>
      </c>
      <c r="C95" s="561" t="s">
        <v>848</v>
      </c>
      <c r="D95" s="560" t="s">
        <v>619</v>
      </c>
      <c r="E95" s="560" t="s">
        <v>964</v>
      </c>
      <c r="F95" s="1144"/>
      <c r="G95" s="1145" t="s">
        <v>597</v>
      </c>
    </row>
    <row r="96" spans="2:7" ht="12" customHeight="1">
      <c r="B96" s="545">
        <v>90</v>
      </c>
      <c r="C96" s="561" t="s">
        <v>849</v>
      </c>
      <c r="D96" s="560" t="s">
        <v>612</v>
      </c>
      <c r="E96" s="560" t="s">
        <v>964</v>
      </c>
      <c r="F96" s="1144"/>
      <c r="G96" s="1145" t="s">
        <v>597</v>
      </c>
    </row>
    <row r="97" spans="2:7" ht="12" customHeight="1">
      <c r="B97" s="545">
        <v>91</v>
      </c>
      <c r="C97" s="561" t="s">
        <v>806</v>
      </c>
      <c r="D97" s="560" t="s">
        <v>850</v>
      </c>
      <c r="E97" s="551" t="s">
        <v>964</v>
      </c>
      <c r="F97" s="552" t="s">
        <v>966</v>
      </c>
      <c r="G97" s="549"/>
    </row>
    <row r="98" spans="2:7" ht="12" customHeight="1">
      <c r="B98" s="545">
        <v>92</v>
      </c>
      <c r="C98" s="546" t="s">
        <v>807</v>
      </c>
      <c r="D98" s="560" t="s">
        <v>870</v>
      </c>
      <c r="E98" s="565" t="s">
        <v>598</v>
      </c>
      <c r="F98" s="1142" t="s">
        <v>597</v>
      </c>
      <c r="G98" s="549"/>
    </row>
    <row r="99" spans="2:7" ht="12" customHeight="1">
      <c r="B99" s="545">
        <v>93</v>
      </c>
      <c r="C99" s="561" t="s">
        <v>854</v>
      </c>
      <c r="D99" s="560" t="s">
        <v>614</v>
      </c>
      <c r="E99" s="560" t="s">
        <v>964</v>
      </c>
      <c r="F99" s="1144"/>
      <c r="G99" s="1145" t="s">
        <v>597</v>
      </c>
    </row>
    <row r="100" spans="2:7" ht="12" customHeight="1">
      <c r="B100" s="545">
        <v>94</v>
      </c>
      <c r="C100" s="561" t="s">
        <v>853</v>
      </c>
      <c r="D100" s="560" t="s">
        <v>615</v>
      </c>
      <c r="E100" s="560" t="s">
        <v>964</v>
      </c>
      <c r="F100" s="1144"/>
      <c r="G100" s="1145" t="s">
        <v>597</v>
      </c>
    </row>
    <row r="101" spans="2:7" ht="12" customHeight="1">
      <c r="B101" s="545">
        <v>95</v>
      </c>
      <c r="C101" s="561" t="s">
        <v>808</v>
      </c>
      <c r="D101" s="560" t="s">
        <v>310</v>
      </c>
      <c r="E101" s="547" t="s">
        <v>964</v>
      </c>
      <c r="F101" s="548" t="s">
        <v>987</v>
      </c>
      <c r="G101" s="549"/>
    </row>
    <row r="102" spans="2:7" ht="12" customHeight="1">
      <c r="B102" s="545">
        <v>96</v>
      </c>
      <c r="C102" s="561" t="s">
        <v>851</v>
      </c>
      <c r="D102" s="547" t="s">
        <v>990</v>
      </c>
      <c r="E102" s="547" t="s">
        <v>964</v>
      </c>
      <c r="F102" s="548" t="s">
        <v>987</v>
      </c>
      <c r="G102" s="549"/>
    </row>
    <row r="103" spans="2:7" ht="12" customHeight="1">
      <c r="B103" s="545">
        <v>97</v>
      </c>
      <c r="C103" s="561" t="s">
        <v>852</v>
      </c>
      <c r="D103" s="547" t="s">
        <v>991</v>
      </c>
      <c r="E103" s="547" t="s">
        <v>986</v>
      </c>
      <c r="F103" s="548" t="s">
        <v>987</v>
      </c>
      <c r="G103" s="549"/>
    </row>
    <row r="104" spans="2:7" ht="12" customHeight="1">
      <c r="B104" s="842">
        <v>98</v>
      </c>
      <c r="C104" s="1152" t="s">
        <v>809</v>
      </c>
      <c r="D104" s="554" t="s">
        <v>992</v>
      </c>
      <c r="E104" s="554" t="s">
        <v>964</v>
      </c>
      <c r="F104" s="555" t="s">
        <v>987</v>
      </c>
      <c r="G104" s="556"/>
    </row>
    <row r="105" ht="12">
      <c r="B105" s="542" t="s">
        <v>993</v>
      </c>
    </row>
  </sheetData>
  <sheetProtection/>
  <mergeCells count="5">
    <mergeCell ref="F5:G5"/>
    <mergeCell ref="B5:B6"/>
    <mergeCell ref="C5:C6"/>
    <mergeCell ref="D5:D6"/>
    <mergeCell ref="E5:E6"/>
  </mergeCells>
  <printOptions horizontalCentered="1"/>
  <pageMargins left="0.5905511811023623" right="0.5905511811023623" top="0.5905511811023623" bottom="0.3937007874015748" header="0.31496062992125984" footer="0.31496062992125984"/>
  <pageSetup fitToWidth="0" fitToHeight="1" horizontalDpi="300" verticalDpi="300" orientation="portrait" paperSize="8" scale="96" r:id="rId1"/>
</worksheet>
</file>

<file path=xl/worksheets/sheet20.xml><?xml version="1.0" encoding="utf-8"?>
<worksheet xmlns="http://schemas.openxmlformats.org/spreadsheetml/2006/main" xmlns:r="http://schemas.openxmlformats.org/officeDocument/2006/relationships">
  <dimension ref="A1:N36"/>
  <sheetViews>
    <sheetView showGridLines="0" view="pageBreakPreview" zoomScale="85" zoomScaleSheetLayoutView="85" zoomScalePageLayoutView="0" workbookViewId="0" topLeftCell="A1">
      <selection activeCell="I6" sqref="I6"/>
    </sheetView>
  </sheetViews>
  <sheetFormatPr defaultColWidth="9.00390625" defaultRowHeight="13.5"/>
  <cols>
    <col min="1" max="2" width="2.25390625" style="120" customWidth="1"/>
    <col min="3" max="3" width="25.625" style="120" customWidth="1"/>
    <col min="4" max="4" width="40.625" style="120" customWidth="1"/>
    <col min="5" max="6" width="15.625" style="120" customWidth="1"/>
    <col min="7" max="7" width="2.125" style="120" customWidth="1"/>
    <col min="8" max="11" width="13.625" style="120" customWidth="1"/>
    <col min="12" max="16384" width="9.00390625" style="120" customWidth="1"/>
  </cols>
  <sheetData>
    <row r="1" spans="2:11" s="113" customFormat="1" ht="19.5" customHeight="1">
      <c r="B1" s="1540" t="s">
        <v>862</v>
      </c>
      <c r="C1" s="1222"/>
      <c r="D1" s="1222"/>
      <c r="E1" s="1222"/>
      <c r="F1" s="1222"/>
      <c r="G1" s="595"/>
      <c r="H1" s="115"/>
      <c r="I1" s="115"/>
      <c r="J1" s="115"/>
      <c r="K1" s="115"/>
    </row>
    <row r="2" spans="2:8" s="113" customFormat="1" ht="9.75" customHeight="1">
      <c r="B2" s="114"/>
      <c r="C2" s="115"/>
      <c r="D2" s="115"/>
      <c r="E2" s="116"/>
      <c r="F2" s="117"/>
      <c r="G2" s="115"/>
      <c r="H2" s="115"/>
    </row>
    <row r="3" spans="2:14" s="113" customFormat="1" ht="19.5" customHeight="1">
      <c r="B3" s="1303" t="s">
        <v>521</v>
      </c>
      <c r="C3" s="1541"/>
      <c r="D3" s="1541"/>
      <c r="E3" s="1541"/>
      <c r="F3" s="1541"/>
      <c r="G3" s="596"/>
      <c r="H3" s="165"/>
      <c r="I3" s="165"/>
      <c r="J3" s="165"/>
      <c r="K3" s="165"/>
      <c r="L3" s="166"/>
      <c r="M3" s="166"/>
      <c r="N3" s="166"/>
    </row>
    <row r="4" spans="1:14" s="113" customFormat="1" ht="8.25" customHeight="1">
      <c r="A4" s="597"/>
      <c r="B4" s="598"/>
      <c r="C4" s="598"/>
      <c r="D4" s="598"/>
      <c r="E4" s="598"/>
      <c r="F4" s="598"/>
      <c r="G4" s="598"/>
      <c r="H4" s="165"/>
      <c r="I4" s="165"/>
      <c r="J4" s="165"/>
      <c r="K4" s="165"/>
      <c r="L4" s="166"/>
      <c r="M4" s="166"/>
      <c r="N4" s="166"/>
    </row>
    <row r="5" spans="1:6" s="123" customFormat="1" ht="19.5" customHeight="1" thickBot="1">
      <c r="A5" s="599"/>
      <c r="B5" s="600" t="s">
        <v>704</v>
      </c>
      <c r="C5" s="600" t="s">
        <v>471</v>
      </c>
      <c r="D5" s="164"/>
      <c r="E5" s="601"/>
      <c r="F5" s="601"/>
    </row>
    <row r="6" spans="1:6" s="123" customFormat="1" ht="19.5" customHeight="1">
      <c r="A6" s="599"/>
      <c r="B6" s="1526" t="s">
        <v>246</v>
      </c>
      <c r="C6" s="1527"/>
      <c r="D6" s="1530" t="s">
        <v>1056</v>
      </c>
      <c r="E6" s="1532" t="s">
        <v>1057</v>
      </c>
      <c r="F6" s="1533"/>
    </row>
    <row r="7" spans="1:6" s="123" customFormat="1" ht="19.5" customHeight="1" thickBot="1">
      <c r="A7" s="599"/>
      <c r="B7" s="1528"/>
      <c r="C7" s="1529"/>
      <c r="D7" s="1531"/>
      <c r="E7" s="602" t="s">
        <v>247</v>
      </c>
      <c r="F7" s="603" t="s">
        <v>248</v>
      </c>
    </row>
    <row r="8" spans="1:6" s="123" customFormat="1" ht="19.5" customHeight="1">
      <c r="A8" s="599"/>
      <c r="B8" s="1534"/>
      <c r="C8" s="1535"/>
      <c r="D8" s="604"/>
      <c r="E8" s="605"/>
      <c r="F8" s="1536">
        <f>SUM(E8:E14)</f>
        <v>0</v>
      </c>
    </row>
    <row r="9" spans="1:6" s="123" customFormat="1" ht="19.5" customHeight="1">
      <c r="A9" s="599"/>
      <c r="B9" s="1538"/>
      <c r="C9" s="1539"/>
      <c r="D9" s="606"/>
      <c r="E9" s="607"/>
      <c r="F9" s="1536"/>
    </row>
    <row r="10" spans="1:6" s="123" customFormat="1" ht="19.5" customHeight="1">
      <c r="A10" s="599"/>
      <c r="B10" s="1538"/>
      <c r="C10" s="1539"/>
      <c r="D10" s="606"/>
      <c r="E10" s="607"/>
      <c r="F10" s="1536"/>
    </row>
    <row r="11" spans="1:6" s="123" customFormat="1" ht="19.5" customHeight="1">
      <c r="A11" s="599"/>
      <c r="B11" s="1538"/>
      <c r="C11" s="1539"/>
      <c r="D11" s="606"/>
      <c r="E11" s="607"/>
      <c r="F11" s="1536"/>
    </row>
    <row r="12" spans="1:6" s="123" customFormat="1" ht="19.5" customHeight="1">
      <c r="A12" s="599"/>
      <c r="B12" s="1538"/>
      <c r="C12" s="1539"/>
      <c r="D12" s="606"/>
      <c r="E12" s="607"/>
      <c r="F12" s="1536"/>
    </row>
    <row r="13" spans="1:6" s="123" customFormat="1" ht="19.5" customHeight="1">
      <c r="A13" s="599"/>
      <c r="B13" s="1538"/>
      <c r="C13" s="1539"/>
      <c r="D13" s="606"/>
      <c r="E13" s="607"/>
      <c r="F13" s="1536"/>
    </row>
    <row r="14" spans="1:6" s="123" customFormat="1" ht="19.5" customHeight="1" thickBot="1">
      <c r="A14" s="599"/>
      <c r="B14" s="1514"/>
      <c r="C14" s="1515"/>
      <c r="D14" s="608"/>
      <c r="E14" s="609"/>
      <c r="F14" s="1537"/>
    </row>
    <row r="15" ht="19.5" customHeight="1"/>
    <row r="16" ht="19.5" customHeight="1"/>
    <row r="17" spans="1:6" s="123" customFormat="1" ht="19.5" customHeight="1" thickBot="1">
      <c r="A17" s="599"/>
      <c r="B17" s="600" t="s">
        <v>704</v>
      </c>
      <c r="C17" s="600" t="s">
        <v>522</v>
      </c>
      <c r="D17" s="164"/>
      <c r="E17" s="601"/>
      <c r="F17" s="601"/>
    </row>
    <row r="18" spans="1:6" s="123" customFormat="1" ht="19.5" customHeight="1">
      <c r="A18" s="599"/>
      <c r="B18" s="1526" t="s">
        <v>246</v>
      </c>
      <c r="C18" s="1527"/>
      <c r="D18" s="1530" t="s">
        <v>1056</v>
      </c>
      <c r="E18" s="1532" t="s">
        <v>1057</v>
      </c>
      <c r="F18" s="1533"/>
    </row>
    <row r="19" spans="1:6" s="123" customFormat="1" ht="19.5" customHeight="1" thickBot="1">
      <c r="A19" s="599"/>
      <c r="B19" s="1528"/>
      <c r="C19" s="1529"/>
      <c r="D19" s="1531"/>
      <c r="E19" s="602" t="s">
        <v>247</v>
      </c>
      <c r="F19" s="603" t="s">
        <v>248</v>
      </c>
    </row>
    <row r="20" spans="1:6" s="123" customFormat="1" ht="19.5" customHeight="1">
      <c r="A20" s="599"/>
      <c r="B20" s="1534"/>
      <c r="C20" s="1535"/>
      <c r="D20" s="604"/>
      <c r="E20" s="605"/>
      <c r="F20" s="1536">
        <f>SUM(E20:E26)</f>
        <v>0</v>
      </c>
    </row>
    <row r="21" spans="1:6" s="123" customFormat="1" ht="19.5" customHeight="1">
      <c r="A21" s="599"/>
      <c r="B21" s="1538"/>
      <c r="C21" s="1539"/>
      <c r="D21" s="606"/>
      <c r="E21" s="607"/>
      <c r="F21" s="1536"/>
    </row>
    <row r="22" spans="1:6" s="123" customFormat="1" ht="19.5" customHeight="1">
      <c r="A22" s="599"/>
      <c r="B22" s="1538"/>
      <c r="C22" s="1539"/>
      <c r="D22" s="606"/>
      <c r="E22" s="607"/>
      <c r="F22" s="1536"/>
    </row>
    <row r="23" spans="1:6" s="123" customFormat="1" ht="19.5" customHeight="1">
      <c r="A23" s="599"/>
      <c r="B23" s="1538"/>
      <c r="C23" s="1539"/>
      <c r="D23" s="606"/>
      <c r="E23" s="607"/>
      <c r="F23" s="1536"/>
    </row>
    <row r="24" spans="1:6" s="123" customFormat="1" ht="19.5" customHeight="1">
      <c r="A24" s="599"/>
      <c r="B24" s="1538"/>
      <c r="C24" s="1539"/>
      <c r="D24" s="606"/>
      <c r="E24" s="607"/>
      <c r="F24" s="1536"/>
    </row>
    <row r="25" spans="1:6" s="123" customFormat="1" ht="19.5" customHeight="1">
      <c r="A25" s="599"/>
      <c r="B25" s="1538"/>
      <c r="C25" s="1539"/>
      <c r="D25" s="606"/>
      <c r="E25" s="607"/>
      <c r="F25" s="1536"/>
    </row>
    <row r="26" spans="1:6" s="123" customFormat="1" ht="19.5" customHeight="1" thickBot="1">
      <c r="A26" s="599"/>
      <c r="B26" s="1514"/>
      <c r="C26" s="1515"/>
      <c r="D26" s="608"/>
      <c r="E26" s="609"/>
      <c r="F26" s="1537"/>
    </row>
    <row r="28" spans="2:6" ht="13.5" customHeight="1">
      <c r="B28" s="167" t="s">
        <v>634</v>
      </c>
      <c r="C28" s="1520" t="s">
        <v>880</v>
      </c>
      <c r="D28" s="1521"/>
      <c r="E28" s="1521"/>
      <c r="F28" s="1521"/>
    </row>
    <row r="29" spans="2:6" ht="13.5" customHeight="1">
      <c r="B29" s="167" t="s">
        <v>711</v>
      </c>
      <c r="C29" s="1520" t="s">
        <v>767</v>
      </c>
      <c r="D29" s="1521"/>
      <c r="E29" s="1521"/>
      <c r="F29" s="1521"/>
    </row>
    <row r="30" spans="2:6" ht="13.5" customHeight="1">
      <c r="B30" s="167" t="s">
        <v>72</v>
      </c>
      <c r="C30" s="1522" t="s">
        <v>768</v>
      </c>
      <c r="D30" s="1521"/>
      <c r="E30" s="1521"/>
      <c r="F30" s="1521"/>
    </row>
    <row r="31" spans="2:6" ht="13.5" customHeight="1">
      <c r="B31" s="167" t="s">
        <v>73</v>
      </c>
      <c r="C31" s="1520" t="s">
        <v>769</v>
      </c>
      <c r="D31" s="1521"/>
      <c r="E31" s="1521"/>
      <c r="F31" s="1521"/>
    </row>
    <row r="32" spans="2:6" ht="21.75" customHeight="1">
      <c r="B32" s="167" t="s">
        <v>70</v>
      </c>
      <c r="C32" s="1523" t="s">
        <v>770</v>
      </c>
      <c r="D32" s="1524"/>
      <c r="E32" s="1524"/>
      <c r="F32" s="1524"/>
    </row>
    <row r="33" spans="2:6" ht="13.5" customHeight="1">
      <c r="B33" s="167" t="s">
        <v>71</v>
      </c>
      <c r="C33" s="1524" t="s">
        <v>268</v>
      </c>
      <c r="D33" s="1525"/>
      <c r="E33" s="1525"/>
      <c r="F33" s="1525"/>
    </row>
    <row r="34" ht="8.25" customHeight="1" thickBot="1"/>
    <row r="35" spans="5:6" ht="12">
      <c r="E35" s="1516" t="s">
        <v>127</v>
      </c>
      <c r="F35" s="1517"/>
    </row>
    <row r="36" spans="5:6" ht="12.75" thickBot="1">
      <c r="E36" s="1518"/>
      <c r="F36" s="1519"/>
    </row>
    <row r="37" ht="8.25" customHeight="1"/>
  </sheetData>
  <sheetProtection/>
  <mergeCells count="31">
    <mergeCell ref="B1:F1"/>
    <mergeCell ref="B3:F3"/>
    <mergeCell ref="B6:C7"/>
    <mergeCell ref="D6:D7"/>
    <mergeCell ref="E6:F6"/>
    <mergeCell ref="B8:C8"/>
    <mergeCell ref="F8:F14"/>
    <mergeCell ref="B9:C9"/>
    <mergeCell ref="B10:C10"/>
    <mergeCell ref="B11:C11"/>
    <mergeCell ref="B12:C12"/>
    <mergeCell ref="B13:C13"/>
    <mergeCell ref="B14:C14"/>
    <mergeCell ref="B18:C19"/>
    <mergeCell ref="D18:D19"/>
    <mergeCell ref="E18:F18"/>
    <mergeCell ref="B20:C20"/>
    <mergeCell ref="F20:F26"/>
    <mergeCell ref="B21:C21"/>
    <mergeCell ref="B22:C22"/>
    <mergeCell ref="B23:C23"/>
    <mergeCell ref="B24:C24"/>
    <mergeCell ref="B25:C25"/>
    <mergeCell ref="B26:C26"/>
    <mergeCell ref="E35:F36"/>
    <mergeCell ref="C28:F28"/>
    <mergeCell ref="C29:F29"/>
    <mergeCell ref="C30:F30"/>
    <mergeCell ref="C31:F31"/>
    <mergeCell ref="C32:F32"/>
    <mergeCell ref="C33:F33"/>
  </mergeCells>
  <printOptions horizontalCentered="1"/>
  <pageMargins left="0.7874015748031497" right="0.7874015748031497" top="0.7874015748031497" bottom="0.7874015748031497" header="0.5118110236220472" footer="0.5118110236220472"/>
  <pageSetup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dimension ref="A1:AC44"/>
  <sheetViews>
    <sheetView showGridLines="0" view="pageBreakPreview" zoomScale="85" zoomScaleSheetLayoutView="85" zoomScalePageLayoutView="0" workbookViewId="0" topLeftCell="R34">
      <selection activeCell="Y59" sqref="Y59"/>
    </sheetView>
  </sheetViews>
  <sheetFormatPr defaultColWidth="8.00390625" defaultRowHeight="13.5"/>
  <cols>
    <col min="1" max="1" width="2.25390625" style="113" customWidth="1"/>
    <col min="2" max="2" width="2.50390625" style="113" customWidth="1"/>
    <col min="3" max="3" width="2.625" style="113" customWidth="1"/>
    <col min="4" max="4" width="7.50390625" style="113" customWidth="1"/>
    <col min="5" max="5" width="17.50390625" style="113" customWidth="1"/>
    <col min="6" max="6" width="16.75390625" style="113" customWidth="1"/>
    <col min="7" max="7" width="11.75390625" style="113" customWidth="1"/>
    <col min="8" max="27" width="15.625" style="113" customWidth="1"/>
    <col min="28" max="28" width="2.25390625" style="113" customWidth="1"/>
    <col min="29" max="29" width="15.625" style="113" customWidth="1"/>
    <col min="30" max="30" width="2.25390625" style="113" customWidth="1"/>
    <col min="31" max="31" width="10.25390625" style="113" customWidth="1"/>
    <col min="32" max="16384" width="8.00390625" style="113" customWidth="1"/>
  </cols>
  <sheetData>
    <row r="1" spans="2:29" ht="19.5" customHeight="1">
      <c r="B1" s="947" t="s">
        <v>863</v>
      </c>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C1" s="854"/>
    </row>
    <row r="2" spans="2:10" ht="8.25" customHeight="1">
      <c r="B2" s="114"/>
      <c r="C2" s="115"/>
      <c r="D2" s="115"/>
      <c r="E2" s="115"/>
      <c r="F2" s="117"/>
      <c r="G2" s="117"/>
      <c r="H2" s="117"/>
      <c r="I2" s="117"/>
      <c r="J2" s="115"/>
    </row>
    <row r="3" spans="2:29" ht="19.5" customHeight="1">
      <c r="B3" s="1303" t="s">
        <v>287</v>
      </c>
      <c r="C3" s="1566"/>
      <c r="D3" s="1566"/>
      <c r="E3" s="1566"/>
      <c r="F3" s="1566"/>
      <c r="G3" s="1566"/>
      <c r="H3" s="1566"/>
      <c r="I3" s="1566"/>
      <c r="J3" s="1566"/>
      <c r="K3" s="1566"/>
      <c r="L3" s="1566"/>
      <c r="M3" s="1566"/>
      <c r="N3" s="1566"/>
      <c r="O3" s="1566"/>
      <c r="P3" s="1566"/>
      <c r="Q3" s="1566"/>
      <c r="R3" s="1566"/>
      <c r="S3" s="1566"/>
      <c r="T3" s="1566"/>
      <c r="U3" s="1566"/>
      <c r="V3" s="1566"/>
      <c r="W3" s="1566"/>
      <c r="X3" s="1566"/>
      <c r="Y3" s="1566"/>
      <c r="Z3" s="1566"/>
      <c r="AA3" s="1566"/>
      <c r="AB3" s="1566"/>
      <c r="AC3" s="1566"/>
    </row>
    <row r="4" spans="2:29" ht="8.25" customHeight="1">
      <c r="B4" s="118"/>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C4" s="610"/>
    </row>
    <row r="5" spans="27:29" s="334" customFormat="1" ht="19.5" customHeight="1" thickBot="1">
      <c r="AA5" s="335" t="s">
        <v>120</v>
      </c>
      <c r="AC5" s="335"/>
    </row>
    <row r="6" spans="1:29" s="127" customFormat="1" ht="19.5" customHeight="1" thickBot="1">
      <c r="A6" s="126"/>
      <c r="B6" s="1567" t="s">
        <v>712</v>
      </c>
      <c r="C6" s="1568"/>
      <c r="D6" s="1568"/>
      <c r="E6" s="1568"/>
      <c r="F6" s="1569"/>
      <c r="G6" s="1570"/>
      <c r="H6" s="1095" t="s">
        <v>130</v>
      </c>
      <c r="I6" s="1095" t="s">
        <v>131</v>
      </c>
      <c r="J6" s="1095" t="s">
        <v>47</v>
      </c>
      <c r="K6" s="1095" t="s">
        <v>48</v>
      </c>
      <c r="L6" s="1095" t="s">
        <v>157</v>
      </c>
      <c r="M6" s="1095" t="s">
        <v>158</v>
      </c>
      <c r="N6" s="1095" t="s">
        <v>159</v>
      </c>
      <c r="O6" s="1095" t="s">
        <v>160</v>
      </c>
      <c r="P6" s="1095" t="s">
        <v>235</v>
      </c>
      <c r="Q6" s="1095" t="s">
        <v>236</v>
      </c>
      <c r="R6" s="1095" t="s">
        <v>237</v>
      </c>
      <c r="S6" s="1095" t="s">
        <v>241</v>
      </c>
      <c r="T6" s="1095" t="s">
        <v>242</v>
      </c>
      <c r="U6" s="1095" t="s">
        <v>243</v>
      </c>
      <c r="V6" s="1095" t="s">
        <v>244</v>
      </c>
      <c r="W6" s="1095" t="s">
        <v>245</v>
      </c>
      <c r="X6" s="1095" t="s">
        <v>389</v>
      </c>
      <c r="Y6" s="1095" t="s">
        <v>390</v>
      </c>
      <c r="Z6" s="1095" t="s">
        <v>391</v>
      </c>
      <c r="AA6" s="1096" t="s">
        <v>392</v>
      </c>
      <c r="AC6" s="336" t="s">
        <v>128</v>
      </c>
    </row>
    <row r="7" spans="1:29" s="127" customFormat="1" ht="19.5" customHeight="1">
      <c r="A7" s="126"/>
      <c r="B7" s="617"/>
      <c r="C7" s="1571" t="s">
        <v>282</v>
      </c>
      <c r="D7" s="1572"/>
      <c r="E7" s="1572"/>
      <c r="F7" s="1572"/>
      <c r="G7" s="618" t="s">
        <v>713</v>
      </c>
      <c r="H7" s="619"/>
      <c r="I7" s="620"/>
      <c r="J7" s="138"/>
      <c r="K7" s="138"/>
      <c r="L7" s="138"/>
      <c r="M7" s="138"/>
      <c r="N7" s="138"/>
      <c r="O7" s="138"/>
      <c r="P7" s="138"/>
      <c r="Q7" s="138"/>
      <c r="R7" s="138"/>
      <c r="S7" s="138"/>
      <c r="T7" s="138"/>
      <c r="U7" s="138"/>
      <c r="V7" s="138"/>
      <c r="W7" s="138"/>
      <c r="X7" s="138"/>
      <c r="Y7" s="138"/>
      <c r="Z7" s="138"/>
      <c r="AA7" s="973"/>
      <c r="AC7" s="1099">
        <f>SUM(H7:AA7)</f>
        <v>0</v>
      </c>
    </row>
    <row r="8" spans="1:29" s="127" customFormat="1" ht="19.5" customHeight="1">
      <c r="A8" s="126"/>
      <c r="B8" s="617"/>
      <c r="C8" s="1542" t="s">
        <v>249</v>
      </c>
      <c r="D8" s="1484"/>
      <c r="E8" s="1484"/>
      <c r="F8" s="1484"/>
      <c r="G8" s="621" t="s">
        <v>713</v>
      </c>
      <c r="H8" s="612"/>
      <c r="I8" s="622"/>
      <c r="J8" s="623"/>
      <c r="K8" s="623"/>
      <c r="L8" s="623"/>
      <c r="M8" s="623"/>
      <c r="N8" s="623"/>
      <c r="O8" s="623"/>
      <c r="P8" s="623"/>
      <c r="Q8" s="623"/>
      <c r="R8" s="623"/>
      <c r="S8" s="623"/>
      <c r="T8" s="623"/>
      <c r="U8" s="623"/>
      <c r="V8" s="623"/>
      <c r="W8" s="623"/>
      <c r="X8" s="623"/>
      <c r="Y8" s="623"/>
      <c r="Z8" s="623"/>
      <c r="AA8" s="998"/>
      <c r="AC8" s="1117">
        <f>SUM(H8:AA8)</f>
        <v>0</v>
      </c>
    </row>
    <row r="9" spans="1:29" s="127" customFormat="1" ht="19.5" customHeight="1">
      <c r="A9" s="126"/>
      <c r="B9" s="617"/>
      <c r="C9" s="1542" t="s">
        <v>250</v>
      </c>
      <c r="D9" s="1484"/>
      <c r="E9" s="1484"/>
      <c r="F9" s="1484"/>
      <c r="G9" s="621" t="s">
        <v>713</v>
      </c>
      <c r="H9" s="612"/>
      <c r="I9" s="622"/>
      <c r="J9" s="623"/>
      <c r="K9" s="623"/>
      <c r="L9" s="623"/>
      <c r="M9" s="623"/>
      <c r="N9" s="623"/>
      <c r="O9" s="623"/>
      <c r="P9" s="623"/>
      <c r="Q9" s="623"/>
      <c r="R9" s="623"/>
      <c r="S9" s="623"/>
      <c r="T9" s="623"/>
      <c r="U9" s="623"/>
      <c r="V9" s="623"/>
      <c r="W9" s="623"/>
      <c r="X9" s="623"/>
      <c r="Y9" s="623"/>
      <c r="Z9" s="623"/>
      <c r="AA9" s="998"/>
      <c r="AC9" s="1117">
        <f>SUM(H9:AA9)</f>
        <v>0</v>
      </c>
    </row>
    <row r="10" spans="1:29" s="127" customFormat="1" ht="19.5" customHeight="1">
      <c r="A10" s="126"/>
      <c r="B10" s="617"/>
      <c r="C10" s="1562" t="s">
        <v>251</v>
      </c>
      <c r="D10" s="1563"/>
      <c r="E10" s="1563"/>
      <c r="F10" s="1563"/>
      <c r="G10" s="624" t="s">
        <v>713</v>
      </c>
      <c r="H10" s="614"/>
      <c r="I10" s="615"/>
      <c r="J10" s="625"/>
      <c r="K10" s="625"/>
      <c r="L10" s="625"/>
      <c r="M10" s="625"/>
      <c r="N10" s="625"/>
      <c r="O10" s="625"/>
      <c r="P10" s="625"/>
      <c r="Q10" s="625"/>
      <c r="R10" s="625"/>
      <c r="S10" s="625"/>
      <c r="T10" s="625"/>
      <c r="U10" s="625"/>
      <c r="V10" s="625"/>
      <c r="W10" s="625"/>
      <c r="X10" s="625"/>
      <c r="Y10" s="625"/>
      <c r="Z10" s="625"/>
      <c r="AA10" s="968"/>
      <c r="AC10" s="1097">
        <f>SUM(H10:AA10)</f>
        <v>0</v>
      </c>
    </row>
    <row r="11" spans="1:29" s="127" customFormat="1" ht="19.5" customHeight="1">
      <c r="A11" s="126"/>
      <c r="B11" s="1564" t="s">
        <v>283</v>
      </c>
      <c r="C11" s="1565"/>
      <c r="D11" s="1565"/>
      <c r="E11" s="1565"/>
      <c r="F11" s="1565"/>
      <c r="G11" s="225" t="s">
        <v>713</v>
      </c>
      <c r="H11" s="131">
        <f>SUM(H7:H10)</f>
        <v>0</v>
      </c>
      <c r="I11" s="131">
        <f aca="true" t="shared" si="0" ref="I11:AA11">SUM(I7:I10)</f>
        <v>0</v>
      </c>
      <c r="J11" s="131">
        <f t="shared" si="0"/>
        <v>0</v>
      </c>
      <c r="K11" s="131">
        <f t="shared" si="0"/>
        <v>0</v>
      </c>
      <c r="L11" s="131">
        <f t="shared" si="0"/>
        <v>0</v>
      </c>
      <c r="M11" s="131">
        <f t="shared" si="0"/>
        <v>0</v>
      </c>
      <c r="N11" s="131">
        <f t="shared" si="0"/>
        <v>0</v>
      </c>
      <c r="O11" s="131">
        <f t="shared" si="0"/>
        <v>0</v>
      </c>
      <c r="P11" s="131">
        <f t="shared" si="0"/>
        <v>0</v>
      </c>
      <c r="Q11" s="131">
        <f t="shared" si="0"/>
        <v>0</v>
      </c>
      <c r="R11" s="131">
        <f t="shared" si="0"/>
        <v>0</v>
      </c>
      <c r="S11" s="131">
        <f t="shared" si="0"/>
        <v>0</v>
      </c>
      <c r="T11" s="131">
        <f t="shared" si="0"/>
        <v>0</v>
      </c>
      <c r="U11" s="131">
        <f t="shared" si="0"/>
        <v>0</v>
      </c>
      <c r="V11" s="131">
        <f t="shared" si="0"/>
        <v>0</v>
      </c>
      <c r="W11" s="131">
        <f t="shared" si="0"/>
        <v>0</v>
      </c>
      <c r="X11" s="131">
        <f t="shared" si="0"/>
        <v>0</v>
      </c>
      <c r="Y11" s="131">
        <f t="shared" si="0"/>
        <v>0</v>
      </c>
      <c r="Z11" s="131">
        <f t="shared" si="0"/>
        <v>0</v>
      </c>
      <c r="AA11" s="1076">
        <f t="shared" si="0"/>
        <v>0</v>
      </c>
      <c r="AC11" s="1098">
        <f>SUM(H11:AA11)</f>
        <v>0</v>
      </c>
    </row>
    <row r="12" spans="1:29" s="127" customFormat="1" ht="19.5" customHeight="1">
      <c r="A12" s="126"/>
      <c r="B12" s="617"/>
      <c r="C12" s="613"/>
      <c r="D12" s="1552" t="s">
        <v>714</v>
      </c>
      <c r="E12" s="1492"/>
      <c r="F12" s="1492"/>
      <c r="G12" s="1553"/>
      <c r="H12" s="626"/>
      <c r="I12" s="627"/>
      <c r="J12" s="628"/>
      <c r="K12" s="628"/>
      <c r="L12" s="628"/>
      <c r="M12" s="628"/>
      <c r="N12" s="628"/>
      <c r="O12" s="628"/>
      <c r="P12" s="628"/>
      <c r="Q12" s="628"/>
      <c r="R12" s="628"/>
      <c r="S12" s="628"/>
      <c r="T12" s="628"/>
      <c r="U12" s="628"/>
      <c r="V12" s="628"/>
      <c r="W12" s="628"/>
      <c r="X12" s="628"/>
      <c r="Y12" s="628"/>
      <c r="Z12" s="628"/>
      <c r="AA12" s="1077"/>
      <c r="AC12" s="1118"/>
    </row>
    <row r="13" spans="1:29" s="127" customFormat="1" ht="19.5" customHeight="1" thickBot="1">
      <c r="A13" s="126"/>
      <c r="B13" s="617"/>
      <c r="C13" s="613"/>
      <c r="D13" s="1542" t="s">
        <v>253</v>
      </c>
      <c r="E13" s="1475"/>
      <c r="F13" s="1475"/>
      <c r="G13" s="1554"/>
      <c r="H13" s="629"/>
      <c r="I13" s="630"/>
      <c r="J13" s="630"/>
      <c r="K13" s="630"/>
      <c r="L13" s="630"/>
      <c r="M13" s="630"/>
      <c r="N13" s="630"/>
      <c r="O13" s="630"/>
      <c r="P13" s="630"/>
      <c r="Q13" s="630"/>
      <c r="R13" s="630"/>
      <c r="S13" s="630"/>
      <c r="T13" s="630"/>
      <c r="U13" s="630"/>
      <c r="V13" s="630"/>
      <c r="W13" s="630"/>
      <c r="X13" s="630"/>
      <c r="Y13" s="630"/>
      <c r="Z13" s="630"/>
      <c r="AA13" s="1078"/>
      <c r="AC13" s="1119"/>
    </row>
    <row r="14" spans="1:29" s="127" customFormat="1" ht="19.5" customHeight="1" thickBot="1">
      <c r="A14" s="126"/>
      <c r="B14" s="617"/>
      <c r="C14" s="613"/>
      <c r="D14" s="1543" t="s">
        <v>284</v>
      </c>
      <c r="E14" s="1558"/>
      <c r="F14" s="1558"/>
      <c r="G14" s="611" t="s">
        <v>254</v>
      </c>
      <c r="H14" s="631">
        <f>H7</f>
        <v>0</v>
      </c>
      <c r="I14" s="632">
        <f aca="true" t="shared" si="1" ref="I14:AA14">I7</f>
        <v>0</v>
      </c>
      <c r="J14" s="632">
        <f t="shared" si="1"/>
        <v>0</v>
      </c>
      <c r="K14" s="632">
        <f t="shared" si="1"/>
        <v>0</v>
      </c>
      <c r="L14" s="632">
        <f t="shared" si="1"/>
        <v>0</v>
      </c>
      <c r="M14" s="632">
        <f>M7</f>
        <v>0</v>
      </c>
      <c r="N14" s="632">
        <f t="shared" si="1"/>
        <v>0</v>
      </c>
      <c r="O14" s="632">
        <f t="shared" si="1"/>
        <v>0</v>
      </c>
      <c r="P14" s="632">
        <f>P7</f>
        <v>0</v>
      </c>
      <c r="Q14" s="632">
        <f t="shared" si="1"/>
        <v>0</v>
      </c>
      <c r="R14" s="632">
        <f t="shared" si="1"/>
        <v>0</v>
      </c>
      <c r="S14" s="632">
        <f t="shared" si="1"/>
        <v>0</v>
      </c>
      <c r="T14" s="632">
        <f t="shared" si="1"/>
        <v>0</v>
      </c>
      <c r="U14" s="632">
        <f t="shared" si="1"/>
        <v>0</v>
      </c>
      <c r="V14" s="632">
        <f t="shared" si="1"/>
        <v>0</v>
      </c>
      <c r="W14" s="632">
        <f t="shared" si="1"/>
        <v>0</v>
      </c>
      <c r="X14" s="632">
        <f t="shared" si="1"/>
        <v>0</v>
      </c>
      <c r="Y14" s="632">
        <f t="shared" si="1"/>
        <v>0</v>
      </c>
      <c r="Z14" s="632">
        <f t="shared" si="1"/>
        <v>0</v>
      </c>
      <c r="AA14" s="632">
        <f t="shared" si="1"/>
        <v>0</v>
      </c>
      <c r="AC14" s="1117">
        <f>SUM(H14:AA14)</f>
        <v>0</v>
      </c>
    </row>
    <row r="15" spans="1:29" s="127" customFormat="1" ht="19.5" customHeight="1" thickBot="1">
      <c r="A15" s="126"/>
      <c r="B15" s="142"/>
      <c r="C15" s="613"/>
      <c r="D15" s="1545" t="s">
        <v>255</v>
      </c>
      <c r="E15" s="1546"/>
      <c r="F15" s="616"/>
      <c r="G15" s="633" t="s">
        <v>122</v>
      </c>
      <c r="H15" s="634">
        <f>$F$15*H14</f>
        <v>0</v>
      </c>
      <c r="I15" s="634">
        <f aca="true" t="shared" si="2" ref="I15:AA15">$F$15*I14</f>
        <v>0</v>
      </c>
      <c r="J15" s="634">
        <f t="shared" si="2"/>
        <v>0</v>
      </c>
      <c r="K15" s="634">
        <f t="shared" si="2"/>
        <v>0</v>
      </c>
      <c r="L15" s="634">
        <f t="shared" si="2"/>
        <v>0</v>
      </c>
      <c r="M15" s="634">
        <f>$F$15*M14</f>
        <v>0</v>
      </c>
      <c r="N15" s="634">
        <f t="shared" si="2"/>
        <v>0</v>
      </c>
      <c r="O15" s="634">
        <f t="shared" si="2"/>
        <v>0</v>
      </c>
      <c r="P15" s="634">
        <f t="shared" si="2"/>
        <v>0</v>
      </c>
      <c r="Q15" s="634">
        <f t="shared" si="2"/>
        <v>0</v>
      </c>
      <c r="R15" s="634">
        <f t="shared" si="2"/>
        <v>0</v>
      </c>
      <c r="S15" s="634">
        <f t="shared" si="2"/>
        <v>0</v>
      </c>
      <c r="T15" s="634">
        <f t="shared" si="2"/>
        <v>0</v>
      </c>
      <c r="U15" s="634">
        <f t="shared" si="2"/>
        <v>0</v>
      </c>
      <c r="V15" s="634">
        <f t="shared" si="2"/>
        <v>0</v>
      </c>
      <c r="W15" s="634">
        <f t="shared" si="2"/>
        <v>0</v>
      </c>
      <c r="X15" s="634">
        <f t="shared" si="2"/>
        <v>0</v>
      </c>
      <c r="Y15" s="634">
        <f t="shared" si="2"/>
        <v>0</v>
      </c>
      <c r="Z15" s="634">
        <f t="shared" si="2"/>
        <v>0</v>
      </c>
      <c r="AA15" s="1079">
        <f t="shared" si="2"/>
        <v>0</v>
      </c>
      <c r="AC15" s="1097">
        <f>SUM(H15:AA15)</f>
        <v>0</v>
      </c>
    </row>
    <row r="16" spans="1:29" s="638" customFormat="1" ht="19.5" customHeight="1">
      <c r="A16" s="635"/>
      <c r="B16" s="636"/>
      <c r="C16" s="1559" t="s">
        <v>285</v>
      </c>
      <c r="D16" s="1560"/>
      <c r="E16" s="1560"/>
      <c r="F16" s="1560"/>
      <c r="G16" s="1561"/>
      <c r="H16" s="637">
        <f>H15</f>
        <v>0</v>
      </c>
      <c r="I16" s="637">
        <f aca="true" t="shared" si="3" ref="I16:AA16">I15</f>
        <v>0</v>
      </c>
      <c r="J16" s="637">
        <f t="shared" si="3"/>
        <v>0</v>
      </c>
      <c r="K16" s="637">
        <f t="shared" si="3"/>
        <v>0</v>
      </c>
      <c r="L16" s="637">
        <f>L15</f>
        <v>0</v>
      </c>
      <c r="M16" s="637">
        <f t="shared" si="3"/>
        <v>0</v>
      </c>
      <c r="N16" s="637">
        <f t="shared" si="3"/>
        <v>0</v>
      </c>
      <c r="O16" s="637">
        <f t="shared" si="3"/>
        <v>0</v>
      </c>
      <c r="P16" s="637">
        <f t="shared" si="3"/>
        <v>0</v>
      </c>
      <c r="Q16" s="637">
        <f t="shared" si="3"/>
        <v>0</v>
      </c>
      <c r="R16" s="637">
        <f t="shared" si="3"/>
        <v>0</v>
      </c>
      <c r="S16" s="637">
        <f t="shared" si="3"/>
        <v>0</v>
      </c>
      <c r="T16" s="637">
        <f t="shared" si="3"/>
        <v>0</v>
      </c>
      <c r="U16" s="637">
        <f t="shared" si="3"/>
        <v>0</v>
      </c>
      <c r="V16" s="637">
        <f t="shared" si="3"/>
        <v>0</v>
      </c>
      <c r="W16" s="637">
        <f t="shared" si="3"/>
        <v>0</v>
      </c>
      <c r="X16" s="637">
        <f t="shared" si="3"/>
        <v>0</v>
      </c>
      <c r="Y16" s="637">
        <f t="shared" si="3"/>
        <v>0</v>
      </c>
      <c r="Z16" s="637">
        <f t="shared" si="3"/>
        <v>0</v>
      </c>
      <c r="AA16" s="1080">
        <f t="shared" si="3"/>
        <v>0</v>
      </c>
      <c r="AC16" s="1120">
        <f>SUM(H16:AA16)</f>
        <v>0</v>
      </c>
    </row>
    <row r="17" spans="1:29" s="127" customFormat="1" ht="19.5" customHeight="1">
      <c r="A17" s="126"/>
      <c r="B17" s="617"/>
      <c r="C17" s="639"/>
      <c r="D17" s="1552" t="s">
        <v>256</v>
      </c>
      <c r="E17" s="1492"/>
      <c r="F17" s="1492"/>
      <c r="G17" s="1553"/>
      <c r="H17" s="626"/>
      <c r="I17" s="627"/>
      <c r="J17" s="628"/>
      <c r="K17" s="628"/>
      <c r="L17" s="628"/>
      <c r="M17" s="628"/>
      <c r="N17" s="628"/>
      <c r="O17" s="628"/>
      <c r="P17" s="628"/>
      <c r="Q17" s="628"/>
      <c r="R17" s="628"/>
      <c r="S17" s="628"/>
      <c r="T17" s="628"/>
      <c r="U17" s="628"/>
      <c r="V17" s="628"/>
      <c r="W17" s="628"/>
      <c r="X17" s="628"/>
      <c r="Y17" s="628"/>
      <c r="Z17" s="628"/>
      <c r="AA17" s="1077"/>
      <c r="AC17" s="1118"/>
    </row>
    <row r="18" spans="1:29" s="127" customFormat="1" ht="19.5" customHeight="1">
      <c r="A18" s="126"/>
      <c r="B18" s="617"/>
      <c r="C18" s="613"/>
      <c r="D18" s="1543" t="s">
        <v>253</v>
      </c>
      <c r="E18" s="1544"/>
      <c r="F18" s="1544"/>
      <c r="G18" s="1555"/>
      <c r="H18" s="640"/>
      <c r="I18" s="641"/>
      <c r="J18" s="641"/>
      <c r="K18" s="641"/>
      <c r="L18" s="641"/>
      <c r="M18" s="641"/>
      <c r="N18" s="641"/>
      <c r="O18" s="641"/>
      <c r="P18" s="641"/>
      <c r="Q18" s="641"/>
      <c r="R18" s="641"/>
      <c r="S18" s="641"/>
      <c r="T18" s="641"/>
      <c r="U18" s="641"/>
      <c r="V18" s="641"/>
      <c r="W18" s="641"/>
      <c r="X18" s="641"/>
      <c r="Y18" s="641"/>
      <c r="Z18" s="641"/>
      <c r="AA18" s="1081"/>
      <c r="AC18" s="1121"/>
    </row>
    <row r="19" spans="1:29" s="127" customFormat="1" ht="19.5" customHeight="1" thickBot="1">
      <c r="A19" s="126"/>
      <c r="B19" s="617"/>
      <c r="C19" s="613"/>
      <c r="D19" s="1542" t="s">
        <v>257</v>
      </c>
      <c r="E19" s="1475"/>
      <c r="F19" s="1475"/>
      <c r="G19" s="611" t="s">
        <v>50</v>
      </c>
      <c r="H19" s="642"/>
      <c r="I19" s="643"/>
      <c r="J19" s="643"/>
      <c r="K19" s="643"/>
      <c r="L19" s="643"/>
      <c r="M19" s="643"/>
      <c r="N19" s="643"/>
      <c r="O19" s="643"/>
      <c r="P19" s="643"/>
      <c r="Q19" s="643"/>
      <c r="R19" s="643"/>
      <c r="S19" s="643"/>
      <c r="T19" s="643"/>
      <c r="U19" s="643"/>
      <c r="V19" s="643"/>
      <c r="W19" s="643"/>
      <c r="X19" s="643"/>
      <c r="Y19" s="643"/>
      <c r="Z19" s="643"/>
      <c r="AA19" s="1082"/>
      <c r="AC19" s="1099">
        <f>SUM(H19:AA19)</f>
        <v>0</v>
      </c>
    </row>
    <row r="20" spans="1:29" s="127" customFormat="1" ht="19.5" customHeight="1" thickBot="1">
      <c r="A20" s="126"/>
      <c r="B20" s="617"/>
      <c r="C20" s="613"/>
      <c r="D20" s="1556" t="s">
        <v>258</v>
      </c>
      <c r="E20" s="1557"/>
      <c r="F20" s="1557"/>
      <c r="G20" s="645" t="s">
        <v>50</v>
      </c>
      <c r="H20" s="632">
        <f>H8-H19</f>
        <v>0</v>
      </c>
      <c r="I20" s="632">
        <f>I8-I19</f>
        <v>0</v>
      </c>
      <c r="J20" s="632">
        <f aca="true" t="shared" si="4" ref="J20:AA20">J8-J19</f>
        <v>0</v>
      </c>
      <c r="K20" s="632">
        <f t="shared" si="4"/>
        <v>0</v>
      </c>
      <c r="L20" s="632">
        <f t="shared" si="4"/>
        <v>0</v>
      </c>
      <c r="M20" s="632">
        <f>M8-M19</f>
        <v>0</v>
      </c>
      <c r="N20" s="632">
        <f t="shared" si="4"/>
        <v>0</v>
      </c>
      <c r="O20" s="632">
        <f t="shared" si="4"/>
        <v>0</v>
      </c>
      <c r="P20" s="632">
        <f t="shared" si="4"/>
        <v>0</v>
      </c>
      <c r="Q20" s="632">
        <f t="shared" si="4"/>
        <v>0</v>
      </c>
      <c r="R20" s="632">
        <f t="shared" si="4"/>
        <v>0</v>
      </c>
      <c r="S20" s="632">
        <f t="shared" si="4"/>
        <v>0</v>
      </c>
      <c r="T20" s="632">
        <f t="shared" si="4"/>
        <v>0</v>
      </c>
      <c r="U20" s="632">
        <f t="shared" si="4"/>
        <v>0</v>
      </c>
      <c r="V20" s="632">
        <f t="shared" si="4"/>
        <v>0</v>
      </c>
      <c r="W20" s="632">
        <f t="shared" si="4"/>
        <v>0</v>
      </c>
      <c r="X20" s="632">
        <f t="shared" si="4"/>
        <v>0</v>
      </c>
      <c r="Y20" s="632">
        <f t="shared" si="4"/>
        <v>0</v>
      </c>
      <c r="Z20" s="632">
        <f t="shared" si="4"/>
        <v>0</v>
      </c>
      <c r="AA20" s="632">
        <f t="shared" si="4"/>
        <v>0</v>
      </c>
      <c r="AC20" s="1099">
        <f>SUM(H20:AA20)</f>
        <v>0</v>
      </c>
    </row>
    <row r="21" spans="1:29" s="127" customFormat="1" ht="19.5" customHeight="1" thickBot="1">
      <c r="A21" s="126"/>
      <c r="B21" s="142"/>
      <c r="C21" s="613"/>
      <c r="D21" s="1545" t="s">
        <v>255</v>
      </c>
      <c r="E21" s="1546"/>
      <c r="F21" s="616"/>
      <c r="G21" s="633" t="s">
        <v>122</v>
      </c>
      <c r="H21" s="634">
        <f>$F$21*H20</f>
        <v>0</v>
      </c>
      <c r="I21" s="634">
        <f>$F$21*I20</f>
        <v>0</v>
      </c>
      <c r="J21" s="634">
        <f aca="true" t="shared" si="5" ref="J21:AA21">$F$21*J20</f>
        <v>0</v>
      </c>
      <c r="K21" s="634">
        <f t="shared" si="5"/>
        <v>0</v>
      </c>
      <c r="L21" s="634">
        <f>$F$21*L20</f>
        <v>0</v>
      </c>
      <c r="M21" s="634">
        <f>$F$21*M20</f>
        <v>0</v>
      </c>
      <c r="N21" s="634">
        <f>$F$21*N20</f>
        <v>0</v>
      </c>
      <c r="O21" s="634">
        <f>$F$21*O20</f>
        <v>0</v>
      </c>
      <c r="P21" s="634">
        <f>$F$21*P20</f>
        <v>0</v>
      </c>
      <c r="Q21" s="634">
        <f t="shared" si="5"/>
        <v>0</v>
      </c>
      <c r="R21" s="634">
        <f t="shared" si="5"/>
        <v>0</v>
      </c>
      <c r="S21" s="634">
        <f t="shared" si="5"/>
        <v>0</v>
      </c>
      <c r="T21" s="634">
        <f t="shared" si="5"/>
        <v>0</v>
      </c>
      <c r="U21" s="634">
        <f t="shared" si="5"/>
        <v>0</v>
      </c>
      <c r="V21" s="634">
        <f t="shared" si="5"/>
        <v>0</v>
      </c>
      <c r="W21" s="634">
        <f t="shared" si="5"/>
        <v>0</v>
      </c>
      <c r="X21" s="634">
        <f t="shared" si="5"/>
        <v>0</v>
      </c>
      <c r="Y21" s="634">
        <f t="shared" si="5"/>
        <v>0</v>
      </c>
      <c r="Z21" s="634">
        <f t="shared" si="5"/>
        <v>0</v>
      </c>
      <c r="AA21" s="1079">
        <f t="shared" si="5"/>
        <v>0</v>
      </c>
      <c r="AC21" s="1100">
        <f>SUM(H21:AA21)</f>
        <v>0</v>
      </c>
    </row>
    <row r="22" spans="1:29" s="638" customFormat="1" ht="19.5" customHeight="1">
      <c r="A22" s="635"/>
      <c r="B22" s="636"/>
      <c r="C22" s="646" t="s">
        <v>259</v>
      </c>
      <c r="D22" s="647"/>
      <c r="E22" s="647"/>
      <c r="F22" s="647"/>
      <c r="G22" s="648"/>
      <c r="H22" s="637">
        <f aca="true" t="shared" si="6" ref="H22:AA22">H21</f>
        <v>0</v>
      </c>
      <c r="I22" s="637">
        <f t="shared" si="6"/>
        <v>0</v>
      </c>
      <c r="J22" s="637">
        <f t="shared" si="6"/>
        <v>0</v>
      </c>
      <c r="K22" s="637">
        <f t="shared" si="6"/>
        <v>0</v>
      </c>
      <c r="L22" s="637">
        <f t="shared" si="6"/>
        <v>0</v>
      </c>
      <c r="M22" s="637">
        <f t="shared" si="6"/>
        <v>0</v>
      </c>
      <c r="N22" s="637">
        <f t="shared" si="6"/>
        <v>0</v>
      </c>
      <c r="O22" s="637">
        <f t="shared" si="6"/>
        <v>0</v>
      </c>
      <c r="P22" s="637">
        <f t="shared" si="6"/>
        <v>0</v>
      </c>
      <c r="Q22" s="637">
        <f t="shared" si="6"/>
        <v>0</v>
      </c>
      <c r="R22" s="637">
        <f t="shared" si="6"/>
        <v>0</v>
      </c>
      <c r="S22" s="637">
        <f t="shared" si="6"/>
        <v>0</v>
      </c>
      <c r="T22" s="637">
        <f t="shared" si="6"/>
        <v>0</v>
      </c>
      <c r="U22" s="637">
        <f t="shared" si="6"/>
        <v>0</v>
      </c>
      <c r="V22" s="637">
        <f t="shared" si="6"/>
        <v>0</v>
      </c>
      <c r="W22" s="637">
        <f t="shared" si="6"/>
        <v>0</v>
      </c>
      <c r="X22" s="637">
        <f t="shared" si="6"/>
        <v>0</v>
      </c>
      <c r="Y22" s="637">
        <f t="shared" si="6"/>
        <v>0</v>
      </c>
      <c r="Z22" s="637">
        <f t="shared" si="6"/>
        <v>0</v>
      </c>
      <c r="AA22" s="1080">
        <f t="shared" si="6"/>
        <v>0</v>
      </c>
      <c r="AC22" s="1120">
        <f>SUM(H22:AA22)</f>
        <v>0</v>
      </c>
    </row>
    <row r="23" spans="1:29" s="127" customFormat="1" ht="19.5" customHeight="1">
      <c r="A23" s="126"/>
      <c r="B23" s="617"/>
      <c r="C23" s="639"/>
      <c r="D23" s="1552" t="s">
        <v>260</v>
      </c>
      <c r="E23" s="1492"/>
      <c r="F23" s="1492"/>
      <c r="G23" s="1553"/>
      <c r="H23" s="626"/>
      <c r="I23" s="627"/>
      <c r="J23" s="628"/>
      <c r="K23" s="628"/>
      <c r="L23" s="628"/>
      <c r="M23" s="628"/>
      <c r="N23" s="628"/>
      <c r="O23" s="628"/>
      <c r="P23" s="628"/>
      <c r="Q23" s="628"/>
      <c r="R23" s="628"/>
      <c r="S23" s="628"/>
      <c r="T23" s="628"/>
      <c r="U23" s="628"/>
      <c r="V23" s="628"/>
      <c r="W23" s="628"/>
      <c r="X23" s="628"/>
      <c r="Y23" s="628"/>
      <c r="Z23" s="628"/>
      <c r="AA23" s="1077"/>
      <c r="AC23" s="1118"/>
    </row>
    <row r="24" spans="1:29" s="127" customFormat="1" ht="19.5" customHeight="1">
      <c r="A24" s="126"/>
      <c r="B24" s="617"/>
      <c r="C24" s="613"/>
      <c r="D24" s="1542" t="s">
        <v>253</v>
      </c>
      <c r="E24" s="1475"/>
      <c r="F24" s="1475"/>
      <c r="G24" s="1554"/>
      <c r="H24" s="640"/>
      <c r="I24" s="641"/>
      <c r="J24" s="641"/>
      <c r="K24" s="641"/>
      <c r="L24" s="641"/>
      <c r="M24" s="641"/>
      <c r="N24" s="641"/>
      <c r="O24" s="641"/>
      <c r="P24" s="641"/>
      <c r="Q24" s="641"/>
      <c r="R24" s="641"/>
      <c r="S24" s="641"/>
      <c r="T24" s="641"/>
      <c r="U24" s="641"/>
      <c r="V24" s="641"/>
      <c r="W24" s="641"/>
      <c r="X24" s="641"/>
      <c r="Y24" s="641"/>
      <c r="Z24" s="641"/>
      <c r="AA24" s="1081"/>
      <c r="AC24" s="1121"/>
    </row>
    <row r="25" spans="1:29" s="127" customFormat="1" ht="19.5" customHeight="1" thickBot="1">
      <c r="A25" s="126"/>
      <c r="B25" s="617"/>
      <c r="C25" s="613"/>
      <c r="D25" s="1542" t="s">
        <v>261</v>
      </c>
      <c r="E25" s="1475"/>
      <c r="F25" s="1475"/>
      <c r="G25" s="611" t="s">
        <v>50</v>
      </c>
      <c r="H25" s="642"/>
      <c r="I25" s="643"/>
      <c r="J25" s="643"/>
      <c r="K25" s="643"/>
      <c r="L25" s="643"/>
      <c r="M25" s="643"/>
      <c r="N25" s="643"/>
      <c r="O25" s="643"/>
      <c r="P25" s="643"/>
      <c r="Q25" s="643"/>
      <c r="R25" s="643"/>
      <c r="S25" s="643"/>
      <c r="T25" s="643"/>
      <c r="U25" s="643"/>
      <c r="V25" s="643"/>
      <c r="W25" s="643"/>
      <c r="X25" s="643"/>
      <c r="Y25" s="643"/>
      <c r="Z25" s="643"/>
      <c r="AA25" s="1082"/>
      <c r="AC25" s="1099">
        <f>SUM(H25:AA25)</f>
        <v>0</v>
      </c>
    </row>
    <row r="26" spans="1:29" s="127" customFormat="1" ht="19.5" customHeight="1" thickBot="1">
      <c r="A26" s="126"/>
      <c r="B26" s="617"/>
      <c r="C26" s="613"/>
      <c r="D26" s="1543" t="s">
        <v>262</v>
      </c>
      <c r="E26" s="1544"/>
      <c r="F26" s="1544"/>
      <c r="G26" s="611" t="s">
        <v>50</v>
      </c>
      <c r="H26" s="632">
        <f>H9-H25</f>
        <v>0</v>
      </c>
      <c r="I26" s="632">
        <f>I9-I25</f>
        <v>0</v>
      </c>
      <c r="J26" s="632">
        <f aca="true" t="shared" si="7" ref="J26:AA26">J9-J25</f>
        <v>0</v>
      </c>
      <c r="K26" s="632">
        <f t="shared" si="7"/>
        <v>0</v>
      </c>
      <c r="L26" s="632">
        <f>L9-L25</f>
        <v>0</v>
      </c>
      <c r="M26" s="632">
        <f t="shared" si="7"/>
        <v>0</v>
      </c>
      <c r="N26" s="632">
        <f t="shared" si="7"/>
        <v>0</v>
      </c>
      <c r="O26" s="632">
        <f t="shared" si="7"/>
        <v>0</v>
      </c>
      <c r="P26" s="632">
        <f t="shared" si="7"/>
        <v>0</v>
      </c>
      <c r="Q26" s="632">
        <f t="shared" si="7"/>
        <v>0</v>
      </c>
      <c r="R26" s="632">
        <f t="shared" si="7"/>
        <v>0</v>
      </c>
      <c r="S26" s="632">
        <f t="shared" si="7"/>
        <v>0</v>
      </c>
      <c r="T26" s="632">
        <f t="shared" si="7"/>
        <v>0</v>
      </c>
      <c r="U26" s="632">
        <f t="shared" si="7"/>
        <v>0</v>
      </c>
      <c r="V26" s="632">
        <f t="shared" si="7"/>
        <v>0</v>
      </c>
      <c r="W26" s="632">
        <f t="shared" si="7"/>
        <v>0</v>
      </c>
      <c r="X26" s="632">
        <f t="shared" si="7"/>
        <v>0</v>
      </c>
      <c r="Y26" s="632">
        <f t="shared" si="7"/>
        <v>0</v>
      </c>
      <c r="Z26" s="632">
        <f t="shared" si="7"/>
        <v>0</v>
      </c>
      <c r="AA26" s="649">
        <f t="shared" si="7"/>
        <v>0</v>
      </c>
      <c r="AC26" s="1117">
        <f>SUM(H26:AA26)</f>
        <v>0</v>
      </c>
    </row>
    <row r="27" spans="1:29" s="127" customFormat="1" ht="19.5" customHeight="1" thickBot="1">
      <c r="A27" s="126"/>
      <c r="B27" s="142"/>
      <c r="C27" s="613"/>
      <c r="D27" s="1545" t="s">
        <v>255</v>
      </c>
      <c r="E27" s="1546"/>
      <c r="F27" s="616"/>
      <c r="G27" s="633" t="s">
        <v>122</v>
      </c>
      <c r="H27" s="634">
        <f>$F$27*H26</f>
        <v>0</v>
      </c>
      <c r="I27" s="634">
        <f aca="true" t="shared" si="8" ref="I27:AA27">$F$27*I26</f>
        <v>0</v>
      </c>
      <c r="J27" s="634">
        <f t="shared" si="8"/>
        <v>0</v>
      </c>
      <c r="K27" s="634">
        <f t="shared" si="8"/>
        <v>0</v>
      </c>
      <c r="L27" s="634">
        <f t="shared" si="8"/>
        <v>0</v>
      </c>
      <c r="M27" s="634">
        <f t="shared" si="8"/>
        <v>0</v>
      </c>
      <c r="N27" s="634">
        <f t="shared" si="8"/>
        <v>0</v>
      </c>
      <c r="O27" s="634">
        <f t="shared" si="8"/>
        <v>0</v>
      </c>
      <c r="P27" s="634">
        <f t="shared" si="8"/>
        <v>0</v>
      </c>
      <c r="Q27" s="634">
        <f t="shared" si="8"/>
        <v>0</v>
      </c>
      <c r="R27" s="634">
        <f t="shared" si="8"/>
        <v>0</v>
      </c>
      <c r="S27" s="634">
        <f t="shared" si="8"/>
        <v>0</v>
      </c>
      <c r="T27" s="634">
        <f t="shared" si="8"/>
        <v>0</v>
      </c>
      <c r="U27" s="634">
        <f t="shared" si="8"/>
        <v>0</v>
      </c>
      <c r="V27" s="634">
        <f t="shared" si="8"/>
        <v>0</v>
      </c>
      <c r="W27" s="634">
        <f t="shared" si="8"/>
        <v>0</v>
      </c>
      <c r="X27" s="634">
        <f t="shared" si="8"/>
        <v>0</v>
      </c>
      <c r="Y27" s="634">
        <f t="shared" si="8"/>
        <v>0</v>
      </c>
      <c r="Z27" s="634">
        <f t="shared" si="8"/>
        <v>0</v>
      </c>
      <c r="AA27" s="1079">
        <f t="shared" si="8"/>
        <v>0</v>
      </c>
      <c r="AC27" s="1100">
        <f>SUM(H27:AA27)</f>
        <v>0</v>
      </c>
    </row>
    <row r="28" spans="1:29" s="638" customFormat="1" ht="19.5" customHeight="1">
      <c r="A28" s="635"/>
      <c r="B28" s="636"/>
      <c r="C28" s="646" t="s">
        <v>263</v>
      </c>
      <c r="D28" s="647"/>
      <c r="E28" s="647"/>
      <c r="F28" s="647"/>
      <c r="G28" s="648"/>
      <c r="H28" s="637">
        <f aca="true" t="shared" si="9" ref="H28:AA28">H27</f>
        <v>0</v>
      </c>
      <c r="I28" s="637">
        <f t="shared" si="9"/>
        <v>0</v>
      </c>
      <c r="J28" s="637">
        <f t="shared" si="9"/>
        <v>0</v>
      </c>
      <c r="K28" s="637">
        <f t="shared" si="9"/>
        <v>0</v>
      </c>
      <c r="L28" s="637">
        <f t="shared" si="9"/>
        <v>0</v>
      </c>
      <c r="M28" s="637">
        <f t="shared" si="9"/>
        <v>0</v>
      </c>
      <c r="N28" s="637">
        <f t="shared" si="9"/>
        <v>0</v>
      </c>
      <c r="O28" s="637">
        <f t="shared" si="9"/>
        <v>0</v>
      </c>
      <c r="P28" s="637">
        <f t="shared" si="9"/>
        <v>0</v>
      </c>
      <c r="Q28" s="637">
        <f t="shared" si="9"/>
        <v>0</v>
      </c>
      <c r="R28" s="637">
        <f t="shared" si="9"/>
        <v>0</v>
      </c>
      <c r="S28" s="637">
        <f t="shared" si="9"/>
        <v>0</v>
      </c>
      <c r="T28" s="637">
        <f t="shared" si="9"/>
        <v>0</v>
      </c>
      <c r="U28" s="637">
        <f t="shared" si="9"/>
        <v>0</v>
      </c>
      <c r="V28" s="637">
        <f t="shared" si="9"/>
        <v>0</v>
      </c>
      <c r="W28" s="637">
        <f t="shared" si="9"/>
        <v>0</v>
      </c>
      <c r="X28" s="637">
        <f t="shared" si="9"/>
        <v>0</v>
      </c>
      <c r="Y28" s="637">
        <f t="shared" si="9"/>
        <v>0</v>
      </c>
      <c r="Z28" s="637">
        <f t="shared" si="9"/>
        <v>0</v>
      </c>
      <c r="AA28" s="1080">
        <f t="shared" si="9"/>
        <v>0</v>
      </c>
      <c r="AC28" s="1120">
        <f>SUM(H28:AA28)</f>
        <v>0</v>
      </c>
    </row>
    <row r="29" spans="1:29" s="127" customFormat="1" ht="19.5" customHeight="1">
      <c r="A29" s="126"/>
      <c r="B29" s="617"/>
      <c r="C29" s="639"/>
      <c r="D29" s="1552" t="s">
        <v>715</v>
      </c>
      <c r="E29" s="1492"/>
      <c r="F29" s="1492"/>
      <c r="G29" s="1553"/>
      <c r="H29" s="626"/>
      <c r="I29" s="627"/>
      <c r="J29" s="628"/>
      <c r="K29" s="628"/>
      <c r="L29" s="628"/>
      <c r="M29" s="628"/>
      <c r="N29" s="628"/>
      <c r="O29" s="628"/>
      <c r="P29" s="628"/>
      <c r="Q29" s="628"/>
      <c r="R29" s="628"/>
      <c r="S29" s="628"/>
      <c r="T29" s="628"/>
      <c r="U29" s="628"/>
      <c r="V29" s="628"/>
      <c r="W29" s="628"/>
      <c r="X29" s="628"/>
      <c r="Y29" s="628"/>
      <c r="Z29" s="628"/>
      <c r="AA29" s="1077"/>
      <c r="AC29" s="1118"/>
    </row>
    <row r="30" spans="1:29" s="127" customFormat="1" ht="19.5" customHeight="1">
      <c r="A30" s="126"/>
      <c r="B30" s="617"/>
      <c r="C30" s="613"/>
      <c r="D30" s="1542" t="s">
        <v>253</v>
      </c>
      <c r="E30" s="1475"/>
      <c r="F30" s="1475"/>
      <c r="G30" s="1554"/>
      <c r="H30" s="640"/>
      <c r="I30" s="641"/>
      <c r="J30" s="641"/>
      <c r="K30" s="641"/>
      <c r="L30" s="641"/>
      <c r="M30" s="641"/>
      <c r="N30" s="641"/>
      <c r="O30" s="641"/>
      <c r="P30" s="641"/>
      <c r="Q30" s="641"/>
      <c r="R30" s="641"/>
      <c r="S30" s="641"/>
      <c r="T30" s="641"/>
      <c r="U30" s="641"/>
      <c r="V30" s="641"/>
      <c r="W30" s="641"/>
      <c r="X30" s="641"/>
      <c r="Y30" s="641"/>
      <c r="Z30" s="641"/>
      <c r="AA30" s="1081"/>
      <c r="AC30" s="1121"/>
    </row>
    <row r="31" spans="1:29" s="127" customFormat="1" ht="19.5" customHeight="1" thickBot="1">
      <c r="A31" s="126"/>
      <c r="B31" s="617"/>
      <c r="C31" s="613"/>
      <c r="D31" s="1542" t="s">
        <v>264</v>
      </c>
      <c r="E31" s="1475"/>
      <c r="F31" s="1475"/>
      <c r="G31" s="611" t="s">
        <v>50</v>
      </c>
      <c r="H31" s="642"/>
      <c r="I31" s="643"/>
      <c r="J31" s="643"/>
      <c r="K31" s="643"/>
      <c r="L31" s="643"/>
      <c r="M31" s="643"/>
      <c r="N31" s="643"/>
      <c r="O31" s="643"/>
      <c r="P31" s="643"/>
      <c r="Q31" s="643"/>
      <c r="R31" s="643"/>
      <c r="S31" s="643"/>
      <c r="T31" s="643"/>
      <c r="U31" s="643"/>
      <c r="V31" s="643"/>
      <c r="W31" s="643"/>
      <c r="X31" s="643"/>
      <c r="Y31" s="643"/>
      <c r="Z31" s="643"/>
      <c r="AA31" s="1082"/>
      <c r="AC31" s="1099">
        <f>SUM(H31:AA31)</f>
        <v>0</v>
      </c>
    </row>
    <row r="32" spans="1:29" s="127" customFormat="1" ht="19.5" customHeight="1" thickBot="1">
      <c r="A32" s="126"/>
      <c r="B32" s="617"/>
      <c r="C32" s="613"/>
      <c r="D32" s="1543" t="s">
        <v>265</v>
      </c>
      <c r="E32" s="1544"/>
      <c r="F32" s="1544"/>
      <c r="G32" s="611" t="s">
        <v>254</v>
      </c>
      <c r="H32" s="632">
        <f>H10-H31</f>
        <v>0</v>
      </c>
      <c r="I32" s="632">
        <f>I10-I31</f>
        <v>0</v>
      </c>
      <c r="J32" s="632">
        <f aca="true" t="shared" si="10" ref="J32:AA32">J10-J31</f>
        <v>0</v>
      </c>
      <c r="K32" s="632">
        <f t="shared" si="10"/>
        <v>0</v>
      </c>
      <c r="L32" s="632">
        <f t="shared" si="10"/>
        <v>0</v>
      </c>
      <c r="M32" s="632">
        <f t="shared" si="10"/>
        <v>0</v>
      </c>
      <c r="N32" s="632">
        <f t="shared" si="10"/>
        <v>0</v>
      </c>
      <c r="O32" s="632">
        <f t="shared" si="10"/>
        <v>0</v>
      </c>
      <c r="P32" s="632">
        <f t="shared" si="10"/>
        <v>0</v>
      </c>
      <c r="Q32" s="632">
        <f t="shared" si="10"/>
        <v>0</v>
      </c>
      <c r="R32" s="632">
        <f t="shared" si="10"/>
        <v>0</v>
      </c>
      <c r="S32" s="632">
        <f t="shared" si="10"/>
        <v>0</v>
      </c>
      <c r="T32" s="632">
        <f t="shared" si="10"/>
        <v>0</v>
      </c>
      <c r="U32" s="632">
        <f t="shared" si="10"/>
        <v>0</v>
      </c>
      <c r="V32" s="632">
        <f t="shared" si="10"/>
        <v>0</v>
      </c>
      <c r="W32" s="632">
        <f t="shared" si="10"/>
        <v>0</v>
      </c>
      <c r="X32" s="632">
        <f t="shared" si="10"/>
        <v>0</v>
      </c>
      <c r="Y32" s="632">
        <f t="shared" si="10"/>
        <v>0</v>
      </c>
      <c r="Z32" s="632">
        <f t="shared" si="10"/>
        <v>0</v>
      </c>
      <c r="AA32" s="649">
        <f t="shared" si="10"/>
        <v>0</v>
      </c>
      <c r="AC32" s="1117">
        <f>SUM(H32:AA32)</f>
        <v>0</v>
      </c>
    </row>
    <row r="33" spans="1:29" s="127" customFormat="1" ht="19.5" customHeight="1" thickBot="1">
      <c r="A33" s="126"/>
      <c r="B33" s="142"/>
      <c r="C33" s="613"/>
      <c r="D33" s="1545" t="s">
        <v>255</v>
      </c>
      <c r="E33" s="1546"/>
      <c r="F33" s="616"/>
      <c r="G33" s="633" t="s">
        <v>122</v>
      </c>
      <c r="H33" s="634">
        <f>$F$33*H32</f>
        <v>0</v>
      </c>
      <c r="I33" s="634">
        <f aca="true" t="shared" si="11" ref="I33:AA33">$F$33*I32</f>
        <v>0</v>
      </c>
      <c r="J33" s="634">
        <f t="shared" si="11"/>
        <v>0</v>
      </c>
      <c r="K33" s="634">
        <f t="shared" si="11"/>
        <v>0</v>
      </c>
      <c r="L33" s="634">
        <f t="shared" si="11"/>
        <v>0</v>
      </c>
      <c r="M33" s="634">
        <f t="shared" si="11"/>
        <v>0</v>
      </c>
      <c r="N33" s="634">
        <f t="shared" si="11"/>
        <v>0</v>
      </c>
      <c r="O33" s="634">
        <f t="shared" si="11"/>
        <v>0</v>
      </c>
      <c r="P33" s="634">
        <f t="shared" si="11"/>
        <v>0</v>
      </c>
      <c r="Q33" s="634">
        <f t="shared" si="11"/>
        <v>0</v>
      </c>
      <c r="R33" s="634">
        <f t="shared" si="11"/>
        <v>0</v>
      </c>
      <c r="S33" s="634">
        <f t="shared" si="11"/>
        <v>0</v>
      </c>
      <c r="T33" s="634">
        <f t="shared" si="11"/>
        <v>0</v>
      </c>
      <c r="U33" s="634">
        <f t="shared" si="11"/>
        <v>0</v>
      </c>
      <c r="V33" s="634">
        <f t="shared" si="11"/>
        <v>0</v>
      </c>
      <c r="W33" s="634">
        <f t="shared" si="11"/>
        <v>0</v>
      </c>
      <c r="X33" s="634">
        <f t="shared" si="11"/>
        <v>0</v>
      </c>
      <c r="Y33" s="634">
        <f t="shared" si="11"/>
        <v>0</v>
      </c>
      <c r="Z33" s="634">
        <f t="shared" si="11"/>
        <v>0</v>
      </c>
      <c r="AA33" s="1079">
        <f t="shared" si="11"/>
        <v>0</v>
      </c>
      <c r="AC33" s="1100">
        <f>SUM(H33:AA33)</f>
        <v>0</v>
      </c>
    </row>
    <row r="34" spans="1:29" s="638" customFormat="1" ht="19.5" customHeight="1" thickBot="1">
      <c r="A34" s="635"/>
      <c r="B34" s="636"/>
      <c r="C34" s="650" t="s">
        <v>266</v>
      </c>
      <c r="D34" s="651"/>
      <c r="E34" s="651"/>
      <c r="F34" s="651"/>
      <c r="G34" s="648"/>
      <c r="H34" s="637">
        <f>H33</f>
        <v>0</v>
      </c>
      <c r="I34" s="637">
        <f>I33</f>
        <v>0</v>
      </c>
      <c r="J34" s="637">
        <f aca="true" t="shared" si="12" ref="J34:AA34">J33</f>
        <v>0</v>
      </c>
      <c r="K34" s="637">
        <f t="shared" si="12"/>
        <v>0</v>
      </c>
      <c r="L34" s="637">
        <f t="shared" si="12"/>
        <v>0</v>
      </c>
      <c r="M34" s="637">
        <f t="shared" si="12"/>
        <v>0</v>
      </c>
      <c r="N34" s="637">
        <f t="shared" si="12"/>
        <v>0</v>
      </c>
      <c r="O34" s="637">
        <f t="shared" si="12"/>
        <v>0</v>
      </c>
      <c r="P34" s="637">
        <f t="shared" si="12"/>
        <v>0</v>
      </c>
      <c r="Q34" s="637">
        <f t="shared" si="12"/>
        <v>0</v>
      </c>
      <c r="R34" s="637">
        <f t="shared" si="12"/>
        <v>0</v>
      </c>
      <c r="S34" s="637">
        <f t="shared" si="12"/>
        <v>0</v>
      </c>
      <c r="T34" s="637">
        <f t="shared" si="12"/>
        <v>0</v>
      </c>
      <c r="U34" s="637">
        <f t="shared" si="12"/>
        <v>0</v>
      </c>
      <c r="V34" s="637">
        <f t="shared" si="12"/>
        <v>0</v>
      </c>
      <c r="W34" s="637">
        <f t="shared" si="12"/>
        <v>0</v>
      </c>
      <c r="X34" s="637">
        <f t="shared" si="12"/>
        <v>0</v>
      </c>
      <c r="Y34" s="637">
        <f t="shared" si="12"/>
        <v>0</v>
      </c>
      <c r="Z34" s="637">
        <f t="shared" si="12"/>
        <v>0</v>
      </c>
      <c r="AA34" s="1080">
        <f t="shared" si="12"/>
        <v>0</v>
      </c>
      <c r="AC34" s="1120">
        <f>SUM(H34:AA34)</f>
        <v>0</v>
      </c>
    </row>
    <row r="35" spans="1:29" s="638" customFormat="1" ht="19.5" customHeight="1" thickBot="1">
      <c r="A35" s="635"/>
      <c r="B35" s="1547" t="s">
        <v>281</v>
      </c>
      <c r="C35" s="1548"/>
      <c r="D35" s="1548"/>
      <c r="E35" s="1548"/>
      <c r="F35" s="1548"/>
      <c r="G35" s="1549"/>
      <c r="H35" s="652">
        <f>H16+H22+H28+H34</f>
        <v>0</v>
      </c>
      <c r="I35" s="652">
        <f aca="true" t="shared" si="13" ref="I35:AA35">I16+I22+I28+I34</f>
        <v>0</v>
      </c>
      <c r="J35" s="652">
        <f t="shared" si="13"/>
        <v>0</v>
      </c>
      <c r="K35" s="652">
        <f t="shared" si="13"/>
        <v>0</v>
      </c>
      <c r="L35" s="652">
        <f t="shared" si="13"/>
        <v>0</v>
      </c>
      <c r="M35" s="652">
        <f t="shared" si="13"/>
        <v>0</v>
      </c>
      <c r="N35" s="652">
        <f t="shared" si="13"/>
        <v>0</v>
      </c>
      <c r="O35" s="652">
        <f t="shared" si="13"/>
        <v>0</v>
      </c>
      <c r="P35" s="652">
        <f t="shared" si="13"/>
        <v>0</v>
      </c>
      <c r="Q35" s="652">
        <f t="shared" si="13"/>
        <v>0</v>
      </c>
      <c r="R35" s="652">
        <f t="shared" si="13"/>
        <v>0</v>
      </c>
      <c r="S35" s="652">
        <f t="shared" si="13"/>
        <v>0</v>
      </c>
      <c r="T35" s="652">
        <f t="shared" si="13"/>
        <v>0</v>
      </c>
      <c r="U35" s="652">
        <f t="shared" si="13"/>
        <v>0</v>
      </c>
      <c r="V35" s="652">
        <f t="shared" si="13"/>
        <v>0</v>
      </c>
      <c r="W35" s="652">
        <f t="shared" si="13"/>
        <v>0</v>
      </c>
      <c r="X35" s="652">
        <f t="shared" si="13"/>
        <v>0</v>
      </c>
      <c r="Y35" s="652">
        <f t="shared" si="13"/>
        <v>0</v>
      </c>
      <c r="Z35" s="652">
        <f t="shared" si="13"/>
        <v>0</v>
      </c>
      <c r="AA35" s="1083">
        <f t="shared" si="13"/>
        <v>0</v>
      </c>
      <c r="AC35" s="653">
        <f>SUM(H35:AA35)</f>
        <v>0</v>
      </c>
    </row>
    <row r="36" spans="1:29" ht="8.25" customHeight="1">
      <c r="A36" s="153"/>
      <c r="B36" s="153"/>
      <c r="C36" s="153"/>
      <c r="D36" s="153"/>
      <c r="E36" s="153"/>
      <c r="F36" s="338"/>
      <c r="G36" s="339"/>
      <c r="H36" s="340"/>
      <c r="I36" s="340"/>
      <c r="J36" s="340"/>
      <c r="K36" s="340"/>
      <c r="L36" s="340"/>
      <c r="M36" s="340"/>
      <c r="N36" s="340"/>
      <c r="O36" s="340"/>
      <c r="P36" s="340"/>
      <c r="Q36" s="340"/>
      <c r="R36" s="340"/>
      <c r="S36" s="340"/>
      <c r="T36" s="340"/>
      <c r="U36" s="340"/>
      <c r="V36" s="340"/>
      <c r="W36" s="340"/>
      <c r="X36" s="340"/>
      <c r="Y36" s="340"/>
      <c r="Z36" s="340"/>
      <c r="AA36" s="340"/>
      <c r="AC36" s="340"/>
    </row>
    <row r="37" spans="2:29" ht="13.5" customHeight="1">
      <c r="B37" s="167" t="s">
        <v>716</v>
      </c>
      <c r="C37" s="1520" t="s">
        <v>881</v>
      </c>
      <c r="D37" s="1521"/>
      <c r="E37" s="1521"/>
      <c r="F37" s="1521"/>
      <c r="G37" s="1521"/>
      <c r="H37" s="1521"/>
      <c r="I37" s="1521"/>
      <c r="J37" s="1521"/>
      <c r="K37" s="1521"/>
      <c r="L37" s="1521"/>
      <c r="M37" s="1521"/>
      <c r="N37" s="1521"/>
      <c r="O37" s="1521"/>
      <c r="P37" s="1521"/>
      <c r="Q37" s="1521"/>
      <c r="R37" s="1521"/>
      <c r="S37" s="1521"/>
      <c r="T37" s="1521"/>
      <c r="U37" s="1521"/>
      <c r="V37" s="1521"/>
      <c r="W37" s="1521"/>
      <c r="X37" s="1521"/>
      <c r="Y37" s="1521"/>
      <c r="Z37" s="1521"/>
      <c r="AA37" s="1521"/>
      <c r="AB37" s="1521"/>
      <c r="AC37" s="1521"/>
    </row>
    <row r="38" spans="2:29" ht="13.5" customHeight="1">
      <c r="B38" s="167" t="s">
        <v>139</v>
      </c>
      <c r="C38" s="1520" t="s">
        <v>717</v>
      </c>
      <c r="D38" s="1521"/>
      <c r="E38" s="1521"/>
      <c r="F38" s="1521"/>
      <c r="G38" s="1521"/>
      <c r="H38" s="1521"/>
      <c r="I38" s="1521"/>
      <c r="J38" s="1521"/>
      <c r="K38" s="1521"/>
      <c r="L38" s="1521"/>
      <c r="M38" s="1521"/>
      <c r="N38" s="1521"/>
      <c r="O38" s="1521"/>
      <c r="P38" s="1521"/>
      <c r="Q38" s="1521"/>
      <c r="R38" s="1521"/>
      <c r="S38" s="1521"/>
      <c r="T38" s="1521"/>
      <c r="U38" s="1521"/>
      <c r="V38" s="1521"/>
      <c r="W38" s="1521"/>
      <c r="X38" s="1521"/>
      <c r="Y38" s="1521"/>
      <c r="Z38" s="1521"/>
      <c r="AA38" s="1521"/>
      <c r="AB38" s="1521"/>
      <c r="AC38" s="1521"/>
    </row>
    <row r="39" spans="2:29" ht="13.5" customHeight="1">
      <c r="B39" s="167" t="s">
        <v>72</v>
      </c>
      <c r="C39" s="1522" t="s">
        <v>765</v>
      </c>
      <c r="D39" s="1521"/>
      <c r="E39" s="1521"/>
      <c r="F39" s="1521"/>
      <c r="G39" s="1521"/>
      <c r="H39" s="1521"/>
      <c r="I39" s="1521"/>
      <c r="J39" s="1521"/>
      <c r="K39" s="1521"/>
      <c r="L39" s="1521"/>
      <c r="M39" s="1521"/>
      <c r="N39" s="1521"/>
      <c r="O39" s="1521"/>
      <c r="P39" s="1521"/>
      <c r="Q39" s="1521"/>
      <c r="R39" s="1521"/>
      <c r="S39" s="1521"/>
      <c r="T39" s="1521"/>
      <c r="U39" s="1521"/>
      <c r="V39" s="1521"/>
      <c r="W39" s="1521"/>
      <c r="X39" s="1521"/>
      <c r="Y39" s="1521"/>
      <c r="Z39" s="1521"/>
      <c r="AA39" s="1521"/>
      <c r="AB39" s="1521"/>
      <c r="AC39" s="1521"/>
    </row>
    <row r="40" spans="2:29" ht="13.5" customHeight="1">
      <c r="B40" s="167" t="s">
        <v>73</v>
      </c>
      <c r="C40" s="1523" t="s">
        <v>771</v>
      </c>
      <c r="D40" s="1523"/>
      <c r="E40" s="1523"/>
      <c r="F40" s="1550"/>
      <c r="G40" s="1550"/>
      <c r="H40" s="1550"/>
      <c r="I40" s="1550"/>
      <c r="J40" s="1550"/>
      <c r="K40" s="1550"/>
      <c r="L40" s="1550"/>
      <c r="M40" s="1550"/>
      <c r="N40" s="1550"/>
      <c r="O40" s="1550"/>
      <c r="P40" s="1550"/>
      <c r="Q40" s="1550"/>
      <c r="R40" s="1550"/>
      <c r="S40" s="1550"/>
      <c r="T40" s="1550"/>
      <c r="U40" s="1550"/>
      <c r="V40" s="1550"/>
      <c r="W40" s="1550"/>
      <c r="X40" s="1550"/>
      <c r="Y40" s="1550"/>
      <c r="Z40" s="1550"/>
      <c r="AA40" s="1550"/>
      <c r="AB40" s="1550"/>
      <c r="AC40" s="1550"/>
    </row>
    <row r="41" spans="2:29" ht="13.5" customHeight="1">
      <c r="B41" s="167" t="s">
        <v>70</v>
      </c>
      <c r="C41" s="1551" t="s">
        <v>269</v>
      </c>
      <c r="D41" s="1521"/>
      <c r="E41" s="1521"/>
      <c r="F41" s="1521"/>
      <c r="G41" s="1521"/>
      <c r="H41" s="1521"/>
      <c r="I41" s="1521"/>
      <c r="J41" s="1521"/>
      <c r="K41" s="1521"/>
      <c r="L41" s="1521"/>
      <c r="M41" s="1521"/>
      <c r="N41" s="1521"/>
      <c r="O41" s="1521"/>
      <c r="P41" s="1521"/>
      <c r="Q41" s="1521"/>
      <c r="R41" s="1521"/>
      <c r="S41" s="1521"/>
      <c r="T41" s="1521"/>
      <c r="U41" s="1521"/>
      <c r="V41" s="1521"/>
      <c r="W41" s="1521"/>
      <c r="X41" s="1521"/>
      <c r="Y41" s="1521"/>
      <c r="Z41" s="1521"/>
      <c r="AA41" s="1521"/>
      <c r="AB41" s="1521"/>
      <c r="AC41" s="1521"/>
    </row>
    <row r="42" spans="1:3" ht="8.25" customHeight="1" thickBot="1">
      <c r="A42" s="163"/>
      <c r="B42" s="164"/>
      <c r="C42" s="164"/>
    </row>
    <row r="43" spans="1:27" ht="13.5">
      <c r="A43" s="164"/>
      <c r="B43" s="164"/>
      <c r="C43" s="164"/>
      <c r="Y43" s="1447" t="s">
        <v>127</v>
      </c>
      <c r="Z43" s="1465"/>
      <c r="AA43" s="1448"/>
    </row>
    <row r="44" spans="25:27" ht="12" customHeight="1" thickBot="1">
      <c r="Y44" s="1449"/>
      <c r="Z44" s="1466"/>
      <c r="AA44" s="1450"/>
    </row>
    <row r="45" ht="8.25" customHeight="1"/>
  </sheetData>
  <sheetProtection/>
  <mergeCells count="34">
    <mergeCell ref="B3:AC3"/>
    <mergeCell ref="B6:G6"/>
    <mergeCell ref="C7:F7"/>
    <mergeCell ref="C8:F8"/>
    <mergeCell ref="D13:G13"/>
    <mergeCell ref="D14:F14"/>
    <mergeCell ref="D15:E15"/>
    <mergeCell ref="C16:G16"/>
    <mergeCell ref="C9:F9"/>
    <mergeCell ref="C10:F10"/>
    <mergeCell ref="B11:F11"/>
    <mergeCell ref="D12:G12"/>
    <mergeCell ref="D21:E21"/>
    <mergeCell ref="D23:G23"/>
    <mergeCell ref="D24:G24"/>
    <mergeCell ref="D25:F25"/>
    <mergeCell ref="D17:G17"/>
    <mergeCell ref="D18:G18"/>
    <mergeCell ref="D19:F19"/>
    <mergeCell ref="D20:F20"/>
    <mergeCell ref="C39:AC39"/>
    <mergeCell ref="C40:AC40"/>
    <mergeCell ref="C41:AC41"/>
    <mergeCell ref="Y43:AA44"/>
    <mergeCell ref="D26:F26"/>
    <mergeCell ref="D27:E27"/>
    <mergeCell ref="D29:G29"/>
    <mergeCell ref="D30:G30"/>
    <mergeCell ref="C37:AC37"/>
    <mergeCell ref="C38:AC38"/>
    <mergeCell ref="D31:F31"/>
    <mergeCell ref="D32:F32"/>
    <mergeCell ref="D33:E33"/>
    <mergeCell ref="B35:G35"/>
  </mergeCells>
  <printOptions horizontalCentered="1"/>
  <pageMargins left="0.7874015748031497" right="0.7874015748031497" top="0.984251968503937" bottom="0.7874015748031497" header="0.5118110236220472" footer="0.7874015748031497"/>
  <pageSetup horizontalDpi="300" verticalDpi="300" orientation="landscape" paperSize="8" scale="48" r:id="rId2"/>
  <drawing r:id="rId1"/>
</worksheet>
</file>

<file path=xl/worksheets/sheet22.xml><?xml version="1.0" encoding="utf-8"?>
<worksheet xmlns="http://schemas.openxmlformats.org/spreadsheetml/2006/main" xmlns:r="http://schemas.openxmlformats.org/officeDocument/2006/relationships">
  <dimension ref="A1:AC64"/>
  <sheetViews>
    <sheetView showGridLines="0" view="pageBreakPreview" zoomScale="85" zoomScaleNormal="70" zoomScaleSheetLayoutView="85" zoomScalePageLayoutView="0" workbookViewId="0" topLeftCell="N58">
      <selection activeCell="Y79" sqref="Y79"/>
    </sheetView>
  </sheetViews>
  <sheetFormatPr defaultColWidth="8.00390625" defaultRowHeight="13.5"/>
  <cols>
    <col min="1" max="1" width="2.25390625" style="61" customWidth="1"/>
    <col min="2" max="2" width="2.50390625" style="61" customWidth="1"/>
    <col min="3" max="3" width="10.625" style="61" customWidth="1"/>
    <col min="4" max="4" width="14.875" style="61" customWidth="1"/>
    <col min="5" max="5" width="13.50390625" style="61" customWidth="1"/>
    <col min="6" max="6" width="5.125" style="61" bestFit="1" customWidth="1"/>
    <col min="7" max="26" width="12.25390625" style="61" customWidth="1"/>
    <col min="27" max="27" width="2.25390625" style="61" customWidth="1"/>
    <col min="28" max="28" width="12.25390625" style="61" customWidth="1"/>
    <col min="29" max="29" width="2.25390625" style="61" customWidth="1"/>
    <col min="30" max="30" width="10.25390625" style="61" customWidth="1"/>
    <col min="31" max="16384" width="8.00390625" style="61" customWidth="1"/>
  </cols>
  <sheetData>
    <row r="1" spans="2:28" ht="19.5" customHeight="1">
      <c r="B1" s="947" t="s">
        <v>842</v>
      </c>
      <c r="C1" s="854"/>
      <c r="D1" s="854"/>
      <c r="E1" s="854"/>
      <c r="F1" s="854"/>
      <c r="G1" s="854"/>
      <c r="H1" s="854"/>
      <c r="I1" s="854"/>
      <c r="J1" s="854"/>
      <c r="K1" s="854"/>
      <c r="L1" s="854"/>
      <c r="M1" s="854"/>
      <c r="N1" s="854"/>
      <c r="O1" s="854"/>
      <c r="P1" s="854"/>
      <c r="Q1" s="854"/>
      <c r="R1" s="854"/>
      <c r="S1" s="854"/>
      <c r="T1" s="854"/>
      <c r="U1" s="854"/>
      <c r="V1" s="854"/>
      <c r="W1" s="854"/>
      <c r="X1" s="854"/>
      <c r="Y1" s="854"/>
      <c r="Z1" s="854"/>
      <c r="AB1" s="854"/>
    </row>
    <row r="2" spans="2:11" ht="8.25" customHeight="1">
      <c r="B2" s="220"/>
      <c r="C2" s="219"/>
      <c r="D2" s="221"/>
      <c r="E2" s="222"/>
      <c r="F2" s="222"/>
      <c r="G2" s="222"/>
      <c r="H2" s="222"/>
      <c r="I2" s="222"/>
      <c r="J2" s="222"/>
      <c r="K2" s="219"/>
    </row>
    <row r="3" spans="2:28" ht="19.5" customHeight="1">
      <c r="B3" s="1303" t="s">
        <v>271</v>
      </c>
      <c r="C3" s="1303"/>
      <c r="D3" s="1303"/>
      <c r="E3" s="1303"/>
      <c r="F3" s="1303"/>
      <c r="G3" s="1303"/>
      <c r="H3" s="1303"/>
      <c r="I3" s="1303"/>
      <c r="J3" s="1303"/>
      <c r="K3" s="1303"/>
      <c r="L3" s="1303"/>
      <c r="M3" s="1303"/>
      <c r="N3" s="1303"/>
      <c r="O3" s="1303"/>
      <c r="P3" s="1303"/>
      <c r="Q3" s="1303"/>
      <c r="R3" s="1303"/>
      <c r="S3" s="1303"/>
      <c r="T3" s="1303"/>
      <c r="U3" s="1303"/>
      <c r="V3" s="1303"/>
      <c r="W3" s="1303"/>
      <c r="X3" s="1303"/>
      <c r="Y3" s="1303"/>
      <c r="Z3" s="1303"/>
      <c r="AA3" s="1303"/>
      <c r="AB3" s="1303"/>
    </row>
    <row r="4" spans="2:28" ht="8.25" customHeight="1">
      <c r="B4" s="63"/>
      <c r="C4" s="223"/>
      <c r="D4" s="223"/>
      <c r="E4" s="223"/>
      <c r="F4" s="223"/>
      <c r="G4" s="223"/>
      <c r="H4" s="223"/>
      <c r="I4" s="223"/>
      <c r="J4" s="223"/>
      <c r="K4" s="223"/>
      <c r="L4" s="223"/>
      <c r="M4" s="223"/>
      <c r="N4" s="223"/>
      <c r="O4" s="223"/>
      <c r="P4" s="223"/>
      <c r="Q4" s="223"/>
      <c r="R4" s="223"/>
      <c r="S4" s="223"/>
      <c r="T4" s="223"/>
      <c r="U4" s="223"/>
      <c r="V4" s="223"/>
      <c r="W4" s="223"/>
      <c r="X4" s="223"/>
      <c r="Y4" s="223"/>
      <c r="Z4" s="223"/>
      <c r="AB4" s="223"/>
    </row>
    <row r="5" spans="2:28" s="334" customFormat="1" ht="19.5" customHeight="1" thickBot="1">
      <c r="B5" s="342" t="s">
        <v>1015</v>
      </c>
      <c r="Z5" s="335" t="s">
        <v>120</v>
      </c>
      <c r="AB5" s="335"/>
    </row>
    <row r="6" spans="1:28" s="127" customFormat="1" ht="19.5" customHeight="1" thickBot="1">
      <c r="A6" s="126"/>
      <c r="B6" s="1567" t="s">
        <v>635</v>
      </c>
      <c r="C6" s="1569"/>
      <c r="D6" s="1569"/>
      <c r="E6" s="1569"/>
      <c r="F6" s="1570"/>
      <c r="G6" s="1095" t="s">
        <v>130</v>
      </c>
      <c r="H6" s="1095" t="s">
        <v>131</v>
      </c>
      <c r="I6" s="1095" t="s">
        <v>47</v>
      </c>
      <c r="J6" s="1095" t="s">
        <v>48</v>
      </c>
      <c r="K6" s="1095" t="s">
        <v>157</v>
      </c>
      <c r="L6" s="1095" t="s">
        <v>158</v>
      </c>
      <c r="M6" s="1095" t="s">
        <v>159</v>
      </c>
      <c r="N6" s="1095" t="s">
        <v>160</v>
      </c>
      <c r="O6" s="1095" t="s">
        <v>235</v>
      </c>
      <c r="P6" s="1095" t="s">
        <v>236</v>
      </c>
      <c r="Q6" s="1095" t="s">
        <v>237</v>
      </c>
      <c r="R6" s="1095" t="s">
        <v>241</v>
      </c>
      <c r="S6" s="1095" t="s">
        <v>242</v>
      </c>
      <c r="T6" s="1095" t="s">
        <v>243</v>
      </c>
      <c r="U6" s="1095" t="s">
        <v>244</v>
      </c>
      <c r="V6" s="1095" t="s">
        <v>245</v>
      </c>
      <c r="W6" s="1095" t="s">
        <v>389</v>
      </c>
      <c r="X6" s="1095" t="s">
        <v>390</v>
      </c>
      <c r="Y6" s="1095" t="s">
        <v>391</v>
      </c>
      <c r="Z6" s="1096" t="s">
        <v>392</v>
      </c>
      <c r="AB6" s="336" t="s">
        <v>128</v>
      </c>
    </row>
    <row r="7" spans="1:28" s="113" customFormat="1" ht="19.5" customHeight="1" thickBot="1">
      <c r="A7" s="126"/>
      <c r="B7" s="337"/>
      <c r="C7" s="1573" t="s">
        <v>384</v>
      </c>
      <c r="D7" s="1574"/>
      <c r="E7" s="218" t="s">
        <v>49</v>
      </c>
      <c r="F7" s="224" t="s">
        <v>50</v>
      </c>
      <c r="G7" s="654">
        <f aca="true" t="shared" si="0" ref="G7:Z7">G25</f>
        <v>0</v>
      </c>
      <c r="H7" s="654">
        <f t="shared" si="0"/>
        <v>0</v>
      </c>
      <c r="I7" s="654">
        <f t="shared" si="0"/>
        <v>0</v>
      </c>
      <c r="J7" s="655">
        <f t="shared" si="0"/>
        <v>0</v>
      </c>
      <c r="K7" s="655">
        <f t="shared" si="0"/>
        <v>0</v>
      </c>
      <c r="L7" s="655">
        <f t="shared" si="0"/>
        <v>0</v>
      </c>
      <c r="M7" s="655">
        <f t="shared" si="0"/>
        <v>0</v>
      </c>
      <c r="N7" s="655">
        <f t="shared" si="0"/>
        <v>0</v>
      </c>
      <c r="O7" s="655">
        <f t="shared" si="0"/>
        <v>0</v>
      </c>
      <c r="P7" s="655">
        <f t="shared" si="0"/>
        <v>0</v>
      </c>
      <c r="Q7" s="655">
        <f t="shared" si="0"/>
        <v>0</v>
      </c>
      <c r="R7" s="655">
        <f t="shared" si="0"/>
        <v>0</v>
      </c>
      <c r="S7" s="655">
        <f t="shared" si="0"/>
        <v>0</v>
      </c>
      <c r="T7" s="655">
        <f t="shared" si="0"/>
        <v>0</v>
      </c>
      <c r="U7" s="655">
        <f t="shared" si="0"/>
        <v>0</v>
      </c>
      <c r="V7" s="655">
        <f t="shared" si="0"/>
        <v>0</v>
      </c>
      <c r="W7" s="655">
        <f t="shared" si="0"/>
        <v>0</v>
      </c>
      <c r="X7" s="655">
        <f t="shared" si="0"/>
        <v>0</v>
      </c>
      <c r="Y7" s="655">
        <f t="shared" si="0"/>
        <v>0</v>
      </c>
      <c r="Z7" s="1084">
        <f t="shared" si="0"/>
        <v>0</v>
      </c>
      <c r="AB7" s="1122">
        <f aca="true" t="shared" si="1" ref="AB7:AB13">SUM(G7:Z7)</f>
        <v>0</v>
      </c>
    </row>
    <row r="8" spans="1:28" s="113" customFormat="1" ht="19.5" customHeight="1" thickBot="1">
      <c r="A8" s="126"/>
      <c r="B8" s="337"/>
      <c r="C8" s="644"/>
      <c r="D8" s="656" t="s">
        <v>1057</v>
      </c>
      <c r="E8" s="341"/>
      <c r="F8" s="657" t="s">
        <v>122</v>
      </c>
      <c r="G8" s="135">
        <f>G7*$E$8</f>
        <v>0</v>
      </c>
      <c r="H8" s="230">
        <f aca="true" t="shared" si="2" ref="H8:Z8">H7*$E$8</f>
        <v>0</v>
      </c>
      <c r="I8" s="230">
        <f t="shared" si="2"/>
        <v>0</v>
      </c>
      <c r="J8" s="230">
        <f t="shared" si="2"/>
        <v>0</v>
      </c>
      <c r="K8" s="230">
        <f t="shared" si="2"/>
        <v>0</v>
      </c>
      <c r="L8" s="230">
        <f t="shared" si="2"/>
        <v>0</v>
      </c>
      <c r="M8" s="230">
        <f t="shared" si="2"/>
        <v>0</v>
      </c>
      <c r="N8" s="230">
        <f t="shared" si="2"/>
        <v>0</v>
      </c>
      <c r="O8" s="230">
        <f t="shared" si="2"/>
        <v>0</v>
      </c>
      <c r="P8" s="230">
        <f>P7*$E$8</f>
        <v>0</v>
      </c>
      <c r="Q8" s="230">
        <f t="shared" si="2"/>
        <v>0</v>
      </c>
      <c r="R8" s="230">
        <f t="shared" si="2"/>
        <v>0</v>
      </c>
      <c r="S8" s="230">
        <f t="shared" si="2"/>
        <v>0</v>
      </c>
      <c r="T8" s="230">
        <f t="shared" si="2"/>
        <v>0</v>
      </c>
      <c r="U8" s="230">
        <f t="shared" si="2"/>
        <v>0</v>
      </c>
      <c r="V8" s="230">
        <f t="shared" si="2"/>
        <v>0</v>
      </c>
      <c r="W8" s="230">
        <f t="shared" si="2"/>
        <v>0</v>
      </c>
      <c r="X8" s="230">
        <f t="shared" si="2"/>
        <v>0</v>
      </c>
      <c r="Y8" s="230">
        <f t="shared" si="2"/>
        <v>0</v>
      </c>
      <c r="Z8" s="1085">
        <f t="shared" si="2"/>
        <v>0</v>
      </c>
      <c r="AB8" s="1098">
        <f>SUM(G8:Z8)</f>
        <v>0</v>
      </c>
    </row>
    <row r="9" spans="1:28" s="113" customFormat="1" ht="19.5" customHeight="1">
      <c r="A9" s="126"/>
      <c r="B9" s="658"/>
      <c r="C9" s="218" t="s">
        <v>286</v>
      </c>
      <c r="D9" s="659"/>
      <c r="E9" s="661"/>
      <c r="F9" s="225"/>
      <c r="G9" s="660"/>
      <c r="H9" s="660"/>
      <c r="I9" s="660"/>
      <c r="J9" s="660"/>
      <c r="K9" s="660"/>
      <c r="L9" s="660"/>
      <c r="M9" s="660"/>
      <c r="N9" s="660"/>
      <c r="O9" s="660"/>
      <c r="P9" s="660"/>
      <c r="Q9" s="660"/>
      <c r="R9" s="660"/>
      <c r="S9" s="660"/>
      <c r="T9" s="660"/>
      <c r="U9" s="660"/>
      <c r="V9" s="660"/>
      <c r="W9" s="660"/>
      <c r="X9" s="660"/>
      <c r="Y9" s="660"/>
      <c r="Z9" s="1002"/>
      <c r="AB9" s="1098">
        <f>SUM(G9:Z9)</f>
        <v>0</v>
      </c>
    </row>
    <row r="10" spans="1:28" s="127" customFormat="1" ht="19.5" customHeight="1" thickBot="1">
      <c r="A10" s="126"/>
      <c r="B10" s="1575" t="s">
        <v>523</v>
      </c>
      <c r="C10" s="1576"/>
      <c r="D10" s="1576"/>
      <c r="E10" s="1576"/>
      <c r="F10" s="333"/>
      <c r="G10" s="231">
        <f>G8-SUM(G9:G9)</f>
        <v>0</v>
      </c>
      <c r="H10" s="145">
        <f aca="true" t="shared" si="3" ref="H10:Z10">H8-SUM(H9:H9)</f>
        <v>0</v>
      </c>
      <c r="I10" s="145">
        <f t="shared" si="3"/>
        <v>0</v>
      </c>
      <c r="J10" s="145">
        <f t="shared" si="3"/>
        <v>0</v>
      </c>
      <c r="K10" s="145">
        <f t="shared" si="3"/>
        <v>0</v>
      </c>
      <c r="L10" s="145">
        <f t="shared" si="3"/>
        <v>0</v>
      </c>
      <c r="M10" s="145">
        <f t="shared" si="3"/>
        <v>0</v>
      </c>
      <c r="N10" s="145">
        <f t="shared" si="3"/>
        <v>0</v>
      </c>
      <c r="O10" s="145">
        <f t="shared" si="3"/>
        <v>0</v>
      </c>
      <c r="P10" s="145">
        <f t="shared" si="3"/>
        <v>0</v>
      </c>
      <c r="Q10" s="145">
        <f t="shared" si="3"/>
        <v>0</v>
      </c>
      <c r="R10" s="145">
        <f t="shared" si="3"/>
        <v>0</v>
      </c>
      <c r="S10" s="145">
        <f t="shared" si="3"/>
        <v>0</v>
      </c>
      <c r="T10" s="145">
        <f t="shared" si="3"/>
        <v>0</v>
      </c>
      <c r="U10" s="145">
        <f t="shared" si="3"/>
        <v>0</v>
      </c>
      <c r="V10" s="145">
        <f t="shared" si="3"/>
        <v>0</v>
      </c>
      <c r="W10" s="145">
        <f t="shared" si="3"/>
        <v>0</v>
      </c>
      <c r="X10" s="145">
        <f t="shared" si="3"/>
        <v>0</v>
      </c>
      <c r="Y10" s="145">
        <f t="shared" si="3"/>
        <v>0</v>
      </c>
      <c r="Z10" s="1086">
        <f t="shared" si="3"/>
        <v>0</v>
      </c>
      <c r="AB10" s="1123">
        <f>SUM(G10:Z10)</f>
        <v>0</v>
      </c>
    </row>
    <row r="11" spans="1:28" s="113" customFormat="1" ht="19.5" customHeight="1" thickBot="1">
      <c r="A11" s="126"/>
      <c r="B11" s="337"/>
      <c r="C11" s="1573" t="s">
        <v>385</v>
      </c>
      <c r="D11" s="1574"/>
      <c r="E11" s="218" t="s">
        <v>49</v>
      </c>
      <c r="F11" s="224" t="s">
        <v>50</v>
      </c>
      <c r="G11" s="662">
        <f aca="true" t="shared" si="4" ref="G11:Z11">G61</f>
        <v>0</v>
      </c>
      <c r="H11" s="662">
        <f t="shared" si="4"/>
        <v>0</v>
      </c>
      <c r="I11" s="662">
        <f t="shared" si="4"/>
        <v>0</v>
      </c>
      <c r="J11" s="663">
        <f t="shared" si="4"/>
        <v>0</v>
      </c>
      <c r="K11" s="663">
        <f t="shared" si="4"/>
        <v>0</v>
      </c>
      <c r="L11" s="663">
        <f t="shared" si="4"/>
        <v>0</v>
      </c>
      <c r="M11" s="663">
        <f t="shared" si="4"/>
        <v>0</v>
      </c>
      <c r="N11" s="663">
        <f t="shared" si="4"/>
        <v>0</v>
      </c>
      <c r="O11" s="663">
        <f t="shared" si="4"/>
        <v>0</v>
      </c>
      <c r="P11" s="663">
        <f t="shared" si="4"/>
        <v>0</v>
      </c>
      <c r="Q11" s="663">
        <f t="shared" si="4"/>
        <v>0</v>
      </c>
      <c r="R11" s="663">
        <f t="shared" si="4"/>
        <v>0</v>
      </c>
      <c r="S11" s="663">
        <f t="shared" si="4"/>
        <v>0</v>
      </c>
      <c r="T11" s="663">
        <f t="shared" si="4"/>
        <v>0</v>
      </c>
      <c r="U11" s="663">
        <f t="shared" si="4"/>
        <v>0</v>
      </c>
      <c r="V11" s="663">
        <f t="shared" si="4"/>
        <v>0</v>
      </c>
      <c r="W11" s="663">
        <f t="shared" si="4"/>
        <v>0</v>
      </c>
      <c r="X11" s="663">
        <f t="shared" si="4"/>
        <v>0</v>
      </c>
      <c r="Y11" s="663">
        <f t="shared" si="4"/>
        <v>0</v>
      </c>
      <c r="Z11" s="1087">
        <f t="shared" si="4"/>
        <v>0</v>
      </c>
      <c r="AB11" s="1124">
        <f t="shared" si="1"/>
        <v>0</v>
      </c>
    </row>
    <row r="12" spans="1:28" s="113" customFormat="1" ht="19.5" customHeight="1" thickBot="1">
      <c r="A12" s="126"/>
      <c r="B12" s="337"/>
      <c r="C12" s="226"/>
      <c r="D12" s="664" t="s">
        <v>1057</v>
      </c>
      <c r="E12" s="341"/>
      <c r="F12" s="225" t="s">
        <v>122</v>
      </c>
      <c r="G12" s="135">
        <f>G11*$E$12</f>
        <v>0</v>
      </c>
      <c r="H12" s="230">
        <f>H11*$E$12</f>
        <v>0</v>
      </c>
      <c r="I12" s="230">
        <f aca="true" t="shared" si="5" ref="I12:Z12">I11*$E$12</f>
        <v>0</v>
      </c>
      <c r="J12" s="230">
        <f t="shared" si="5"/>
        <v>0</v>
      </c>
      <c r="K12" s="230">
        <f t="shared" si="5"/>
        <v>0</v>
      </c>
      <c r="L12" s="230">
        <f t="shared" si="5"/>
        <v>0</v>
      </c>
      <c r="M12" s="230">
        <f t="shared" si="5"/>
        <v>0</v>
      </c>
      <c r="N12" s="230">
        <f t="shared" si="5"/>
        <v>0</v>
      </c>
      <c r="O12" s="230">
        <f t="shared" si="5"/>
        <v>0</v>
      </c>
      <c r="P12" s="230">
        <f t="shared" si="5"/>
        <v>0</v>
      </c>
      <c r="Q12" s="230">
        <f t="shared" si="5"/>
        <v>0</v>
      </c>
      <c r="R12" s="230">
        <f t="shared" si="5"/>
        <v>0</v>
      </c>
      <c r="S12" s="230">
        <f t="shared" si="5"/>
        <v>0</v>
      </c>
      <c r="T12" s="230">
        <f t="shared" si="5"/>
        <v>0</v>
      </c>
      <c r="U12" s="230">
        <f t="shared" si="5"/>
        <v>0</v>
      </c>
      <c r="V12" s="230">
        <f t="shared" si="5"/>
        <v>0</v>
      </c>
      <c r="W12" s="230">
        <f t="shared" si="5"/>
        <v>0</v>
      </c>
      <c r="X12" s="230">
        <f t="shared" si="5"/>
        <v>0</v>
      </c>
      <c r="Y12" s="230">
        <f t="shared" si="5"/>
        <v>0</v>
      </c>
      <c r="Z12" s="1085">
        <f t="shared" si="5"/>
        <v>0</v>
      </c>
      <c r="AB12" s="1098">
        <f t="shared" si="1"/>
        <v>0</v>
      </c>
    </row>
    <row r="13" spans="1:28" s="127" customFormat="1" ht="19.5" customHeight="1" thickBot="1">
      <c r="A13" s="126"/>
      <c r="B13" s="1575" t="s">
        <v>524</v>
      </c>
      <c r="C13" s="1576"/>
      <c r="D13" s="1576"/>
      <c r="E13" s="1576"/>
      <c r="F13" s="665"/>
      <c r="G13" s="231">
        <f aca="true" t="shared" si="6" ref="G13:Z13">G12</f>
        <v>0</v>
      </c>
      <c r="H13" s="145">
        <f t="shared" si="6"/>
        <v>0</v>
      </c>
      <c r="I13" s="145">
        <f t="shared" si="6"/>
        <v>0</v>
      </c>
      <c r="J13" s="145">
        <f t="shared" si="6"/>
        <v>0</v>
      </c>
      <c r="K13" s="145">
        <f t="shared" si="6"/>
        <v>0</v>
      </c>
      <c r="L13" s="145">
        <f t="shared" si="6"/>
        <v>0</v>
      </c>
      <c r="M13" s="145">
        <f t="shared" si="6"/>
        <v>0</v>
      </c>
      <c r="N13" s="145">
        <f t="shared" si="6"/>
        <v>0</v>
      </c>
      <c r="O13" s="145">
        <f t="shared" si="6"/>
        <v>0</v>
      </c>
      <c r="P13" s="145">
        <f t="shared" si="6"/>
        <v>0</v>
      </c>
      <c r="Q13" s="145">
        <f t="shared" si="6"/>
        <v>0</v>
      </c>
      <c r="R13" s="145">
        <f t="shared" si="6"/>
        <v>0</v>
      </c>
      <c r="S13" s="145">
        <f t="shared" si="6"/>
        <v>0</v>
      </c>
      <c r="T13" s="145">
        <f t="shared" si="6"/>
        <v>0</v>
      </c>
      <c r="U13" s="145">
        <f t="shared" si="6"/>
        <v>0</v>
      </c>
      <c r="V13" s="145">
        <f t="shared" si="6"/>
        <v>0</v>
      </c>
      <c r="W13" s="145">
        <f t="shared" si="6"/>
        <v>0</v>
      </c>
      <c r="X13" s="145">
        <f t="shared" si="6"/>
        <v>0</v>
      </c>
      <c r="Y13" s="145">
        <f t="shared" si="6"/>
        <v>0</v>
      </c>
      <c r="Z13" s="1086">
        <f t="shared" si="6"/>
        <v>0</v>
      </c>
      <c r="AB13" s="1123">
        <f t="shared" si="1"/>
        <v>0</v>
      </c>
    </row>
    <row r="14" spans="1:28" s="113" customFormat="1" ht="8.25" customHeight="1">
      <c r="A14" s="153"/>
      <c r="B14" s="153"/>
      <c r="C14" s="339"/>
      <c r="D14" s="339"/>
      <c r="E14" s="338"/>
      <c r="F14" s="339"/>
      <c r="G14" s="340"/>
      <c r="H14" s="340"/>
      <c r="I14" s="340"/>
      <c r="J14" s="340"/>
      <c r="K14" s="340"/>
      <c r="L14" s="340"/>
      <c r="M14" s="340"/>
      <c r="N14" s="340"/>
      <c r="O14" s="340"/>
      <c r="P14" s="340"/>
      <c r="Q14" s="340"/>
      <c r="R14" s="340"/>
      <c r="S14" s="340"/>
      <c r="T14" s="340"/>
      <c r="U14" s="340"/>
      <c r="V14" s="340"/>
      <c r="W14" s="340"/>
      <c r="X14" s="340"/>
      <c r="Y14" s="340"/>
      <c r="Z14" s="340"/>
      <c r="AB14" s="340"/>
    </row>
    <row r="15" spans="2:29" s="113" customFormat="1" ht="13.5" customHeight="1">
      <c r="B15" s="167" t="s">
        <v>671</v>
      </c>
      <c r="C15" s="949" t="s">
        <v>882</v>
      </c>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row>
    <row r="16" spans="2:29" s="113" customFormat="1" ht="13.5" customHeight="1">
      <c r="B16" s="167" t="s">
        <v>718</v>
      </c>
      <c r="C16" s="949" t="s">
        <v>719</v>
      </c>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row>
    <row r="17" spans="2:29" s="113" customFormat="1" ht="13.5" customHeight="1">
      <c r="B17" s="167" t="s">
        <v>72</v>
      </c>
      <c r="C17" s="332" t="s">
        <v>772</v>
      </c>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row>
    <row r="18" spans="2:29" s="113" customFormat="1" ht="13.5" customHeight="1">
      <c r="B18" s="167" t="s">
        <v>73</v>
      </c>
      <c r="C18" s="160" t="s">
        <v>765</v>
      </c>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row>
    <row r="19" spans="2:29" s="113" customFormat="1" ht="13.5" customHeight="1">
      <c r="B19" s="167" t="s">
        <v>70</v>
      </c>
      <c r="C19" s="862" t="s">
        <v>766</v>
      </c>
      <c r="D19" s="1148"/>
      <c r="E19" s="1148"/>
      <c r="F19" s="1148"/>
      <c r="G19" s="1148"/>
      <c r="H19" s="1148"/>
      <c r="I19" s="1148"/>
      <c r="J19" s="1148"/>
      <c r="K19" s="1148"/>
      <c r="L19" s="1148"/>
      <c r="M19" s="1148"/>
      <c r="N19" s="1148"/>
      <c r="O19" s="1148"/>
      <c r="P19" s="1148"/>
      <c r="Q19" s="1148"/>
      <c r="R19" s="1148"/>
      <c r="S19" s="1148"/>
      <c r="T19" s="1148"/>
      <c r="U19" s="1148"/>
      <c r="V19" s="1148"/>
      <c r="W19" s="1148"/>
      <c r="X19" s="1148"/>
      <c r="Y19" s="1148"/>
      <c r="Z19" s="1148"/>
      <c r="AA19" s="1148"/>
      <c r="AB19" s="1148"/>
      <c r="AC19" s="1148"/>
    </row>
    <row r="20" spans="2:29" s="113" customFormat="1" ht="13.5" customHeight="1">
      <c r="B20" s="167" t="s">
        <v>71</v>
      </c>
      <c r="C20" s="161" t="s">
        <v>269</v>
      </c>
      <c r="D20" s="1149"/>
      <c r="E20" s="1149"/>
      <c r="F20" s="1149"/>
      <c r="G20" s="1149"/>
      <c r="H20" s="1149"/>
      <c r="I20" s="1149"/>
      <c r="J20" s="1149"/>
      <c r="K20" s="1149"/>
      <c r="L20" s="1149"/>
      <c r="M20" s="1149"/>
      <c r="N20" s="1149"/>
      <c r="O20" s="1149"/>
      <c r="P20" s="1149"/>
      <c r="Q20" s="1149"/>
      <c r="R20" s="1149"/>
      <c r="S20" s="1149"/>
      <c r="T20" s="1149"/>
      <c r="U20" s="1149"/>
      <c r="V20" s="1149"/>
      <c r="W20" s="1149"/>
      <c r="X20" s="1149"/>
      <c r="Y20" s="1149"/>
      <c r="Z20" s="1149"/>
      <c r="AA20" s="1149"/>
      <c r="AB20" s="1149"/>
      <c r="AC20" s="1149"/>
    </row>
    <row r="21" s="113" customFormat="1" ht="15.75" customHeight="1"/>
    <row r="22" spans="2:28" s="666" customFormat="1" ht="14.25">
      <c r="B22" s="667" t="s">
        <v>272</v>
      </c>
      <c r="C22" s="668"/>
      <c r="D22" s="668"/>
      <c r="E22" s="668"/>
      <c r="F22" s="668"/>
      <c r="G22" s="669"/>
      <c r="H22" s="670"/>
      <c r="Z22" s="671"/>
      <c r="AB22" s="671"/>
    </row>
    <row r="23" spans="1:29" s="573" customFormat="1" ht="18" customHeight="1" thickBot="1">
      <c r="A23" s="672"/>
      <c r="B23" s="706" t="s">
        <v>525</v>
      </c>
      <c r="D23" s="666"/>
      <c r="E23" s="666"/>
      <c r="F23" s="666"/>
      <c r="G23" s="673"/>
      <c r="I23" s="674"/>
      <c r="J23" s="674"/>
      <c r="K23" s="674"/>
      <c r="L23" s="674"/>
      <c r="M23" s="674"/>
      <c r="N23" s="674"/>
      <c r="O23" s="674"/>
      <c r="P23" s="674"/>
      <c r="Q23" s="674"/>
      <c r="R23" s="674"/>
      <c r="S23" s="674"/>
      <c r="T23" s="674"/>
      <c r="U23" s="674"/>
      <c r="V23" s="674"/>
      <c r="W23" s="674"/>
      <c r="X23" s="674"/>
      <c r="Y23" s="674"/>
      <c r="Z23" s="335"/>
      <c r="AA23" s="674"/>
      <c r="AB23" s="671"/>
      <c r="AC23" s="674"/>
    </row>
    <row r="24" spans="1:28" s="573" customFormat="1" ht="18" customHeight="1" thickBot="1">
      <c r="A24" s="672"/>
      <c r="B24" s="1577" t="s">
        <v>273</v>
      </c>
      <c r="C24" s="1578"/>
      <c r="D24" s="1578"/>
      <c r="E24" s="1578"/>
      <c r="F24" s="675" t="s">
        <v>207</v>
      </c>
      <c r="G24" s="1095" t="s">
        <v>130</v>
      </c>
      <c r="H24" s="1095" t="s">
        <v>131</v>
      </c>
      <c r="I24" s="1095" t="s">
        <v>47</v>
      </c>
      <c r="J24" s="1095" t="s">
        <v>48</v>
      </c>
      <c r="K24" s="1095" t="s">
        <v>157</v>
      </c>
      <c r="L24" s="1095" t="s">
        <v>158</v>
      </c>
      <c r="M24" s="1095" t="s">
        <v>159</v>
      </c>
      <c r="N24" s="1095" t="s">
        <v>160</v>
      </c>
      <c r="O24" s="1095" t="s">
        <v>235</v>
      </c>
      <c r="P24" s="1095" t="s">
        <v>236</v>
      </c>
      <c r="Q24" s="1095" t="s">
        <v>237</v>
      </c>
      <c r="R24" s="1095" t="s">
        <v>241</v>
      </c>
      <c r="S24" s="1095" t="s">
        <v>242</v>
      </c>
      <c r="T24" s="1095" t="s">
        <v>243</v>
      </c>
      <c r="U24" s="1095" t="s">
        <v>244</v>
      </c>
      <c r="V24" s="1095" t="s">
        <v>245</v>
      </c>
      <c r="W24" s="1095" t="s">
        <v>389</v>
      </c>
      <c r="X24" s="1095" t="s">
        <v>390</v>
      </c>
      <c r="Y24" s="1095" t="s">
        <v>391</v>
      </c>
      <c r="Z24" s="1096" t="s">
        <v>392</v>
      </c>
      <c r="AB24" s="676" t="s">
        <v>274</v>
      </c>
    </row>
    <row r="25" spans="1:28" s="683" customFormat="1" ht="18" customHeight="1">
      <c r="A25" s="677"/>
      <c r="B25" s="678" t="s">
        <v>1014</v>
      </c>
      <c r="C25" s="679"/>
      <c r="D25" s="679"/>
      <c r="E25" s="679"/>
      <c r="F25" s="680" t="s">
        <v>275</v>
      </c>
      <c r="G25" s="681">
        <f>SUM(G26:G29,G30:G32)</f>
        <v>0</v>
      </c>
      <c r="H25" s="682">
        <f aca="true" t="shared" si="7" ref="H25:Z25">SUM(H26:H29,H30:H32)</f>
        <v>0</v>
      </c>
      <c r="I25" s="682">
        <f t="shared" si="7"/>
        <v>0</v>
      </c>
      <c r="J25" s="682">
        <f t="shared" si="7"/>
        <v>0</v>
      </c>
      <c r="K25" s="682">
        <f t="shared" si="7"/>
        <v>0</v>
      </c>
      <c r="L25" s="682">
        <f t="shared" si="7"/>
        <v>0</v>
      </c>
      <c r="M25" s="682">
        <f t="shared" si="7"/>
        <v>0</v>
      </c>
      <c r="N25" s="682">
        <f t="shared" si="7"/>
        <v>0</v>
      </c>
      <c r="O25" s="682">
        <f t="shared" si="7"/>
        <v>0</v>
      </c>
      <c r="P25" s="682">
        <f t="shared" si="7"/>
        <v>0</v>
      </c>
      <c r="Q25" s="682">
        <f t="shared" si="7"/>
        <v>0</v>
      </c>
      <c r="R25" s="682">
        <f t="shared" si="7"/>
        <v>0</v>
      </c>
      <c r="S25" s="682">
        <f t="shared" si="7"/>
        <v>0</v>
      </c>
      <c r="T25" s="682">
        <f t="shared" si="7"/>
        <v>0</v>
      </c>
      <c r="U25" s="682">
        <f t="shared" si="7"/>
        <v>0</v>
      </c>
      <c r="V25" s="682">
        <f t="shared" si="7"/>
        <v>0</v>
      </c>
      <c r="W25" s="682">
        <f t="shared" si="7"/>
        <v>0</v>
      </c>
      <c r="X25" s="682">
        <f t="shared" si="7"/>
        <v>0</v>
      </c>
      <c r="Y25" s="682">
        <f t="shared" si="7"/>
        <v>0</v>
      </c>
      <c r="Z25" s="1088">
        <f t="shared" si="7"/>
        <v>0</v>
      </c>
      <c r="AB25" s="1125">
        <f aca="true" t="shared" si="8" ref="AB25:AB32">SUM(G25:Z25)</f>
        <v>0</v>
      </c>
    </row>
    <row r="26" spans="1:28" s="573" customFormat="1" ht="18" customHeight="1">
      <c r="A26" s="672"/>
      <c r="B26" s="684"/>
      <c r="C26" s="685"/>
      <c r="D26" s="686"/>
      <c r="E26" s="686"/>
      <c r="F26" s="687" t="s">
        <v>275</v>
      </c>
      <c r="G26" s="688"/>
      <c r="H26" s="689"/>
      <c r="I26" s="689"/>
      <c r="J26" s="689"/>
      <c r="K26" s="689"/>
      <c r="L26" s="689"/>
      <c r="M26" s="689"/>
      <c r="N26" s="689"/>
      <c r="O26" s="689"/>
      <c r="P26" s="689"/>
      <c r="Q26" s="689"/>
      <c r="R26" s="689"/>
      <c r="S26" s="689"/>
      <c r="T26" s="689"/>
      <c r="U26" s="689"/>
      <c r="V26" s="689"/>
      <c r="W26" s="689"/>
      <c r="X26" s="689"/>
      <c r="Y26" s="689"/>
      <c r="Z26" s="718"/>
      <c r="AB26" s="1126">
        <f t="shared" si="8"/>
        <v>0</v>
      </c>
    </row>
    <row r="27" spans="1:28" s="573" customFormat="1" ht="18" customHeight="1">
      <c r="A27" s="672"/>
      <c r="B27" s="684"/>
      <c r="C27" s="690"/>
      <c r="D27" s="686"/>
      <c r="E27" s="686"/>
      <c r="F27" s="687" t="s">
        <v>275</v>
      </c>
      <c r="G27" s="688"/>
      <c r="H27" s="689"/>
      <c r="I27" s="689"/>
      <c r="J27" s="689"/>
      <c r="K27" s="689"/>
      <c r="L27" s="689"/>
      <c r="M27" s="689"/>
      <c r="N27" s="689"/>
      <c r="O27" s="689"/>
      <c r="P27" s="689"/>
      <c r="Q27" s="689"/>
      <c r="R27" s="689"/>
      <c r="S27" s="689"/>
      <c r="T27" s="689"/>
      <c r="U27" s="689"/>
      <c r="V27" s="689"/>
      <c r="W27" s="689"/>
      <c r="X27" s="689"/>
      <c r="Y27" s="689"/>
      <c r="Z27" s="718"/>
      <c r="AB27" s="1126">
        <f t="shared" si="8"/>
        <v>0</v>
      </c>
    </row>
    <row r="28" spans="1:28" s="573" customFormat="1" ht="18" customHeight="1">
      <c r="A28" s="672"/>
      <c r="B28" s="684"/>
      <c r="C28" s="690"/>
      <c r="D28" s="686"/>
      <c r="E28" s="686"/>
      <c r="F28" s="687" t="s">
        <v>275</v>
      </c>
      <c r="G28" s="688"/>
      <c r="H28" s="689"/>
      <c r="I28" s="689"/>
      <c r="J28" s="689"/>
      <c r="K28" s="689"/>
      <c r="L28" s="689"/>
      <c r="M28" s="689"/>
      <c r="N28" s="689"/>
      <c r="O28" s="689"/>
      <c r="P28" s="689"/>
      <c r="Q28" s="689"/>
      <c r="R28" s="689"/>
      <c r="S28" s="689"/>
      <c r="T28" s="689"/>
      <c r="U28" s="689"/>
      <c r="V28" s="689"/>
      <c r="W28" s="689"/>
      <c r="X28" s="689"/>
      <c r="Y28" s="689"/>
      <c r="Z28" s="718"/>
      <c r="AB28" s="1126">
        <f t="shared" si="8"/>
        <v>0</v>
      </c>
    </row>
    <row r="29" spans="1:28" s="573" customFormat="1" ht="18" customHeight="1">
      <c r="A29" s="672"/>
      <c r="B29" s="684"/>
      <c r="C29" s="690"/>
      <c r="D29" s="686"/>
      <c r="E29" s="686"/>
      <c r="F29" s="687" t="s">
        <v>275</v>
      </c>
      <c r="G29" s="688"/>
      <c r="H29" s="689"/>
      <c r="I29" s="689"/>
      <c r="J29" s="689"/>
      <c r="K29" s="689"/>
      <c r="L29" s="689"/>
      <c r="M29" s="689"/>
      <c r="N29" s="689"/>
      <c r="O29" s="689"/>
      <c r="P29" s="689"/>
      <c r="Q29" s="689"/>
      <c r="R29" s="689"/>
      <c r="S29" s="689"/>
      <c r="T29" s="689"/>
      <c r="U29" s="689"/>
      <c r="V29" s="689"/>
      <c r="W29" s="689"/>
      <c r="X29" s="689"/>
      <c r="Y29" s="689"/>
      <c r="Z29" s="718"/>
      <c r="AB29" s="1126">
        <f t="shared" si="8"/>
        <v>0</v>
      </c>
    </row>
    <row r="30" spans="1:28" s="573" customFormat="1" ht="18" customHeight="1">
      <c r="A30" s="672"/>
      <c r="B30" s="684"/>
      <c r="C30" s="690"/>
      <c r="D30" s="686"/>
      <c r="E30" s="686"/>
      <c r="F30" s="687" t="s">
        <v>275</v>
      </c>
      <c r="G30" s="688"/>
      <c r="H30" s="689"/>
      <c r="I30" s="689"/>
      <c r="J30" s="689"/>
      <c r="K30" s="689"/>
      <c r="L30" s="689"/>
      <c r="M30" s="689"/>
      <c r="N30" s="689"/>
      <c r="O30" s="689"/>
      <c r="P30" s="689"/>
      <c r="Q30" s="689"/>
      <c r="R30" s="689"/>
      <c r="S30" s="689"/>
      <c r="T30" s="689"/>
      <c r="U30" s="689"/>
      <c r="V30" s="689"/>
      <c r="W30" s="689"/>
      <c r="X30" s="689"/>
      <c r="Y30" s="689"/>
      <c r="Z30" s="718"/>
      <c r="AB30" s="1126">
        <f t="shared" si="8"/>
        <v>0</v>
      </c>
    </row>
    <row r="31" spans="1:28" s="573" customFormat="1" ht="18" customHeight="1">
      <c r="A31" s="672"/>
      <c r="B31" s="684"/>
      <c r="C31" s="690"/>
      <c r="D31" s="686"/>
      <c r="E31" s="686"/>
      <c r="F31" s="687" t="s">
        <v>275</v>
      </c>
      <c r="G31" s="688"/>
      <c r="H31" s="689"/>
      <c r="I31" s="689"/>
      <c r="J31" s="689"/>
      <c r="K31" s="689"/>
      <c r="L31" s="689"/>
      <c r="M31" s="689"/>
      <c r="N31" s="689"/>
      <c r="O31" s="689"/>
      <c r="P31" s="689"/>
      <c r="Q31" s="689"/>
      <c r="R31" s="689"/>
      <c r="S31" s="689"/>
      <c r="T31" s="689"/>
      <c r="U31" s="689"/>
      <c r="V31" s="689"/>
      <c r="W31" s="689"/>
      <c r="X31" s="689"/>
      <c r="Y31" s="689"/>
      <c r="Z31" s="718"/>
      <c r="AB31" s="1126">
        <f t="shared" si="8"/>
        <v>0</v>
      </c>
    </row>
    <row r="32" spans="1:28" s="573" customFormat="1" ht="18" customHeight="1" thickBot="1">
      <c r="A32" s="672"/>
      <c r="B32" s="693"/>
      <c r="C32" s="694"/>
      <c r="D32" s="695"/>
      <c r="E32" s="695"/>
      <c r="F32" s="696" t="s">
        <v>275</v>
      </c>
      <c r="G32" s="710"/>
      <c r="H32" s="711"/>
      <c r="I32" s="711"/>
      <c r="J32" s="711"/>
      <c r="K32" s="711"/>
      <c r="L32" s="711"/>
      <c r="M32" s="711"/>
      <c r="N32" s="711"/>
      <c r="O32" s="711"/>
      <c r="P32" s="711"/>
      <c r="Q32" s="711"/>
      <c r="R32" s="711"/>
      <c r="S32" s="711"/>
      <c r="T32" s="711"/>
      <c r="U32" s="711"/>
      <c r="V32" s="711"/>
      <c r="W32" s="711"/>
      <c r="X32" s="711"/>
      <c r="Y32" s="711"/>
      <c r="Z32" s="722"/>
      <c r="AB32" s="1127">
        <f t="shared" si="8"/>
        <v>0</v>
      </c>
    </row>
    <row r="33" spans="1:26" s="573" customFormat="1" ht="12">
      <c r="A33" s="672"/>
      <c r="B33" s="699" t="s">
        <v>720</v>
      </c>
      <c r="C33" s="700" t="s">
        <v>773</v>
      </c>
      <c r="D33" s="701"/>
      <c r="E33" s="701"/>
      <c r="F33" s="702"/>
      <c r="G33" s="703"/>
      <c r="H33" s="703"/>
      <c r="I33" s="703"/>
      <c r="J33" s="703"/>
      <c r="K33" s="703"/>
      <c r="L33" s="703"/>
      <c r="M33" s="703"/>
      <c r="N33" s="703"/>
      <c r="O33" s="703"/>
      <c r="P33" s="703"/>
      <c r="Q33" s="703"/>
      <c r="R33" s="703"/>
      <c r="S33" s="703"/>
      <c r="T33" s="703"/>
      <c r="U33" s="703"/>
      <c r="V33" s="703"/>
      <c r="W33" s="703"/>
      <c r="X33" s="671"/>
      <c r="Y33" s="671"/>
      <c r="Z33" s="703"/>
    </row>
    <row r="34" spans="1:26" s="573" customFormat="1" ht="12">
      <c r="A34" s="672"/>
      <c r="B34" s="699" t="s">
        <v>721</v>
      </c>
      <c r="C34" s="700" t="s">
        <v>276</v>
      </c>
      <c r="D34" s="701"/>
      <c r="E34" s="701"/>
      <c r="F34" s="702"/>
      <c r="G34" s="703"/>
      <c r="H34" s="703"/>
      <c r="I34" s="703"/>
      <c r="J34" s="703"/>
      <c r="K34" s="703"/>
      <c r="L34" s="703"/>
      <c r="M34" s="703"/>
      <c r="N34" s="703"/>
      <c r="O34" s="703"/>
      <c r="P34" s="703"/>
      <c r="Q34" s="703"/>
      <c r="R34" s="703"/>
      <c r="S34" s="703"/>
      <c r="T34" s="703"/>
      <c r="U34" s="703"/>
      <c r="V34" s="703"/>
      <c r="W34" s="703"/>
      <c r="X34" s="671"/>
      <c r="Y34" s="671"/>
      <c r="Z34" s="703"/>
    </row>
    <row r="35" spans="1:29" s="573" customFormat="1" ht="18" customHeight="1">
      <c r="A35" s="672"/>
      <c r="B35" s="704"/>
      <c r="C35" s="668"/>
      <c r="D35" s="701"/>
      <c r="E35" s="701"/>
      <c r="F35" s="701"/>
      <c r="H35" s="681"/>
      <c r="I35" s="705"/>
      <c r="J35" s="705"/>
      <c r="K35" s="705"/>
      <c r="L35" s="705"/>
      <c r="M35" s="705"/>
      <c r="N35" s="705"/>
      <c r="O35" s="705"/>
      <c r="P35" s="705"/>
      <c r="Q35" s="705"/>
      <c r="R35" s="705"/>
      <c r="S35" s="705"/>
      <c r="T35" s="705"/>
      <c r="U35" s="705"/>
      <c r="V35" s="705"/>
      <c r="W35" s="705"/>
      <c r="X35" s="705"/>
      <c r="Y35" s="705"/>
      <c r="Z35" s="671"/>
      <c r="AA35" s="705"/>
      <c r="AB35" s="671"/>
      <c r="AC35" s="705"/>
    </row>
    <row r="36" spans="1:29" s="573" customFormat="1" ht="18" customHeight="1" thickBot="1">
      <c r="A36" s="672"/>
      <c r="B36" s="706" t="s">
        <v>526</v>
      </c>
      <c r="C36" s="668"/>
      <c r="D36" s="668"/>
      <c r="E36" s="701"/>
      <c r="F36" s="701"/>
      <c r="G36" s="701"/>
      <c r="H36" s="702"/>
      <c r="I36" s="703"/>
      <c r="J36" s="703"/>
      <c r="K36" s="703"/>
      <c r="L36" s="703"/>
      <c r="M36" s="703"/>
      <c r="N36" s="703"/>
      <c r="O36" s="703"/>
      <c r="P36" s="703"/>
      <c r="Q36" s="703"/>
      <c r="R36" s="703"/>
      <c r="S36" s="703"/>
      <c r="T36" s="703"/>
      <c r="U36" s="703"/>
      <c r="V36" s="703"/>
      <c r="W36" s="703"/>
      <c r="X36" s="703"/>
      <c r="Y36" s="703"/>
      <c r="Z36" s="335"/>
      <c r="AA36" s="703"/>
      <c r="AB36" s="671"/>
      <c r="AC36" s="703"/>
    </row>
    <row r="37" spans="1:28" s="573" customFormat="1" ht="18" customHeight="1" thickBot="1">
      <c r="A37" s="672"/>
      <c r="B37" s="1577" t="s">
        <v>273</v>
      </c>
      <c r="C37" s="1578"/>
      <c r="D37" s="1578"/>
      <c r="E37" s="1578"/>
      <c r="F37" s="675" t="s">
        <v>207</v>
      </c>
      <c r="G37" s="1095" t="s">
        <v>130</v>
      </c>
      <c r="H37" s="1095" t="s">
        <v>131</v>
      </c>
      <c r="I37" s="1095" t="s">
        <v>47</v>
      </c>
      <c r="J37" s="1095" t="s">
        <v>48</v>
      </c>
      <c r="K37" s="1095" t="s">
        <v>157</v>
      </c>
      <c r="L37" s="1095" t="s">
        <v>158</v>
      </c>
      <c r="M37" s="1095" t="s">
        <v>159</v>
      </c>
      <c r="N37" s="1095" t="s">
        <v>160</v>
      </c>
      <c r="O37" s="1095" t="s">
        <v>235</v>
      </c>
      <c r="P37" s="1095" t="s">
        <v>236</v>
      </c>
      <c r="Q37" s="1095" t="s">
        <v>237</v>
      </c>
      <c r="R37" s="1095" t="s">
        <v>241</v>
      </c>
      <c r="S37" s="1095" t="s">
        <v>242</v>
      </c>
      <c r="T37" s="1095" t="s">
        <v>243</v>
      </c>
      <c r="U37" s="1095" t="s">
        <v>244</v>
      </c>
      <c r="V37" s="1095" t="s">
        <v>245</v>
      </c>
      <c r="W37" s="1095" t="s">
        <v>389</v>
      </c>
      <c r="X37" s="1095" t="s">
        <v>390</v>
      </c>
      <c r="Y37" s="1095" t="s">
        <v>391</v>
      </c>
      <c r="Z37" s="1096" t="s">
        <v>392</v>
      </c>
      <c r="AB37" s="676" t="s">
        <v>274</v>
      </c>
    </row>
    <row r="38" spans="1:28" s="683" customFormat="1" ht="18" customHeight="1">
      <c r="A38" s="677"/>
      <c r="B38" s="678" t="s">
        <v>277</v>
      </c>
      <c r="C38" s="679"/>
      <c r="D38" s="679"/>
      <c r="E38" s="707"/>
      <c r="F38" s="680" t="s">
        <v>275</v>
      </c>
      <c r="G38" s="681">
        <f>SUM(G39:G40)</f>
        <v>0</v>
      </c>
      <c r="H38" s="682">
        <f aca="true" t="shared" si="9" ref="H38:Z38">SUM(H39:H40)</f>
        <v>0</v>
      </c>
      <c r="I38" s="682">
        <f t="shared" si="9"/>
        <v>0</v>
      </c>
      <c r="J38" s="682">
        <f t="shared" si="9"/>
        <v>0</v>
      </c>
      <c r="K38" s="682">
        <f t="shared" si="9"/>
        <v>0</v>
      </c>
      <c r="L38" s="682">
        <f t="shared" si="9"/>
        <v>0</v>
      </c>
      <c r="M38" s="682">
        <f t="shared" si="9"/>
        <v>0</v>
      </c>
      <c r="N38" s="682">
        <f t="shared" si="9"/>
        <v>0</v>
      </c>
      <c r="O38" s="682">
        <f t="shared" si="9"/>
        <v>0</v>
      </c>
      <c r="P38" s="682">
        <f t="shared" si="9"/>
        <v>0</v>
      </c>
      <c r="Q38" s="682">
        <f t="shared" si="9"/>
        <v>0</v>
      </c>
      <c r="R38" s="682">
        <f t="shared" si="9"/>
        <v>0</v>
      </c>
      <c r="S38" s="682">
        <f t="shared" si="9"/>
        <v>0</v>
      </c>
      <c r="T38" s="682">
        <f t="shared" si="9"/>
        <v>0</v>
      </c>
      <c r="U38" s="682">
        <f t="shared" si="9"/>
        <v>0</v>
      </c>
      <c r="V38" s="682">
        <f t="shared" si="9"/>
        <v>0</v>
      </c>
      <c r="W38" s="682">
        <f t="shared" si="9"/>
        <v>0</v>
      </c>
      <c r="X38" s="682">
        <f t="shared" si="9"/>
        <v>0</v>
      </c>
      <c r="Y38" s="682">
        <f t="shared" si="9"/>
        <v>0</v>
      </c>
      <c r="Z38" s="1088">
        <f t="shared" si="9"/>
        <v>0</v>
      </c>
      <c r="AB38" s="1125">
        <f aca="true" t="shared" si="10" ref="AB38:AB61">SUM(G38:Z38)</f>
        <v>0</v>
      </c>
    </row>
    <row r="39" spans="1:28" s="573" customFormat="1" ht="18" customHeight="1">
      <c r="A39" s="672"/>
      <c r="B39" s="684"/>
      <c r="C39" s="685"/>
      <c r="D39" s="686"/>
      <c r="E39" s="708"/>
      <c r="F39" s="687" t="s">
        <v>275</v>
      </c>
      <c r="G39" s="688"/>
      <c r="H39" s="689"/>
      <c r="I39" s="689"/>
      <c r="J39" s="689"/>
      <c r="K39" s="689"/>
      <c r="L39" s="689"/>
      <c r="M39" s="689"/>
      <c r="N39" s="689"/>
      <c r="O39" s="689"/>
      <c r="P39" s="689"/>
      <c r="Q39" s="689"/>
      <c r="R39" s="689"/>
      <c r="S39" s="689"/>
      <c r="T39" s="689"/>
      <c r="U39" s="689"/>
      <c r="V39" s="689"/>
      <c r="W39" s="689"/>
      <c r="X39" s="689"/>
      <c r="Y39" s="689"/>
      <c r="Z39" s="718"/>
      <c r="AB39" s="1126">
        <f t="shared" si="10"/>
        <v>0</v>
      </c>
    </row>
    <row r="40" spans="1:28" s="573" customFormat="1" ht="18" customHeight="1" thickBot="1">
      <c r="A40" s="672"/>
      <c r="B40" s="684"/>
      <c r="C40" s="694"/>
      <c r="D40" s="695"/>
      <c r="E40" s="709"/>
      <c r="F40" s="696" t="s">
        <v>275</v>
      </c>
      <c r="G40" s="710"/>
      <c r="H40" s="711"/>
      <c r="I40" s="711"/>
      <c r="J40" s="711"/>
      <c r="K40" s="711"/>
      <c r="L40" s="711"/>
      <c r="M40" s="711"/>
      <c r="N40" s="711"/>
      <c r="O40" s="711"/>
      <c r="P40" s="711"/>
      <c r="Q40" s="711"/>
      <c r="R40" s="711"/>
      <c r="S40" s="711"/>
      <c r="T40" s="711"/>
      <c r="U40" s="711"/>
      <c r="V40" s="711"/>
      <c r="W40" s="711"/>
      <c r="X40" s="711"/>
      <c r="Y40" s="711"/>
      <c r="Z40" s="722"/>
      <c r="AB40" s="1127">
        <f t="shared" si="10"/>
        <v>0</v>
      </c>
    </row>
    <row r="41" spans="1:28" s="683" customFormat="1" ht="18" customHeight="1">
      <c r="A41" s="677"/>
      <c r="B41" s="712" t="s">
        <v>278</v>
      </c>
      <c r="C41" s="713"/>
      <c r="D41" s="713"/>
      <c r="E41" s="714"/>
      <c r="F41" s="715" t="s">
        <v>275</v>
      </c>
      <c r="G41" s="716">
        <f>SUM(G42:G52)</f>
        <v>0</v>
      </c>
      <c r="H41" s="717">
        <f aca="true" t="shared" si="11" ref="H41:Z41">SUM(H42:H52)</f>
        <v>0</v>
      </c>
      <c r="I41" s="717">
        <f t="shared" si="11"/>
        <v>0</v>
      </c>
      <c r="J41" s="717">
        <f t="shared" si="11"/>
        <v>0</v>
      </c>
      <c r="K41" s="717">
        <f t="shared" si="11"/>
        <v>0</v>
      </c>
      <c r="L41" s="717">
        <f t="shared" si="11"/>
        <v>0</v>
      </c>
      <c r="M41" s="717">
        <f t="shared" si="11"/>
        <v>0</v>
      </c>
      <c r="N41" s="717">
        <f t="shared" si="11"/>
        <v>0</v>
      </c>
      <c r="O41" s="717">
        <f t="shared" si="11"/>
        <v>0</v>
      </c>
      <c r="P41" s="717">
        <f t="shared" si="11"/>
        <v>0</v>
      </c>
      <c r="Q41" s="717">
        <f t="shared" si="11"/>
        <v>0</v>
      </c>
      <c r="R41" s="717">
        <f t="shared" si="11"/>
        <v>0</v>
      </c>
      <c r="S41" s="717">
        <f t="shared" si="11"/>
        <v>0</v>
      </c>
      <c r="T41" s="717">
        <f t="shared" si="11"/>
        <v>0</v>
      </c>
      <c r="U41" s="717">
        <f t="shared" si="11"/>
        <v>0</v>
      </c>
      <c r="V41" s="717">
        <f t="shared" si="11"/>
        <v>0</v>
      </c>
      <c r="W41" s="717">
        <f t="shared" si="11"/>
        <v>0</v>
      </c>
      <c r="X41" s="717">
        <f t="shared" si="11"/>
        <v>0</v>
      </c>
      <c r="Y41" s="717">
        <f t="shared" si="11"/>
        <v>0</v>
      </c>
      <c r="Z41" s="1089">
        <f t="shared" si="11"/>
        <v>0</v>
      </c>
      <c r="AB41" s="1128">
        <f t="shared" si="10"/>
        <v>0</v>
      </c>
    </row>
    <row r="42" spans="1:28" s="573" customFormat="1" ht="18" customHeight="1">
      <c r="A42" s="672"/>
      <c r="B42" s="684"/>
      <c r="C42" s="737"/>
      <c r="D42" s="686"/>
      <c r="E42" s="708"/>
      <c r="F42" s="687" t="s">
        <v>275</v>
      </c>
      <c r="G42" s="688"/>
      <c r="H42" s="689"/>
      <c r="I42" s="689"/>
      <c r="J42" s="689"/>
      <c r="K42" s="689"/>
      <c r="L42" s="689"/>
      <c r="M42" s="689"/>
      <c r="N42" s="689"/>
      <c r="O42" s="689"/>
      <c r="P42" s="689"/>
      <c r="Q42" s="689"/>
      <c r="R42" s="689"/>
      <c r="S42" s="689"/>
      <c r="T42" s="689"/>
      <c r="U42" s="689"/>
      <c r="V42" s="689"/>
      <c r="W42" s="689"/>
      <c r="X42" s="689"/>
      <c r="Y42" s="689"/>
      <c r="Z42" s="718"/>
      <c r="AB42" s="1129">
        <f t="shared" si="10"/>
        <v>0</v>
      </c>
    </row>
    <row r="43" spans="1:28" s="573" customFormat="1" ht="18" customHeight="1">
      <c r="A43" s="672"/>
      <c r="B43" s="684"/>
      <c r="C43" s="737"/>
      <c r="D43" s="727"/>
      <c r="E43" s="708"/>
      <c r="F43" s="687" t="s">
        <v>275</v>
      </c>
      <c r="G43" s="688"/>
      <c r="H43" s="689"/>
      <c r="I43" s="689"/>
      <c r="J43" s="689"/>
      <c r="K43" s="689"/>
      <c r="L43" s="689"/>
      <c r="M43" s="689"/>
      <c r="N43" s="689"/>
      <c r="O43" s="689"/>
      <c r="P43" s="689"/>
      <c r="Q43" s="689"/>
      <c r="R43" s="689"/>
      <c r="S43" s="689"/>
      <c r="T43" s="689"/>
      <c r="U43" s="689"/>
      <c r="V43" s="689"/>
      <c r="W43" s="689"/>
      <c r="X43" s="689"/>
      <c r="Y43" s="689"/>
      <c r="Z43" s="718"/>
      <c r="AB43" s="1129">
        <f t="shared" si="10"/>
        <v>0</v>
      </c>
    </row>
    <row r="44" spans="1:28" s="573" customFormat="1" ht="18" customHeight="1">
      <c r="A44" s="672"/>
      <c r="B44" s="684"/>
      <c r="C44" s="737"/>
      <c r="D44" s="727"/>
      <c r="E44" s="708"/>
      <c r="F44" s="687" t="s">
        <v>279</v>
      </c>
      <c r="G44" s="688"/>
      <c r="H44" s="689"/>
      <c r="I44" s="689"/>
      <c r="J44" s="689"/>
      <c r="K44" s="689"/>
      <c r="L44" s="689"/>
      <c r="M44" s="689"/>
      <c r="N44" s="689"/>
      <c r="O44" s="689"/>
      <c r="P44" s="689"/>
      <c r="Q44" s="689"/>
      <c r="R44" s="689"/>
      <c r="S44" s="689"/>
      <c r="T44" s="689"/>
      <c r="U44" s="689"/>
      <c r="V44" s="689"/>
      <c r="W44" s="689"/>
      <c r="X44" s="689"/>
      <c r="Y44" s="689"/>
      <c r="Z44" s="718"/>
      <c r="AB44" s="1129">
        <f t="shared" si="10"/>
        <v>0</v>
      </c>
    </row>
    <row r="45" spans="1:28" s="573" customFormat="1" ht="18" customHeight="1">
      <c r="A45" s="672"/>
      <c r="B45" s="684"/>
      <c r="C45" s="737"/>
      <c r="D45" s="686"/>
      <c r="E45" s="708"/>
      <c r="F45" s="687" t="s">
        <v>279</v>
      </c>
      <c r="G45" s="688"/>
      <c r="H45" s="689"/>
      <c r="I45" s="689"/>
      <c r="J45" s="689"/>
      <c r="K45" s="689"/>
      <c r="L45" s="689"/>
      <c r="M45" s="689"/>
      <c r="N45" s="689"/>
      <c r="O45" s="689"/>
      <c r="P45" s="689"/>
      <c r="Q45" s="689"/>
      <c r="R45" s="689"/>
      <c r="S45" s="689"/>
      <c r="T45" s="689"/>
      <c r="U45" s="689"/>
      <c r="V45" s="689"/>
      <c r="W45" s="689"/>
      <c r="X45" s="689"/>
      <c r="Y45" s="689"/>
      <c r="Z45" s="718"/>
      <c r="AB45" s="1129">
        <f t="shared" si="10"/>
        <v>0</v>
      </c>
    </row>
    <row r="46" spans="1:28" s="573" customFormat="1" ht="18" customHeight="1">
      <c r="A46" s="672"/>
      <c r="B46" s="684"/>
      <c r="C46" s="737"/>
      <c r="D46" s="727"/>
      <c r="E46" s="708"/>
      <c r="F46" s="687" t="s">
        <v>279</v>
      </c>
      <c r="G46" s="688"/>
      <c r="H46" s="689"/>
      <c r="I46" s="689"/>
      <c r="J46" s="689"/>
      <c r="K46" s="689"/>
      <c r="L46" s="689"/>
      <c r="M46" s="689"/>
      <c r="N46" s="689"/>
      <c r="O46" s="689"/>
      <c r="P46" s="689"/>
      <c r="Q46" s="689"/>
      <c r="R46" s="689"/>
      <c r="S46" s="689"/>
      <c r="T46" s="689"/>
      <c r="U46" s="689"/>
      <c r="V46" s="689"/>
      <c r="W46" s="689"/>
      <c r="X46" s="689"/>
      <c r="Y46" s="689"/>
      <c r="Z46" s="718"/>
      <c r="AB46" s="1129">
        <f t="shared" si="10"/>
        <v>0</v>
      </c>
    </row>
    <row r="47" spans="1:28" s="573" customFormat="1" ht="18" customHeight="1">
      <c r="A47" s="672"/>
      <c r="B47" s="684"/>
      <c r="C47" s="690"/>
      <c r="D47" s="686"/>
      <c r="E47" s="708"/>
      <c r="F47" s="687" t="s">
        <v>279</v>
      </c>
      <c r="G47" s="688"/>
      <c r="H47" s="689"/>
      <c r="I47" s="689"/>
      <c r="J47" s="689"/>
      <c r="K47" s="689"/>
      <c r="L47" s="689"/>
      <c r="M47" s="689"/>
      <c r="N47" s="689"/>
      <c r="O47" s="689"/>
      <c r="P47" s="689"/>
      <c r="Q47" s="689"/>
      <c r="R47" s="689"/>
      <c r="S47" s="689"/>
      <c r="T47" s="689"/>
      <c r="U47" s="689"/>
      <c r="V47" s="689"/>
      <c r="W47" s="689"/>
      <c r="X47" s="689"/>
      <c r="Y47" s="689"/>
      <c r="Z47" s="718"/>
      <c r="AB47" s="1129">
        <f t="shared" si="10"/>
        <v>0</v>
      </c>
    </row>
    <row r="48" spans="1:28" s="573" customFormat="1" ht="18" customHeight="1">
      <c r="A48" s="672"/>
      <c r="B48" s="684"/>
      <c r="C48" s="685"/>
      <c r="D48" s="686"/>
      <c r="E48" s="708"/>
      <c r="F48" s="687" t="s">
        <v>279</v>
      </c>
      <c r="G48" s="688"/>
      <c r="H48" s="689"/>
      <c r="I48" s="689"/>
      <c r="J48" s="689"/>
      <c r="K48" s="689"/>
      <c r="L48" s="689"/>
      <c r="M48" s="689"/>
      <c r="N48" s="689"/>
      <c r="O48" s="689"/>
      <c r="P48" s="689"/>
      <c r="Q48" s="689"/>
      <c r="R48" s="689"/>
      <c r="S48" s="689"/>
      <c r="T48" s="689"/>
      <c r="U48" s="689"/>
      <c r="V48" s="689"/>
      <c r="W48" s="689"/>
      <c r="X48" s="689"/>
      <c r="Y48" s="689"/>
      <c r="Z48" s="718"/>
      <c r="AB48" s="1129">
        <f t="shared" si="10"/>
        <v>0</v>
      </c>
    </row>
    <row r="49" spans="1:28" s="573" customFormat="1" ht="18" customHeight="1">
      <c r="A49" s="672"/>
      <c r="B49" s="684"/>
      <c r="C49" s="690"/>
      <c r="D49" s="686"/>
      <c r="E49" s="708"/>
      <c r="F49" s="687" t="s">
        <v>279</v>
      </c>
      <c r="G49" s="688"/>
      <c r="H49" s="689"/>
      <c r="I49" s="689"/>
      <c r="J49" s="689"/>
      <c r="K49" s="689"/>
      <c r="L49" s="689"/>
      <c r="M49" s="689"/>
      <c r="N49" s="689"/>
      <c r="O49" s="689"/>
      <c r="P49" s="689"/>
      <c r="Q49" s="689"/>
      <c r="R49" s="689"/>
      <c r="S49" s="689"/>
      <c r="T49" s="689"/>
      <c r="U49" s="689"/>
      <c r="V49" s="689"/>
      <c r="W49" s="689"/>
      <c r="X49" s="689"/>
      <c r="Y49" s="689"/>
      <c r="Z49" s="718"/>
      <c r="AB49" s="1129">
        <f t="shared" si="10"/>
        <v>0</v>
      </c>
    </row>
    <row r="50" spans="1:28" s="573" customFormat="1" ht="18" customHeight="1">
      <c r="A50" s="672"/>
      <c r="B50" s="684"/>
      <c r="C50" s="690"/>
      <c r="D50" s="686"/>
      <c r="E50" s="708"/>
      <c r="F50" s="687" t="s">
        <v>279</v>
      </c>
      <c r="G50" s="688"/>
      <c r="H50" s="689"/>
      <c r="I50" s="689"/>
      <c r="J50" s="689"/>
      <c r="K50" s="689"/>
      <c r="L50" s="689"/>
      <c r="M50" s="689"/>
      <c r="N50" s="689"/>
      <c r="O50" s="689"/>
      <c r="P50" s="689"/>
      <c r="Q50" s="689"/>
      <c r="R50" s="689"/>
      <c r="S50" s="689"/>
      <c r="T50" s="689"/>
      <c r="U50" s="689"/>
      <c r="V50" s="689"/>
      <c r="W50" s="689"/>
      <c r="X50" s="689"/>
      <c r="Y50" s="689"/>
      <c r="Z50" s="718"/>
      <c r="AB50" s="1129">
        <f t="shared" si="10"/>
        <v>0</v>
      </c>
    </row>
    <row r="51" spans="1:28" s="573" customFormat="1" ht="18" customHeight="1">
      <c r="A51" s="672"/>
      <c r="B51" s="684"/>
      <c r="C51" s="685"/>
      <c r="D51" s="686"/>
      <c r="E51" s="708"/>
      <c r="F51" s="687" t="s">
        <v>279</v>
      </c>
      <c r="G51" s="688"/>
      <c r="H51" s="689"/>
      <c r="I51" s="689"/>
      <c r="J51" s="689"/>
      <c r="K51" s="689"/>
      <c r="L51" s="689"/>
      <c r="M51" s="689"/>
      <c r="N51" s="689"/>
      <c r="O51" s="689"/>
      <c r="P51" s="689"/>
      <c r="Q51" s="689"/>
      <c r="R51" s="689"/>
      <c r="S51" s="689"/>
      <c r="T51" s="689"/>
      <c r="U51" s="689"/>
      <c r="V51" s="689"/>
      <c r="W51" s="689"/>
      <c r="X51" s="689"/>
      <c r="Y51" s="689"/>
      <c r="Z51" s="718"/>
      <c r="AB51" s="1129">
        <f t="shared" si="10"/>
        <v>0</v>
      </c>
    </row>
    <row r="52" spans="1:28" s="573" customFormat="1" ht="18" customHeight="1" thickBot="1">
      <c r="A52" s="672"/>
      <c r="B52" s="693"/>
      <c r="C52" s="719"/>
      <c r="D52" s="720"/>
      <c r="E52" s="721"/>
      <c r="F52" s="696" t="s">
        <v>279</v>
      </c>
      <c r="G52" s="710"/>
      <c r="H52" s="711"/>
      <c r="I52" s="711"/>
      <c r="J52" s="711"/>
      <c r="K52" s="711"/>
      <c r="L52" s="711"/>
      <c r="M52" s="711"/>
      <c r="N52" s="711"/>
      <c r="O52" s="711"/>
      <c r="P52" s="711"/>
      <c r="Q52" s="711"/>
      <c r="R52" s="711"/>
      <c r="S52" s="711"/>
      <c r="T52" s="711"/>
      <c r="U52" s="711"/>
      <c r="V52" s="711"/>
      <c r="W52" s="711"/>
      <c r="X52" s="711"/>
      <c r="Y52" s="711"/>
      <c r="Z52" s="722"/>
      <c r="AB52" s="1130">
        <f t="shared" si="10"/>
        <v>0</v>
      </c>
    </row>
    <row r="53" spans="1:28" s="683" customFormat="1" ht="18" customHeight="1">
      <c r="A53" s="677"/>
      <c r="B53" s="723" t="s">
        <v>280</v>
      </c>
      <c r="C53" s="679"/>
      <c r="D53" s="724"/>
      <c r="E53" s="707"/>
      <c r="F53" s="680" t="s">
        <v>275</v>
      </c>
      <c r="G53" s="681">
        <f>SUM(G54:G60)</f>
        <v>0</v>
      </c>
      <c r="H53" s="682">
        <f aca="true" t="shared" si="12" ref="H53:Z53">SUM(H54:H60)</f>
        <v>0</v>
      </c>
      <c r="I53" s="682">
        <f t="shared" si="12"/>
        <v>0</v>
      </c>
      <c r="J53" s="682">
        <f t="shared" si="12"/>
        <v>0</v>
      </c>
      <c r="K53" s="682">
        <f t="shared" si="12"/>
        <v>0</v>
      </c>
      <c r="L53" s="682">
        <f t="shared" si="12"/>
        <v>0</v>
      </c>
      <c r="M53" s="682">
        <f t="shared" si="12"/>
        <v>0</v>
      </c>
      <c r="N53" s="682">
        <f t="shared" si="12"/>
        <v>0</v>
      </c>
      <c r="O53" s="682">
        <f t="shared" si="12"/>
        <v>0</v>
      </c>
      <c r="P53" s="682">
        <f t="shared" si="12"/>
        <v>0</v>
      </c>
      <c r="Q53" s="682">
        <f t="shared" si="12"/>
        <v>0</v>
      </c>
      <c r="R53" s="682">
        <f t="shared" si="12"/>
        <v>0</v>
      </c>
      <c r="S53" s="682">
        <f t="shared" si="12"/>
        <v>0</v>
      </c>
      <c r="T53" s="682">
        <f t="shared" si="12"/>
        <v>0</v>
      </c>
      <c r="U53" s="682">
        <f t="shared" si="12"/>
        <v>0</v>
      </c>
      <c r="V53" s="682">
        <f t="shared" si="12"/>
        <v>0</v>
      </c>
      <c r="W53" s="682">
        <f t="shared" si="12"/>
        <v>0</v>
      </c>
      <c r="X53" s="682">
        <f t="shared" si="12"/>
        <v>0</v>
      </c>
      <c r="Y53" s="682">
        <f t="shared" si="12"/>
        <v>0</v>
      </c>
      <c r="Z53" s="1088">
        <f t="shared" si="12"/>
        <v>0</v>
      </c>
      <c r="AB53" s="1125">
        <f t="shared" si="10"/>
        <v>0</v>
      </c>
    </row>
    <row r="54" spans="1:28" s="573" customFormat="1" ht="18" customHeight="1">
      <c r="A54" s="672"/>
      <c r="B54" s="725"/>
      <c r="C54" s="726"/>
      <c r="D54" s="727"/>
      <c r="E54" s="728"/>
      <c r="F54" s="729" t="s">
        <v>50</v>
      </c>
      <c r="G54" s="688"/>
      <c r="H54" s="689"/>
      <c r="I54" s="689"/>
      <c r="J54" s="689"/>
      <c r="K54" s="689"/>
      <c r="L54" s="689"/>
      <c r="M54" s="689"/>
      <c r="N54" s="689"/>
      <c r="O54" s="689"/>
      <c r="P54" s="689"/>
      <c r="Q54" s="689"/>
      <c r="R54" s="689"/>
      <c r="S54" s="689"/>
      <c r="T54" s="689"/>
      <c r="U54" s="689"/>
      <c r="V54" s="689"/>
      <c r="W54" s="689"/>
      <c r="X54" s="689"/>
      <c r="Y54" s="689"/>
      <c r="Z54" s="718"/>
      <c r="AB54" s="1126">
        <f t="shared" si="10"/>
        <v>0</v>
      </c>
    </row>
    <row r="55" spans="1:28" s="573" customFormat="1" ht="18" customHeight="1">
      <c r="A55" s="672"/>
      <c r="B55" s="725"/>
      <c r="C55" s="726"/>
      <c r="D55" s="727"/>
      <c r="E55" s="728"/>
      <c r="F55" s="729" t="s">
        <v>50</v>
      </c>
      <c r="G55" s="688"/>
      <c r="H55" s="689"/>
      <c r="I55" s="689"/>
      <c r="J55" s="689"/>
      <c r="K55" s="689"/>
      <c r="L55" s="689"/>
      <c r="M55" s="689"/>
      <c r="N55" s="689"/>
      <c r="O55" s="689"/>
      <c r="P55" s="689"/>
      <c r="Q55" s="689"/>
      <c r="R55" s="689"/>
      <c r="S55" s="689"/>
      <c r="T55" s="689"/>
      <c r="U55" s="689"/>
      <c r="V55" s="689"/>
      <c r="W55" s="689"/>
      <c r="X55" s="689"/>
      <c r="Y55" s="689"/>
      <c r="Z55" s="718"/>
      <c r="AB55" s="1126">
        <f t="shared" si="10"/>
        <v>0</v>
      </c>
    </row>
    <row r="56" spans="1:28" s="573" customFormat="1" ht="18" customHeight="1">
      <c r="A56" s="672"/>
      <c r="B56" s="725"/>
      <c r="C56" s="726"/>
      <c r="D56" s="727"/>
      <c r="E56" s="728"/>
      <c r="F56" s="729" t="s">
        <v>50</v>
      </c>
      <c r="G56" s="688"/>
      <c r="H56" s="689"/>
      <c r="I56" s="689"/>
      <c r="J56" s="689"/>
      <c r="K56" s="689"/>
      <c r="L56" s="689"/>
      <c r="M56" s="689"/>
      <c r="N56" s="689"/>
      <c r="O56" s="689"/>
      <c r="P56" s="689"/>
      <c r="Q56" s="689"/>
      <c r="R56" s="689"/>
      <c r="S56" s="689"/>
      <c r="T56" s="689"/>
      <c r="U56" s="689"/>
      <c r="V56" s="689"/>
      <c r="W56" s="689"/>
      <c r="X56" s="689"/>
      <c r="Y56" s="689"/>
      <c r="Z56" s="718"/>
      <c r="AB56" s="1126">
        <f t="shared" si="10"/>
        <v>0</v>
      </c>
    </row>
    <row r="57" spans="1:28" s="573" customFormat="1" ht="18" customHeight="1">
      <c r="A57" s="672"/>
      <c r="B57" s="725"/>
      <c r="C57" s="726"/>
      <c r="D57" s="727"/>
      <c r="E57" s="728"/>
      <c r="F57" s="729" t="s">
        <v>50</v>
      </c>
      <c r="G57" s="688"/>
      <c r="H57" s="689"/>
      <c r="I57" s="689"/>
      <c r="J57" s="689"/>
      <c r="K57" s="689"/>
      <c r="L57" s="689"/>
      <c r="M57" s="689"/>
      <c r="N57" s="689"/>
      <c r="O57" s="689"/>
      <c r="P57" s="689"/>
      <c r="Q57" s="689"/>
      <c r="R57" s="689"/>
      <c r="S57" s="689"/>
      <c r="T57" s="689"/>
      <c r="U57" s="689"/>
      <c r="V57" s="689"/>
      <c r="W57" s="689"/>
      <c r="X57" s="689"/>
      <c r="Y57" s="689"/>
      <c r="Z57" s="718"/>
      <c r="AB57" s="1126">
        <f t="shared" si="10"/>
        <v>0</v>
      </c>
    </row>
    <row r="58" spans="1:28" s="573" customFormat="1" ht="18" customHeight="1">
      <c r="A58" s="672"/>
      <c r="B58" s="725"/>
      <c r="C58" s="726"/>
      <c r="D58" s="727"/>
      <c r="E58" s="728"/>
      <c r="F58" s="729" t="s">
        <v>50</v>
      </c>
      <c r="G58" s="688"/>
      <c r="H58" s="689"/>
      <c r="I58" s="689"/>
      <c r="J58" s="689"/>
      <c r="K58" s="689"/>
      <c r="L58" s="689"/>
      <c r="M58" s="689"/>
      <c r="N58" s="689"/>
      <c r="O58" s="689"/>
      <c r="P58" s="689"/>
      <c r="Q58" s="689"/>
      <c r="R58" s="689"/>
      <c r="S58" s="689"/>
      <c r="T58" s="689"/>
      <c r="U58" s="689"/>
      <c r="V58" s="689"/>
      <c r="W58" s="689"/>
      <c r="X58" s="689"/>
      <c r="Y58" s="689"/>
      <c r="Z58" s="718"/>
      <c r="AB58" s="1126">
        <f t="shared" si="10"/>
        <v>0</v>
      </c>
    </row>
    <row r="59" spans="1:28" s="573" customFormat="1" ht="18" customHeight="1">
      <c r="A59" s="672"/>
      <c r="B59" s="725"/>
      <c r="C59" s="726"/>
      <c r="D59" s="727"/>
      <c r="E59" s="728"/>
      <c r="F59" s="729" t="s">
        <v>50</v>
      </c>
      <c r="G59" s="688"/>
      <c r="H59" s="689"/>
      <c r="I59" s="689"/>
      <c r="J59" s="689"/>
      <c r="K59" s="689"/>
      <c r="L59" s="689"/>
      <c r="M59" s="689"/>
      <c r="N59" s="689"/>
      <c r="O59" s="689"/>
      <c r="P59" s="689"/>
      <c r="Q59" s="689"/>
      <c r="R59" s="689"/>
      <c r="S59" s="689"/>
      <c r="T59" s="689"/>
      <c r="U59" s="689"/>
      <c r="V59" s="689"/>
      <c r="W59" s="689"/>
      <c r="X59" s="689"/>
      <c r="Y59" s="689"/>
      <c r="Z59" s="718"/>
      <c r="AB59" s="1126">
        <f t="shared" si="10"/>
        <v>0</v>
      </c>
    </row>
    <row r="60" spans="1:28" s="573" customFormat="1" ht="18" customHeight="1" thickBot="1">
      <c r="A60" s="672"/>
      <c r="B60" s="725"/>
      <c r="C60" s="730"/>
      <c r="D60" s="731"/>
      <c r="E60" s="732"/>
      <c r="F60" s="733" t="s">
        <v>50</v>
      </c>
      <c r="G60" s="710"/>
      <c r="H60" s="711"/>
      <c r="I60" s="711"/>
      <c r="J60" s="711"/>
      <c r="K60" s="711"/>
      <c r="L60" s="711"/>
      <c r="M60" s="711"/>
      <c r="N60" s="711"/>
      <c r="O60" s="711"/>
      <c r="P60" s="711"/>
      <c r="Q60" s="711"/>
      <c r="R60" s="711"/>
      <c r="S60" s="711"/>
      <c r="T60" s="711"/>
      <c r="U60" s="711"/>
      <c r="V60" s="711"/>
      <c r="W60" s="711"/>
      <c r="X60" s="711"/>
      <c r="Y60" s="711"/>
      <c r="Z60" s="722"/>
      <c r="AB60" s="1127">
        <f t="shared" si="10"/>
        <v>0</v>
      </c>
    </row>
    <row r="61" spans="1:28" s="683" customFormat="1" ht="18" customHeight="1" thickBot="1">
      <c r="A61" s="677"/>
      <c r="B61" s="1579" t="s">
        <v>527</v>
      </c>
      <c r="C61" s="1580"/>
      <c r="D61" s="1580"/>
      <c r="E61" s="1580"/>
      <c r="F61" s="734" t="s">
        <v>206</v>
      </c>
      <c r="G61" s="735">
        <f aca="true" t="shared" si="13" ref="G61:Z61">SUM(G38,G41,G53)</f>
        <v>0</v>
      </c>
      <c r="H61" s="736">
        <f t="shared" si="13"/>
        <v>0</v>
      </c>
      <c r="I61" s="736">
        <f t="shared" si="13"/>
        <v>0</v>
      </c>
      <c r="J61" s="736">
        <f t="shared" si="13"/>
        <v>0</v>
      </c>
      <c r="K61" s="736">
        <f t="shared" si="13"/>
        <v>0</v>
      </c>
      <c r="L61" s="736">
        <f t="shared" si="13"/>
        <v>0</v>
      </c>
      <c r="M61" s="736">
        <f t="shared" si="13"/>
        <v>0</v>
      </c>
      <c r="N61" s="736">
        <f t="shared" si="13"/>
        <v>0</v>
      </c>
      <c r="O61" s="736">
        <f t="shared" si="13"/>
        <v>0</v>
      </c>
      <c r="P61" s="736">
        <f t="shared" si="13"/>
        <v>0</v>
      </c>
      <c r="Q61" s="736">
        <f t="shared" si="13"/>
        <v>0</v>
      </c>
      <c r="R61" s="736">
        <f t="shared" si="13"/>
        <v>0</v>
      </c>
      <c r="S61" s="736">
        <f t="shared" si="13"/>
        <v>0</v>
      </c>
      <c r="T61" s="736">
        <f t="shared" si="13"/>
        <v>0</v>
      </c>
      <c r="U61" s="736">
        <f t="shared" si="13"/>
        <v>0</v>
      </c>
      <c r="V61" s="736">
        <f t="shared" si="13"/>
        <v>0</v>
      </c>
      <c r="W61" s="736">
        <f t="shared" si="13"/>
        <v>0</v>
      </c>
      <c r="X61" s="736">
        <f t="shared" si="13"/>
        <v>0</v>
      </c>
      <c r="Y61" s="736">
        <f t="shared" si="13"/>
        <v>0</v>
      </c>
      <c r="Z61" s="1090">
        <f t="shared" si="13"/>
        <v>0</v>
      </c>
      <c r="AB61" s="1131">
        <f t="shared" si="10"/>
        <v>0</v>
      </c>
    </row>
    <row r="62" ht="19.5" customHeight="1" thickBot="1"/>
    <row r="63" spans="1:26" s="113" customFormat="1" ht="13.5">
      <c r="A63" s="164"/>
      <c r="B63" s="164"/>
      <c r="C63" s="164"/>
      <c r="X63" s="1447" t="s">
        <v>127</v>
      </c>
      <c r="Y63" s="1465"/>
      <c r="Z63" s="1448"/>
    </row>
    <row r="64" spans="24:26" s="113" customFormat="1" ht="12" customHeight="1" thickBot="1">
      <c r="X64" s="1449"/>
      <c r="Y64" s="1466"/>
      <c r="Z64" s="1450"/>
    </row>
    <row r="65" ht="19.5" customHeight="1"/>
  </sheetData>
  <sheetProtection/>
  <mergeCells count="10">
    <mergeCell ref="B24:E24"/>
    <mergeCell ref="B37:E37"/>
    <mergeCell ref="B61:E61"/>
    <mergeCell ref="X63:Z64"/>
    <mergeCell ref="C11:D11"/>
    <mergeCell ref="B13:E13"/>
    <mergeCell ref="B3:AB3"/>
    <mergeCell ref="B6:F6"/>
    <mergeCell ref="C7:D7"/>
    <mergeCell ref="B10:E10"/>
  </mergeCells>
  <printOptions horizontalCentered="1"/>
  <pageMargins left="0.7874015748031497" right="0.7874015748031497" top="0.984251968503937" bottom="0.984251968503937" header="0.5118110236220472" footer="0.5118110236220472"/>
  <pageSetup horizontalDpi="300" verticalDpi="300" orientation="landscape" paperSize="8" scale="62" r:id="rId2"/>
  <drawing r:id="rId1"/>
</worksheet>
</file>

<file path=xl/worksheets/sheet23.xml><?xml version="1.0" encoding="utf-8"?>
<worksheet xmlns="http://schemas.openxmlformats.org/spreadsheetml/2006/main" xmlns:r="http://schemas.openxmlformats.org/officeDocument/2006/relationships">
  <dimension ref="A1:Q43"/>
  <sheetViews>
    <sheetView view="pageBreakPreview" zoomScale="85" zoomScaleNormal="55" zoomScaleSheetLayoutView="85" zoomScalePageLayoutView="0" workbookViewId="0" topLeftCell="A1">
      <selection activeCell="M9" sqref="M9"/>
    </sheetView>
  </sheetViews>
  <sheetFormatPr defaultColWidth="9.00390625" defaultRowHeight="13.5"/>
  <cols>
    <col min="1" max="4" width="2.625" style="120" customWidth="1"/>
    <col min="5" max="5" width="40.625" style="120" customWidth="1"/>
    <col min="6" max="7" width="15.625" style="120" customWidth="1"/>
    <col min="8" max="8" width="13.625" style="120" customWidth="1"/>
    <col min="9" max="10" width="20.625" style="120" customWidth="1"/>
    <col min="11" max="11" width="2.625" style="120" customWidth="1"/>
    <col min="12" max="24" width="12.625" style="120" customWidth="1"/>
    <col min="25" max="25" width="3.125" style="120" customWidth="1"/>
    <col min="26" max="39" width="12.625" style="120" customWidth="1"/>
    <col min="40" max="59" width="13.625" style="120" customWidth="1"/>
    <col min="60" max="16384" width="9.00390625" style="120" customWidth="1"/>
  </cols>
  <sheetData>
    <row r="1" spans="2:14" s="113" customFormat="1" ht="19.5" customHeight="1">
      <c r="B1" s="1540" t="s">
        <v>843</v>
      </c>
      <c r="C1" s="1606"/>
      <c r="D1" s="1606"/>
      <c r="E1" s="1606"/>
      <c r="F1" s="1606"/>
      <c r="G1" s="1606"/>
      <c r="H1" s="1606"/>
      <c r="I1" s="1606"/>
      <c r="J1" s="1606"/>
      <c r="K1" s="115"/>
      <c r="L1" s="115"/>
      <c r="M1" s="115"/>
      <c r="N1" s="115"/>
    </row>
    <row r="2" spans="1:11" s="113" customFormat="1" ht="9.75" customHeight="1">
      <c r="A2" s="114"/>
      <c r="B2" s="115"/>
      <c r="C2" s="115"/>
      <c r="D2" s="115"/>
      <c r="E2" s="116"/>
      <c r="F2" s="117"/>
      <c r="G2" s="117"/>
      <c r="H2" s="117"/>
      <c r="I2" s="117"/>
      <c r="J2" s="117"/>
      <c r="K2" s="115"/>
    </row>
    <row r="3" spans="1:17" s="171" customFormat="1" ht="19.5" customHeight="1">
      <c r="A3" s="169"/>
      <c r="B3" s="1287" t="s">
        <v>288</v>
      </c>
      <c r="C3" s="1287"/>
      <c r="D3" s="1287"/>
      <c r="E3" s="1287"/>
      <c r="F3" s="1287"/>
      <c r="G3" s="1287"/>
      <c r="H3" s="1287"/>
      <c r="I3" s="1287"/>
      <c r="J3" s="1287"/>
      <c r="K3" s="165"/>
      <c r="L3" s="165"/>
      <c r="M3" s="165"/>
      <c r="N3" s="165"/>
      <c r="O3" s="170"/>
      <c r="P3" s="170"/>
      <c r="Q3" s="170"/>
    </row>
    <row r="4" spans="1:14" ht="8.25" customHeight="1" thickBot="1">
      <c r="A4" s="165"/>
      <c r="B4" s="165"/>
      <c r="C4" s="165"/>
      <c r="D4" s="165"/>
      <c r="E4" s="165"/>
      <c r="F4" s="165"/>
      <c r="G4" s="165"/>
      <c r="H4" s="165"/>
      <c r="I4" s="165"/>
      <c r="J4" s="165"/>
      <c r="K4" s="165"/>
      <c r="L4" s="165"/>
      <c r="M4" s="165"/>
      <c r="N4" s="165"/>
    </row>
    <row r="5" spans="2:11" ht="19.5" customHeight="1">
      <c r="B5" s="1607" t="s">
        <v>45</v>
      </c>
      <c r="C5" s="1608"/>
      <c r="D5" s="1608"/>
      <c r="E5" s="1609"/>
      <c r="F5" s="172" t="s">
        <v>1058</v>
      </c>
      <c r="G5" s="173" t="s">
        <v>289</v>
      </c>
      <c r="H5" s="1613" t="s">
        <v>722</v>
      </c>
      <c r="I5" s="1608"/>
      <c r="J5" s="1614"/>
      <c r="K5" s="174"/>
    </row>
    <row r="6" spans="2:11" ht="19.5" customHeight="1" thickBot="1">
      <c r="B6" s="1610"/>
      <c r="C6" s="1611"/>
      <c r="D6" s="1611"/>
      <c r="E6" s="1612"/>
      <c r="F6" s="175" t="s">
        <v>1059</v>
      </c>
      <c r="G6" s="175" t="s">
        <v>39</v>
      </c>
      <c r="H6" s="1615"/>
      <c r="I6" s="1611"/>
      <c r="J6" s="1616"/>
      <c r="K6" s="174"/>
    </row>
    <row r="7" spans="1:11" s="59" customFormat="1" ht="19.5" customHeight="1">
      <c r="A7" s="266"/>
      <c r="B7" s="267"/>
      <c r="C7" s="268"/>
      <c r="D7" s="269" t="s">
        <v>723</v>
      </c>
      <c r="E7" s="270"/>
      <c r="F7" s="271"/>
      <c r="G7" s="271"/>
      <c r="H7" s="1603"/>
      <c r="I7" s="1604"/>
      <c r="J7" s="1605"/>
      <c r="K7" s="174"/>
    </row>
    <row r="8" spans="1:11" s="59" customFormat="1" ht="19.5" customHeight="1">
      <c r="A8" s="266"/>
      <c r="B8" s="267"/>
      <c r="C8" s="268"/>
      <c r="D8" s="78" t="s">
        <v>723</v>
      </c>
      <c r="E8" s="140"/>
      <c r="F8" s="272"/>
      <c r="G8" s="272"/>
      <c r="H8" s="1600"/>
      <c r="I8" s="1601"/>
      <c r="J8" s="1602"/>
      <c r="K8" s="174"/>
    </row>
    <row r="9" spans="1:11" s="59" customFormat="1" ht="19.5" customHeight="1">
      <c r="A9" s="266"/>
      <c r="B9" s="267"/>
      <c r="C9" s="79" t="s">
        <v>724</v>
      </c>
      <c r="D9" s="1591" t="s">
        <v>40</v>
      </c>
      <c r="E9" s="1592"/>
      <c r="F9" s="272"/>
      <c r="G9" s="272"/>
      <c r="H9" s="1600"/>
      <c r="I9" s="1601"/>
      <c r="J9" s="1602"/>
      <c r="K9" s="174"/>
    </row>
    <row r="10" spans="1:11" s="59" customFormat="1" ht="19.5" customHeight="1">
      <c r="A10" s="266"/>
      <c r="B10" s="267"/>
      <c r="C10" s="268"/>
      <c r="D10" s="177" t="s">
        <v>723</v>
      </c>
      <c r="E10" s="178"/>
      <c r="F10" s="273"/>
      <c r="G10" s="273"/>
      <c r="H10" s="1508"/>
      <c r="I10" s="1599"/>
      <c r="J10" s="1509"/>
      <c r="K10" s="174"/>
    </row>
    <row r="11" spans="1:11" s="59" customFormat="1" ht="19.5" customHeight="1">
      <c r="A11" s="266"/>
      <c r="B11" s="267"/>
      <c r="C11" s="268"/>
      <c r="D11" s="78" t="s">
        <v>723</v>
      </c>
      <c r="E11" s="140"/>
      <c r="F11" s="272"/>
      <c r="G11" s="272"/>
      <c r="H11" s="1600"/>
      <c r="I11" s="1601"/>
      <c r="J11" s="1602"/>
      <c r="K11" s="174"/>
    </row>
    <row r="12" spans="1:11" s="59" customFormat="1" ht="19.5" customHeight="1">
      <c r="A12" s="266"/>
      <c r="B12" s="267"/>
      <c r="C12" s="274" t="s">
        <v>725</v>
      </c>
      <c r="D12" s="1591" t="s">
        <v>41</v>
      </c>
      <c r="E12" s="1592"/>
      <c r="F12" s="275"/>
      <c r="G12" s="275"/>
      <c r="H12" s="1593"/>
      <c r="I12" s="1594"/>
      <c r="J12" s="1595"/>
      <c r="K12" s="174"/>
    </row>
    <row r="13" spans="1:11" s="59" customFormat="1" ht="19.5" customHeight="1">
      <c r="A13" s="266"/>
      <c r="B13" s="267"/>
      <c r="C13" s="276"/>
      <c r="D13" s="177" t="s">
        <v>723</v>
      </c>
      <c r="E13" s="178"/>
      <c r="F13" s="273"/>
      <c r="G13" s="273"/>
      <c r="H13" s="1508"/>
      <c r="I13" s="1599"/>
      <c r="J13" s="1509"/>
      <c r="K13" s="174"/>
    </row>
    <row r="14" spans="1:11" s="59" customFormat="1" ht="19.5" customHeight="1">
      <c r="A14" s="266"/>
      <c r="B14" s="267"/>
      <c r="C14" s="268"/>
      <c r="D14" s="78" t="s">
        <v>723</v>
      </c>
      <c r="E14" s="140"/>
      <c r="F14" s="272"/>
      <c r="G14" s="272"/>
      <c r="H14" s="1600"/>
      <c r="I14" s="1601"/>
      <c r="J14" s="1602"/>
      <c r="K14" s="174"/>
    </row>
    <row r="15" spans="1:11" s="59" customFormat="1" ht="19.5" customHeight="1">
      <c r="A15" s="266"/>
      <c r="B15" s="267"/>
      <c r="C15" s="79" t="s">
        <v>726</v>
      </c>
      <c r="D15" s="1591" t="s">
        <v>42</v>
      </c>
      <c r="E15" s="1592"/>
      <c r="F15" s="275"/>
      <c r="G15" s="275"/>
      <c r="H15" s="1593"/>
      <c r="I15" s="1594"/>
      <c r="J15" s="1595"/>
      <c r="K15" s="174"/>
    </row>
    <row r="16" spans="1:11" s="59" customFormat="1" ht="19.5" customHeight="1">
      <c r="A16" s="266"/>
      <c r="B16" s="267"/>
      <c r="C16" s="268"/>
      <c r="D16" s="177" t="s">
        <v>723</v>
      </c>
      <c r="E16" s="178"/>
      <c r="F16" s="273"/>
      <c r="G16" s="273"/>
      <c r="H16" s="1508" t="s">
        <v>311</v>
      </c>
      <c r="I16" s="1599"/>
      <c r="J16" s="1509"/>
      <c r="K16" s="174"/>
    </row>
    <row r="17" spans="1:11" s="59" customFormat="1" ht="19.5" customHeight="1">
      <c r="A17" s="266"/>
      <c r="B17" s="267"/>
      <c r="C17" s="268"/>
      <c r="D17" s="78" t="s">
        <v>723</v>
      </c>
      <c r="E17" s="140"/>
      <c r="F17" s="272"/>
      <c r="G17" s="272"/>
      <c r="H17" s="1600"/>
      <c r="I17" s="1601"/>
      <c r="J17" s="1602"/>
      <c r="K17" s="174"/>
    </row>
    <row r="18" spans="1:11" s="59" customFormat="1" ht="19.5" customHeight="1">
      <c r="A18" s="266"/>
      <c r="B18" s="267"/>
      <c r="C18" s="79" t="s">
        <v>725</v>
      </c>
      <c r="D18" s="1591" t="s">
        <v>43</v>
      </c>
      <c r="E18" s="1592"/>
      <c r="F18" s="277"/>
      <c r="G18" s="275"/>
      <c r="H18" s="1593"/>
      <c r="I18" s="1594"/>
      <c r="J18" s="1595"/>
      <c r="K18" s="174"/>
    </row>
    <row r="19" spans="2:11" s="59" customFormat="1" ht="19.5" customHeight="1" thickBot="1">
      <c r="B19" s="262" t="s">
        <v>727</v>
      </c>
      <c r="C19" s="1596" t="s">
        <v>528</v>
      </c>
      <c r="D19" s="1597"/>
      <c r="E19" s="1598"/>
      <c r="F19" s="278">
        <f>G19/20</f>
        <v>0</v>
      </c>
      <c r="G19" s="279">
        <f>(G9+G12+G15+G18)</f>
        <v>0</v>
      </c>
      <c r="H19" s="1584" t="s">
        <v>728</v>
      </c>
      <c r="I19" s="1585"/>
      <c r="J19" s="1586"/>
      <c r="K19" s="174"/>
    </row>
    <row r="20" spans="2:11" s="59" customFormat="1" ht="19.5" customHeight="1">
      <c r="B20" s="267"/>
      <c r="C20" s="268"/>
      <c r="D20" s="269" t="s">
        <v>723</v>
      </c>
      <c r="E20" s="270"/>
      <c r="F20" s="271"/>
      <c r="G20" s="273"/>
      <c r="H20" s="1508"/>
      <c r="I20" s="1599"/>
      <c r="J20" s="1509"/>
      <c r="K20" s="174"/>
    </row>
    <row r="21" spans="2:11" s="59" customFormat="1" ht="19.5" customHeight="1">
      <c r="B21" s="267"/>
      <c r="C21" s="268"/>
      <c r="D21" s="78" t="s">
        <v>723</v>
      </c>
      <c r="E21" s="140"/>
      <c r="F21" s="272"/>
      <c r="G21" s="272"/>
      <c r="H21" s="1600"/>
      <c r="I21" s="1601"/>
      <c r="J21" s="1602"/>
      <c r="K21" s="174"/>
    </row>
    <row r="22" spans="2:11" s="59" customFormat="1" ht="19.5" customHeight="1">
      <c r="B22" s="267"/>
      <c r="C22" s="79" t="s">
        <v>724</v>
      </c>
      <c r="D22" s="1591" t="s">
        <v>40</v>
      </c>
      <c r="E22" s="1592"/>
      <c r="F22" s="272"/>
      <c r="G22" s="272"/>
      <c r="H22" s="1600"/>
      <c r="I22" s="1601"/>
      <c r="J22" s="1602"/>
      <c r="K22" s="174"/>
    </row>
    <row r="23" spans="2:11" s="59" customFormat="1" ht="19.5" customHeight="1">
      <c r="B23" s="267"/>
      <c r="C23" s="268"/>
      <c r="D23" s="177" t="s">
        <v>723</v>
      </c>
      <c r="E23" s="178"/>
      <c r="F23" s="273"/>
      <c r="G23" s="273"/>
      <c r="H23" s="1508"/>
      <c r="I23" s="1599"/>
      <c r="J23" s="1509"/>
      <c r="K23" s="174"/>
    </row>
    <row r="24" spans="2:11" s="59" customFormat="1" ht="19.5" customHeight="1">
      <c r="B24" s="267"/>
      <c r="C24" s="268"/>
      <c r="D24" s="78" t="s">
        <v>723</v>
      </c>
      <c r="E24" s="140"/>
      <c r="F24" s="272"/>
      <c r="G24" s="272"/>
      <c r="H24" s="1600"/>
      <c r="I24" s="1601"/>
      <c r="J24" s="1602"/>
      <c r="K24" s="174"/>
    </row>
    <row r="25" spans="2:11" s="59" customFormat="1" ht="19.5" customHeight="1">
      <c r="B25" s="267"/>
      <c r="C25" s="274" t="s">
        <v>729</v>
      </c>
      <c r="D25" s="1591" t="s">
        <v>41</v>
      </c>
      <c r="E25" s="1592"/>
      <c r="F25" s="275"/>
      <c r="G25" s="275"/>
      <c r="H25" s="1593"/>
      <c r="I25" s="1594"/>
      <c r="J25" s="1595"/>
      <c r="K25" s="174"/>
    </row>
    <row r="26" spans="1:11" s="59" customFormat="1" ht="19.5" customHeight="1">
      <c r="A26" s="266"/>
      <c r="B26" s="267"/>
      <c r="C26" s="276"/>
      <c r="D26" s="177" t="s">
        <v>723</v>
      </c>
      <c r="E26" s="178"/>
      <c r="F26" s="273"/>
      <c r="G26" s="273"/>
      <c r="H26" s="1508"/>
      <c r="I26" s="1599"/>
      <c r="J26" s="1509"/>
      <c r="K26" s="174"/>
    </row>
    <row r="27" spans="1:11" s="59" customFormat="1" ht="19.5" customHeight="1">
      <c r="A27" s="266"/>
      <c r="B27" s="267"/>
      <c r="C27" s="268"/>
      <c r="D27" s="78" t="s">
        <v>723</v>
      </c>
      <c r="E27" s="140"/>
      <c r="F27" s="272"/>
      <c r="G27" s="272"/>
      <c r="H27" s="1600"/>
      <c r="I27" s="1601"/>
      <c r="J27" s="1602"/>
      <c r="K27" s="174"/>
    </row>
    <row r="28" spans="1:11" s="59" customFormat="1" ht="19.5" customHeight="1">
      <c r="A28" s="266"/>
      <c r="B28" s="267"/>
      <c r="C28" s="79" t="s">
        <v>726</v>
      </c>
      <c r="D28" s="1591" t="s">
        <v>42</v>
      </c>
      <c r="E28" s="1592"/>
      <c r="F28" s="275"/>
      <c r="G28" s="275"/>
      <c r="H28" s="1593"/>
      <c r="I28" s="1594"/>
      <c r="J28" s="1595"/>
      <c r="K28" s="174"/>
    </row>
    <row r="29" spans="2:11" s="59" customFormat="1" ht="19.5" customHeight="1">
      <c r="B29" s="267"/>
      <c r="C29" s="268"/>
      <c r="D29" s="177" t="s">
        <v>723</v>
      </c>
      <c r="E29" s="178"/>
      <c r="F29" s="273"/>
      <c r="G29" s="273"/>
      <c r="H29" s="1508" t="s">
        <v>311</v>
      </c>
      <c r="I29" s="1599"/>
      <c r="J29" s="1509"/>
      <c r="K29" s="174"/>
    </row>
    <row r="30" spans="2:11" s="59" customFormat="1" ht="19.5" customHeight="1">
      <c r="B30" s="267"/>
      <c r="C30" s="268"/>
      <c r="D30" s="78" t="s">
        <v>723</v>
      </c>
      <c r="E30" s="140"/>
      <c r="F30" s="272"/>
      <c r="G30" s="272"/>
      <c r="H30" s="1600"/>
      <c r="I30" s="1601"/>
      <c r="J30" s="1602"/>
      <c r="K30" s="174"/>
    </row>
    <row r="31" spans="2:11" s="59" customFormat="1" ht="19.5" customHeight="1">
      <c r="B31" s="267"/>
      <c r="C31" s="79" t="s">
        <v>725</v>
      </c>
      <c r="D31" s="1591" t="s">
        <v>43</v>
      </c>
      <c r="E31" s="1592"/>
      <c r="F31" s="277"/>
      <c r="G31" s="275"/>
      <c r="H31" s="1593"/>
      <c r="I31" s="1594"/>
      <c r="J31" s="1595"/>
      <c r="K31" s="174"/>
    </row>
    <row r="32" spans="2:11" s="59" customFormat="1" ht="19.5" customHeight="1" thickBot="1">
      <c r="B32" s="262" t="s">
        <v>661</v>
      </c>
      <c r="C32" s="1596" t="s">
        <v>529</v>
      </c>
      <c r="D32" s="1597"/>
      <c r="E32" s="1598"/>
      <c r="F32" s="278">
        <f>G32/20</f>
        <v>0</v>
      </c>
      <c r="G32" s="279">
        <f>(G22+G25+G28+G31)</f>
        <v>0</v>
      </c>
      <c r="H32" s="1584" t="s">
        <v>730</v>
      </c>
      <c r="I32" s="1585"/>
      <c r="J32" s="1586"/>
      <c r="K32" s="174"/>
    </row>
    <row r="33" spans="2:10" ht="19.5" customHeight="1" thickBot="1">
      <c r="B33" s="1581" t="s">
        <v>290</v>
      </c>
      <c r="C33" s="1582"/>
      <c r="D33" s="1582"/>
      <c r="E33" s="1583"/>
      <c r="F33" s="738">
        <f>(F19+F32)</f>
        <v>0</v>
      </c>
      <c r="G33" s="738">
        <f>(G19+G32)</f>
        <v>0</v>
      </c>
      <c r="H33" s="1584"/>
      <c r="I33" s="1585"/>
      <c r="J33" s="1586"/>
    </row>
    <row r="34" ht="8.25" customHeight="1"/>
    <row r="35" spans="2:10" ht="13.5" customHeight="1">
      <c r="B35" s="167" t="s">
        <v>671</v>
      </c>
      <c r="C35" s="1520" t="s">
        <v>881</v>
      </c>
      <c r="D35" s="1521"/>
      <c r="E35" s="1521"/>
      <c r="F35" s="1521"/>
      <c r="G35" s="1521"/>
      <c r="H35" s="1521"/>
      <c r="I35" s="1521"/>
      <c r="J35" s="1521"/>
    </row>
    <row r="36" spans="2:10" ht="13.5" customHeight="1">
      <c r="B36" s="167" t="s">
        <v>139</v>
      </c>
      <c r="C36" s="1520" t="s">
        <v>719</v>
      </c>
      <c r="D36" s="1520"/>
      <c r="E36" s="1520"/>
      <c r="F36" s="1520"/>
      <c r="G36" s="1520"/>
      <c r="H36" s="1520"/>
      <c r="I36" s="1520"/>
      <c r="J36" s="1520"/>
    </row>
    <row r="37" spans="2:10" ht="13.5" customHeight="1">
      <c r="B37" s="167" t="s">
        <v>72</v>
      </c>
      <c r="C37" s="1522" t="s">
        <v>765</v>
      </c>
      <c r="D37" s="1521"/>
      <c r="E37" s="1521"/>
      <c r="F37" s="1521"/>
      <c r="G37" s="1521"/>
      <c r="H37" s="1521"/>
      <c r="I37" s="1521"/>
      <c r="J37" s="1521"/>
    </row>
    <row r="38" spans="2:10" ht="13.5" customHeight="1">
      <c r="B38" s="167" t="s">
        <v>73</v>
      </c>
      <c r="C38" s="1520" t="s">
        <v>774</v>
      </c>
      <c r="D38" s="1521"/>
      <c r="E38" s="1521"/>
      <c r="F38" s="1521"/>
      <c r="G38" s="1521"/>
      <c r="H38" s="1521"/>
      <c r="I38" s="1521"/>
      <c r="J38" s="1521"/>
    </row>
    <row r="39" spans="2:10" ht="13.5" customHeight="1">
      <c r="B39" s="167" t="s">
        <v>731</v>
      </c>
      <c r="C39" s="1523" t="s">
        <v>766</v>
      </c>
      <c r="D39" s="1550"/>
      <c r="E39" s="1550"/>
      <c r="F39" s="1550"/>
      <c r="G39" s="1550"/>
      <c r="H39" s="1550"/>
      <c r="I39" s="1550"/>
      <c r="J39" s="1590"/>
    </row>
    <row r="40" spans="2:10" ht="13.5" customHeight="1">
      <c r="B40" s="167" t="s">
        <v>71</v>
      </c>
      <c r="C40" s="1520" t="s">
        <v>269</v>
      </c>
      <c r="D40" s="1521"/>
      <c r="E40" s="1521"/>
      <c r="F40" s="1521"/>
      <c r="G40" s="1521"/>
      <c r="H40" s="1521"/>
      <c r="I40" s="1521"/>
      <c r="J40" s="1521"/>
    </row>
    <row r="41" spans="2:10" ht="13.5" customHeight="1" thickBot="1">
      <c r="B41" s="167"/>
      <c r="C41" s="1520"/>
      <c r="D41" s="1521"/>
      <c r="E41" s="1521"/>
      <c r="F41" s="1521"/>
      <c r="G41" s="1521"/>
      <c r="H41" s="1521"/>
      <c r="I41" s="1521"/>
      <c r="J41" s="1521"/>
    </row>
    <row r="42" spans="8:10" ht="12" customHeight="1">
      <c r="H42" s="47"/>
      <c r="I42" s="1447" t="s">
        <v>127</v>
      </c>
      <c r="J42" s="1587"/>
    </row>
    <row r="43" spans="8:10" ht="12.75" customHeight="1" thickBot="1">
      <c r="H43" s="47"/>
      <c r="I43" s="1588"/>
      <c r="J43" s="1589"/>
    </row>
    <row r="44" ht="8.25" customHeight="1"/>
  </sheetData>
  <sheetProtection/>
  <mergeCells count="50">
    <mergeCell ref="H7:J7"/>
    <mergeCell ref="H8:J8"/>
    <mergeCell ref="D9:E9"/>
    <mergeCell ref="H9:J9"/>
    <mergeCell ref="B1:J1"/>
    <mergeCell ref="B3:J3"/>
    <mergeCell ref="B5:E6"/>
    <mergeCell ref="H5:J6"/>
    <mergeCell ref="H13:J13"/>
    <mergeCell ref="H14:J14"/>
    <mergeCell ref="D15:E15"/>
    <mergeCell ref="H15:J15"/>
    <mergeCell ref="H10:J10"/>
    <mergeCell ref="H11:J11"/>
    <mergeCell ref="D12:E12"/>
    <mergeCell ref="H12:J12"/>
    <mergeCell ref="C19:E19"/>
    <mergeCell ref="H19:J19"/>
    <mergeCell ref="H20:J20"/>
    <mergeCell ref="H21:J21"/>
    <mergeCell ref="H16:J16"/>
    <mergeCell ref="H17:J17"/>
    <mergeCell ref="D18:E18"/>
    <mergeCell ref="H18:J18"/>
    <mergeCell ref="D25:E25"/>
    <mergeCell ref="H25:J25"/>
    <mergeCell ref="H26:J26"/>
    <mergeCell ref="H27:J27"/>
    <mergeCell ref="D22:E22"/>
    <mergeCell ref="H22:J22"/>
    <mergeCell ref="H23:J23"/>
    <mergeCell ref="H24:J24"/>
    <mergeCell ref="D31:E31"/>
    <mergeCell ref="H31:J31"/>
    <mergeCell ref="C32:E32"/>
    <mergeCell ref="H32:J32"/>
    <mergeCell ref="D28:E28"/>
    <mergeCell ref="H28:J28"/>
    <mergeCell ref="H29:J29"/>
    <mergeCell ref="H30:J30"/>
    <mergeCell ref="B33:E33"/>
    <mergeCell ref="H33:J33"/>
    <mergeCell ref="C41:J41"/>
    <mergeCell ref="I42:J43"/>
    <mergeCell ref="C35:J35"/>
    <mergeCell ref="C36:J36"/>
    <mergeCell ref="C37:J37"/>
    <mergeCell ref="C38:J38"/>
    <mergeCell ref="C39:J39"/>
    <mergeCell ref="C40:J40"/>
  </mergeCells>
  <printOptions horizontalCentered="1"/>
  <pageMargins left="0.7874015748031497" right="0.7874015748031497" top="0.7874015748031497" bottom="0.7874015748031497" header="0.5118110236220472" footer="0.5118110236220472"/>
  <pageSetup horizontalDpi="300" verticalDpi="300" orientation="portrait" paperSize="8" scale="90" r:id="rId1"/>
</worksheet>
</file>

<file path=xl/worksheets/sheet24.xml><?xml version="1.0" encoding="utf-8"?>
<worksheet xmlns="http://schemas.openxmlformats.org/spreadsheetml/2006/main" xmlns:r="http://schemas.openxmlformats.org/officeDocument/2006/relationships">
  <dimension ref="A1:AE34"/>
  <sheetViews>
    <sheetView showGridLines="0" view="pageBreakPreview" zoomScaleNormal="70" zoomScaleSheetLayoutView="100" zoomScalePageLayoutView="0" workbookViewId="0" topLeftCell="S28">
      <selection activeCell="E30" sqref="E30"/>
    </sheetView>
  </sheetViews>
  <sheetFormatPr defaultColWidth="9.00390625" defaultRowHeight="13.5"/>
  <cols>
    <col min="1" max="1" width="2.25390625" style="120" customWidth="1"/>
    <col min="2" max="3" width="2.875" style="120" customWidth="1"/>
    <col min="4" max="4" width="30.625" style="120" customWidth="1"/>
    <col min="5" max="5" width="34.625" style="120" customWidth="1"/>
    <col min="6" max="25" width="15.625" style="120" customWidth="1"/>
    <col min="26" max="26" width="2.25390625" style="120" customWidth="1"/>
    <col min="27" max="27" width="15.625" style="120" customWidth="1"/>
    <col min="28" max="28" width="2.25390625" style="120" customWidth="1"/>
    <col min="29" max="16384" width="9.00390625" style="120" customWidth="1"/>
  </cols>
  <sheetData>
    <row r="1" spans="2:27" s="113" customFormat="1" ht="19.5" customHeight="1">
      <c r="B1" s="947" t="s">
        <v>844</v>
      </c>
      <c r="C1" s="854"/>
      <c r="D1" s="854"/>
      <c r="E1" s="854"/>
      <c r="F1" s="854"/>
      <c r="G1" s="854"/>
      <c r="H1" s="854"/>
      <c r="I1" s="854"/>
      <c r="J1" s="854"/>
      <c r="K1" s="854"/>
      <c r="L1" s="854"/>
      <c r="M1" s="854"/>
      <c r="N1" s="854"/>
      <c r="O1" s="854"/>
      <c r="P1" s="854"/>
      <c r="Q1" s="854"/>
      <c r="R1" s="854"/>
      <c r="S1" s="854"/>
      <c r="T1" s="854"/>
      <c r="U1" s="854"/>
      <c r="V1" s="854"/>
      <c r="W1" s="854"/>
      <c r="X1" s="854"/>
      <c r="Y1" s="854"/>
      <c r="AA1" s="854"/>
    </row>
    <row r="2" spans="2:27" s="113" customFormat="1" ht="9.75" customHeight="1">
      <c r="B2" s="114"/>
      <c r="C2" s="114"/>
      <c r="D2" s="115"/>
      <c r="E2" s="115"/>
      <c r="F2" s="115"/>
      <c r="G2" s="115"/>
      <c r="H2" s="115"/>
      <c r="I2" s="115"/>
      <c r="J2" s="115"/>
      <c r="K2" s="115"/>
      <c r="L2" s="115"/>
      <c r="M2" s="115"/>
      <c r="P2" s="116"/>
      <c r="Q2" s="116"/>
      <c r="R2" s="116"/>
      <c r="S2" s="116"/>
      <c r="T2" s="116"/>
      <c r="U2" s="116"/>
      <c r="V2" s="116"/>
      <c r="W2" s="116"/>
      <c r="X2" s="116"/>
      <c r="Y2" s="117"/>
      <c r="AA2" s="117"/>
    </row>
    <row r="3" spans="2:31" s="179" customFormat="1" ht="19.5" customHeight="1">
      <c r="B3" s="1303" t="s">
        <v>57</v>
      </c>
      <c r="C3" s="1303"/>
      <c r="D3" s="1303"/>
      <c r="E3" s="1303"/>
      <c r="F3" s="1303"/>
      <c r="G3" s="1303"/>
      <c r="H3" s="1303"/>
      <c r="I3" s="1303"/>
      <c r="J3" s="1303"/>
      <c r="K3" s="1303"/>
      <c r="L3" s="1303"/>
      <c r="M3" s="1303"/>
      <c r="N3" s="1303"/>
      <c r="O3" s="1303"/>
      <c r="P3" s="1303"/>
      <c r="Q3" s="1303"/>
      <c r="R3" s="1303"/>
      <c r="S3" s="1303"/>
      <c r="T3" s="1303"/>
      <c r="U3" s="1303"/>
      <c r="V3" s="1303"/>
      <c r="W3" s="1303"/>
      <c r="X3" s="1303"/>
      <c r="Y3" s="1303"/>
      <c r="Z3" s="166"/>
      <c r="AA3" s="64"/>
      <c r="AB3" s="166"/>
      <c r="AC3" s="166"/>
      <c r="AD3" s="166"/>
      <c r="AE3" s="166"/>
    </row>
    <row r="4" spans="2:31" s="179" customFormat="1" ht="8.25" customHeight="1">
      <c r="B4" s="118"/>
      <c r="C4" s="118"/>
      <c r="D4" s="119"/>
      <c r="E4" s="119"/>
      <c r="F4" s="119"/>
      <c r="G4" s="119"/>
      <c r="H4" s="119"/>
      <c r="I4" s="119"/>
      <c r="J4" s="119"/>
      <c r="K4" s="119"/>
      <c r="L4" s="119"/>
      <c r="M4" s="119"/>
      <c r="N4" s="119"/>
      <c r="O4" s="119"/>
      <c r="P4" s="119"/>
      <c r="Q4" s="119"/>
      <c r="R4" s="119"/>
      <c r="S4" s="119"/>
      <c r="T4" s="119"/>
      <c r="U4" s="119"/>
      <c r="V4" s="119"/>
      <c r="W4" s="119"/>
      <c r="X4" s="119"/>
      <c r="Y4" s="119"/>
      <c r="Z4" s="166"/>
      <c r="AA4" s="119"/>
      <c r="AB4" s="166"/>
      <c r="AC4" s="166"/>
      <c r="AD4" s="166"/>
      <c r="AE4" s="166"/>
    </row>
    <row r="5" spans="25:27" ht="19.5" customHeight="1" thickBot="1">
      <c r="Y5" s="180" t="s">
        <v>120</v>
      </c>
      <c r="AA5" s="180"/>
    </row>
    <row r="6" spans="1:27" s="184" customFormat="1" ht="19.5" customHeight="1" thickBot="1">
      <c r="A6" s="181"/>
      <c r="B6" s="1620" t="s">
        <v>58</v>
      </c>
      <c r="C6" s="1621"/>
      <c r="D6" s="1622"/>
      <c r="E6" s="182" t="s">
        <v>1056</v>
      </c>
      <c r="F6" s="1095" t="s">
        <v>130</v>
      </c>
      <c r="G6" s="1095" t="s">
        <v>131</v>
      </c>
      <c r="H6" s="1095" t="s">
        <v>47</v>
      </c>
      <c r="I6" s="1095" t="s">
        <v>48</v>
      </c>
      <c r="J6" s="1095" t="s">
        <v>157</v>
      </c>
      <c r="K6" s="1095" t="s">
        <v>158</v>
      </c>
      <c r="L6" s="1095" t="s">
        <v>159</v>
      </c>
      <c r="M6" s="1095" t="s">
        <v>160</v>
      </c>
      <c r="N6" s="1095" t="s">
        <v>235</v>
      </c>
      <c r="O6" s="1095" t="s">
        <v>236</v>
      </c>
      <c r="P6" s="1095" t="s">
        <v>237</v>
      </c>
      <c r="Q6" s="1095" t="s">
        <v>241</v>
      </c>
      <c r="R6" s="1095" t="s">
        <v>242</v>
      </c>
      <c r="S6" s="1095" t="s">
        <v>243</v>
      </c>
      <c r="T6" s="1095" t="s">
        <v>244</v>
      </c>
      <c r="U6" s="1095" t="s">
        <v>245</v>
      </c>
      <c r="V6" s="1095" t="s">
        <v>389</v>
      </c>
      <c r="W6" s="1095" t="s">
        <v>390</v>
      </c>
      <c r="X6" s="1095" t="s">
        <v>391</v>
      </c>
      <c r="Y6" s="1096" t="s">
        <v>392</v>
      </c>
      <c r="AA6" s="183" t="s">
        <v>1029</v>
      </c>
    </row>
    <row r="7" spans="1:27" s="283" customFormat="1" ht="19.5" customHeight="1">
      <c r="A7" s="281"/>
      <c r="B7" s="77"/>
      <c r="C7" s="185" t="s">
        <v>732</v>
      </c>
      <c r="D7" s="186"/>
      <c r="E7" s="187"/>
      <c r="F7" s="282"/>
      <c r="G7" s="282"/>
      <c r="H7" s="282"/>
      <c r="I7" s="282"/>
      <c r="J7" s="282"/>
      <c r="K7" s="282"/>
      <c r="L7" s="282"/>
      <c r="M7" s="282"/>
      <c r="N7" s="282"/>
      <c r="O7" s="282"/>
      <c r="P7" s="282"/>
      <c r="Q7" s="282"/>
      <c r="R7" s="282"/>
      <c r="S7" s="282"/>
      <c r="T7" s="282"/>
      <c r="U7" s="282"/>
      <c r="V7" s="282"/>
      <c r="W7" s="282"/>
      <c r="X7" s="282"/>
      <c r="Y7" s="739"/>
      <c r="AA7" s="1132">
        <f>SUM(F7:Y7)</f>
        <v>0</v>
      </c>
    </row>
    <row r="8" spans="1:27" s="283" customFormat="1" ht="19.5" customHeight="1">
      <c r="A8" s="281"/>
      <c r="B8" s="77"/>
      <c r="C8" s="188" t="s">
        <v>732</v>
      </c>
      <c r="D8" s="189"/>
      <c r="E8" s="190"/>
      <c r="F8" s="284"/>
      <c r="G8" s="284"/>
      <c r="H8" s="284"/>
      <c r="I8" s="284"/>
      <c r="J8" s="284"/>
      <c r="K8" s="284"/>
      <c r="L8" s="284"/>
      <c r="M8" s="284"/>
      <c r="N8" s="284"/>
      <c r="O8" s="284"/>
      <c r="P8" s="284"/>
      <c r="Q8" s="284"/>
      <c r="R8" s="284"/>
      <c r="S8" s="284"/>
      <c r="T8" s="284"/>
      <c r="U8" s="284"/>
      <c r="V8" s="284"/>
      <c r="W8" s="284"/>
      <c r="X8" s="284"/>
      <c r="Y8" s="740"/>
      <c r="AA8" s="1133">
        <f>SUM(F8:Y8)</f>
        <v>0</v>
      </c>
    </row>
    <row r="9" spans="1:27" s="283" customFormat="1" ht="19.5" customHeight="1">
      <c r="A9" s="281"/>
      <c r="B9" s="77"/>
      <c r="C9" s="188" t="s">
        <v>732</v>
      </c>
      <c r="D9" s="189"/>
      <c r="E9" s="190"/>
      <c r="F9" s="284"/>
      <c r="G9" s="284"/>
      <c r="H9" s="284"/>
      <c r="I9" s="284"/>
      <c r="J9" s="284"/>
      <c r="K9" s="284"/>
      <c r="L9" s="284"/>
      <c r="M9" s="284"/>
      <c r="N9" s="284"/>
      <c r="O9" s="284"/>
      <c r="P9" s="284"/>
      <c r="Q9" s="284"/>
      <c r="R9" s="284"/>
      <c r="S9" s="284"/>
      <c r="T9" s="284"/>
      <c r="U9" s="284"/>
      <c r="V9" s="284"/>
      <c r="W9" s="284"/>
      <c r="X9" s="284"/>
      <c r="Y9" s="740"/>
      <c r="AA9" s="1133">
        <f>SUM(F9:Y9)</f>
        <v>0</v>
      </c>
    </row>
    <row r="10" spans="1:27" s="283" customFormat="1" ht="19.5" customHeight="1">
      <c r="A10" s="281"/>
      <c r="B10" s="77"/>
      <c r="C10" s="188" t="s">
        <v>732</v>
      </c>
      <c r="D10" s="189"/>
      <c r="E10" s="190"/>
      <c r="F10" s="284"/>
      <c r="G10" s="284"/>
      <c r="H10" s="284"/>
      <c r="I10" s="284"/>
      <c r="J10" s="284"/>
      <c r="K10" s="284"/>
      <c r="L10" s="284"/>
      <c r="M10" s="284"/>
      <c r="N10" s="284"/>
      <c r="O10" s="284"/>
      <c r="P10" s="284"/>
      <c r="Q10" s="284"/>
      <c r="R10" s="284"/>
      <c r="S10" s="284"/>
      <c r="T10" s="284"/>
      <c r="U10" s="284"/>
      <c r="V10" s="284"/>
      <c r="W10" s="284"/>
      <c r="X10" s="284"/>
      <c r="Y10" s="740"/>
      <c r="AA10" s="1133">
        <f>SUM(F10:Y10)</f>
        <v>0</v>
      </c>
    </row>
    <row r="11" spans="1:27" s="283" customFormat="1" ht="19.5" customHeight="1">
      <c r="A11" s="281"/>
      <c r="B11" s="77"/>
      <c r="C11" s="191" t="s">
        <v>732</v>
      </c>
      <c r="D11" s="192"/>
      <c r="E11" s="193"/>
      <c r="F11" s="285"/>
      <c r="G11" s="285"/>
      <c r="H11" s="285"/>
      <c r="I11" s="285"/>
      <c r="J11" s="285"/>
      <c r="K11" s="285"/>
      <c r="L11" s="285"/>
      <c r="M11" s="285"/>
      <c r="N11" s="285"/>
      <c r="O11" s="285"/>
      <c r="P11" s="285"/>
      <c r="Q11" s="285"/>
      <c r="R11" s="285"/>
      <c r="S11" s="285"/>
      <c r="T11" s="285"/>
      <c r="U11" s="285"/>
      <c r="V11" s="285"/>
      <c r="W11" s="285"/>
      <c r="X11" s="285"/>
      <c r="Y11" s="741"/>
      <c r="AA11" s="1134">
        <f>SUM(F11:Y11)</f>
        <v>0</v>
      </c>
    </row>
    <row r="12" spans="1:27" s="283" customFormat="1" ht="19.5" customHeight="1" thickBot="1">
      <c r="A12" s="281"/>
      <c r="B12" s="286" t="s">
        <v>645</v>
      </c>
      <c r="C12" s="1596" t="s">
        <v>530</v>
      </c>
      <c r="D12" s="1623"/>
      <c r="E12" s="1624"/>
      <c r="F12" s="287">
        <f>SUM(F7:F11)</f>
        <v>0</v>
      </c>
      <c r="G12" s="287">
        <f aca="true" t="shared" si="0" ref="G12:X12">SUM(G7:G11)</f>
        <v>0</v>
      </c>
      <c r="H12" s="287">
        <f t="shared" si="0"/>
        <v>0</v>
      </c>
      <c r="I12" s="287">
        <f t="shared" si="0"/>
        <v>0</v>
      </c>
      <c r="J12" s="287">
        <f t="shared" si="0"/>
        <v>0</v>
      </c>
      <c r="K12" s="287">
        <f t="shared" si="0"/>
        <v>0</v>
      </c>
      <c r="L12" s="287">
        <f>SUM(L7:L11)</f>
        <v>0</v>
      </c>
      <c r="M12" s="287">
        <f>SUM(M7:M11)</f>
        <v>0</v>
      </c>
      <c r="N12" s="287">
        <f t="shared" si="0"/>
        <v>0</v>
      </c>
      <c r="O12" s="287">
        <f t="shared" si="0"/>
        <v>0</v>
      </c>
      <c r="P12" s="287">
        <f t="shared" si="0"/>
        <v>0</v>
      </c>
      <c r="Q12" s="287">
        <f t="shared" si="0"/>
        <v>0</v>
      </c>
      <c r="R12" s="287">
        <f t="shared" si="0"/>
        <v>0</v>
      </c>
      <c r="S12" s="287">
        <f t="shared" si="0"/>
        <v>0</v>
      </c>
      <c r="T12" s="287">
        <f t="shared" si="0"/>
        <v>0</v>
      </c>
      <c r="U12" s="287">
        <f t="shared" si="0"/>
        <v>0</v>
      </c>
      <c r="V12" s="287">
        <f t="shared" si="0"/>
        <v>0</v>
      </c>
      <c r="W12" s="287">
        <f t="shared" si="0"/>
        <v>0</v>
      </c>
      <c r="X12" s="287">
        <f t="shared" si="0"/>
        <v>0</v>
      </c>
      <c r="Y12" s="742">
        <f>SUM(Y7:Y11)</f>
        <v>0</v>
      </c>
      <c r="AA12" s="1135">
        <f>SUM(AA7:AA11)</f>
        <v>0</v>
      </c>
    </row>
    <row r="13" spans="1:27" s="283" customFormat="1" ht="19.5" customHeight="1">
      <c r="A13" s="281"/>
      <c r="B13" s="77"/>
      <c r="C13" s="185" t="s">
        <v>732</v>
      </c>
      <c r="D13" s="186"/>
      <c r="E13" s="187"/>
      <c r="F13" s="282"/>
      <c r="G13" s="282"/>
      <c r="H13" s="282"/>
      <c r="I13" s="282"/>
      <c r="J13" s="282"/>
      <c r="K13" s="282"/>
      <c r="L13" s="282"/>
      <c r="M13" s="282"/>
      <c r="N13" s="282"/>
      <c r="O13" s="282"/>
      <c r="P13" s="282"/>
      <c r="Q13" s="282"/>
      <c r="R13" s="282"/>
      <c r="S13" s="282"/>
      <c r="T13" s="282"/>
      <c r="U13" s="282"/>
      <c r="V13" s="282"/>
      <c r="W13" s="282"/>
      <c r="X13" s="282"/>
      <c r="Y13" s="739"/>
      <c r="AA13" s="1132">
        <f>SUM(F13:Y13)</f>
        <v>0</v>
      </c>
    </row>
    <row r="14" spans="1:27" s="283" customFormat="1" ht="19.5" customHeight="1">
      <c r="A14" s="281"/>
      <c r="B14" s="77"/>
      <c r="C14" s="188" t="s">
        <v>732</v>
      </c>
      <c r="D14" s="189"/>
      <c r="E14" s="190"/>
      <c r="F14" s="284"/>
      <c r="G14" s="284"/>
      <c r="H14" s="284"/>
      <c r="I14" s="284"/>
      <c r="J14" s="284"/>
      <c r="K14" s="284"/>
      <c r="L14" s="284"/>
      <c r="M14" s="284"/>
      <c r="N14" s="284"/>
      <c r="O14" s="284"/>
      <c r="P14" s="284"/>
      <c r="Q14" s="284"/>
      <c r="R14" s="284"/>
      <c r="S14" s="284"/>
      <c r="T14" s="284"/>
      <c r="U14" s="284"/>
      <c r="V14" s="284"/>
      <c r="W14" s="284"/>
      <c r="X14" s="284"/>
      <c r="Y14" s="740"/>
      <c r="AA14" s="1133">
        <f>SUM(F14:Y14)</f>
        <v>0</v>
      </c>
    </row>
    <row r="15" spans="1:27" s="283" customFormat="1" ht="19.5" customHeight="1">
      <c r="A15" s="281"/>
      <c r="B15" s="77"/>
      <c r="C15" s="188" t="s">
        <v>732</v>
      </c>
      <c r="D15" s="189"/>
      <c r="E15" s="190"/>
      <c r="F15" s="284"/>
      <c r="G15" s="284"/>
      <c r="H15" s="284"/>
      <c r="I15" s="284"/>
      <c r="J15" s="284"/>
      <c r="K15" s="284"/>
      <c r="L15" s="284"/>
      <c r="M15" s="284"/>
      <c r="N15" s="284"/>
      <c r="O15" s="284"/>
      <c r="P15" s="284"/>
      <c r="Q15" s="284"/>
      <c r="R15" s="284"/>
      <c r="S15" s="284"/>
      <c r="T15" s="284"/>
      <c r="U15" s="284"/>
      <c r="V15" s="284"/>
      <c r="W15" s="284"/>
      <c r="X15" s="284"/>
      <c r="Y15" s="740"/>
      <c r="AA15" s="1133">
        <f>SUM(F15:Y15)</f>
        <v>0</v>
      </c>
    </row>
    <row r="16" spans="1:27" s="283" customFormat="1" ht="19.5" customHeight="1">
      <c r="A16" s="281"/>
      <c r="B16" s="77"/>
      <c r="C16" s="188" t="s">
        <v>732</v>
      </c>
      <c r="D16" s="189"/>
      <c r="E16" s="190"/>
      <c r="F16" s="284"/>
      <c r="G16" s="284"/>
      <c r="H16" s="284"/>
      <c r="I16" s="284"/>
      <c r="J16" s="284"/>
      <c r="K16" s="284"/>
      <c r="L16" s="284"/>
      <c r="M16" s="284"/>
      <c r="N16" s="284"/>
      <c r="O16" s="284"/>
      <c r="P16" s="284"/>
      <c r="Q16" s="284"/>
      <c r="R16" s="284"/>
      <c r="S16" s="284"/>
      <c r="T16" s="284"/>
      <c r="U16" s="284"/>
      <c r="V16" s="284"/>
      <c r="W16" s="284"/>
      <c r="X16" s="284"/>
      <c r="Y16" s="740"/>
      <c r="AA16" s="1133">
        <f>SUM(F16:Y16)</f>
        <v>0</v>
      </c>
    </row>
    <row r="17" spans="1:27" s="283" customFormat="1" ht="19.5" customHeight="1">
      <c r="A17" s="281"/>
      <c r="B17" s="77"/>
      <c r="C17" s="191" t="s">
        <v>732</v>
      </c>
      <c r="D17" s="192"/>
      <c r="E17" s="193"/>
      <c r="F17" s="285"/>
      <c r="G17" s="285"/>
      <c r="H17" s="285"/>
      <c r="I17" s="285"/>
      <c r="J17" s="285"/>
      <c r="K17" s="285"/>
      <c r="L17" s="285"/>
      <c r="M17" s="285"/>
      <c r="N17" s="285"/>
      <c r="O17" s="285"/>
      <c r="P17" s="285"/>
      <c r="Q17" s="285"/>
      <c r="R17" s="285"/>
      <c r="S17" s="285"/>
      <c r="T17" s="285"/>
      <c r="U17" s="285"/>
      <c r="V17" s="285"/>
      <c r="W17" s="285"/>
      <c r="X17" s="285"/>
      <c r="Y17" s="741"/>
      <c r="AA17" s="1134">
        <f>SUM(F17:Y17)</f>
        <v>0</v>
      </c>
    </row>
    <row r="18" spans="1:27" s="283" customFormat="1" ht="19.5" customHeight="1" thickBot="1">
      <c r="A18" s="281"/>
      <c r="B18" s="286" t="s">
        <v>661</v>
      </c>
      <c r="C18" s="1596" t="s">
        <v>531</v>
      </c>
      <c r="D18" s="1623"/>
      <c r="E18" s="1624"/>
      <c r="F18" s="743">
        <f>SUM(F13:F17)</f>
        <v>0</v>
      </c>
      <c r="G18" s="743">
        <f aca="true" t="shared" si="1" ref="G18:X18">SUM(G13:G17)</f>
        <v>0</v>
      </c>
      <c r="H18" s="743">
        <f t="shared" si="1"/>
        <v>0</v>
      </c>
      <c r="I18" s="743">
        <f t="shared" si="1"/>
        <v>0</v>
      </c>
      <c r="J18" s="743">
        <f t="shared" si="1"/>
        <v>0</v>
      </c>
      <c r="K18" s="743">
        <f t="shared" si="1"/>
        <v>0</v>
      </c>
      <c r="L18" s="743">
        <f>SUM(L13:L17)</f>
        <v>0</v>
      </c>
      <c r="M18" s="743">
        <f t="shared" si="1"/>
        <v>0</v>
      </c>
      <c r="N18" s="743">
        <f t="shared" si="1"/>
        <v>0</v>
      </c>
      <c r="O18" s="743">
        <f t="shared" si="1"/>
        <v>0</v>
      </c>
      <c r="P18" s="743">
        <f t="shared" si="1"/>
        <v>0</v>
      </c>
      <c r="Q18" s="743">
        <f t="shared" si="1"/>
        <v>0</v>
      </c>
      <c r="R18" s="743">
        <f t="shared" si="1"/>
        <v>0</v>
      </c>
      <c r="S18" s="743">
        <f t="shared" si="1"/>
        <v>0</v>
      </c>
      <c r="T18" s="743">
        <f t="shared" si="1"/>
        <v>0</v>
      </c>
      <c r="U18" s="743">
        <f t="shared" si="1"/>
        <v>0</v>
      </c>
      <c r="V18" s="743">
        <f t="shared" si="1"/>
        <v>0</v>
      </c>
      <c r="W18" s="743">
        <f t="shared" si="1"/>
        <v>0</v>
      </c>
      <c r="X18" s="743">
        <f t="shared" si="1"/>
        <v>0</v>
      </c>
      <c r="Y18" s="744">
        <f>SUM(Y13:Y17)</f>
        <v>0</v>
      </c>
      <c r="AA18" s="1136">
        <f>SUM(AA13:AA17)</f>
        <v>0</v>
      </c>
    </row>
    <row r="19" spans="1:27" s="123" customFormat="1" ht="19.5" customHeight="1" thickBot="1">
      <c r="A19" s="745"/>
      <c r="B19" s="1581" t="s">
        <v>291</v>
      </c>
      <c r="C19" s="1582"/>
      <c r="D19" s="1582"/>
      <c r="E19" s="1617"/>
      <c r="F19" s="746">
        <f>SUM(F12,F18)</f>
        <v>0</v>
      </c>
      <c r="G19" s="746">
        <f aca="true" t="shared" si="2" ref="G19:Y19">SUM(G12,G18)</f>
        <v>0</v>
      </c>
      <c r="H19" s="746">
        <f t="shared" si="2"/>
        <v>0</v>
      </c>
      <c r="I19" s="746">
        <f t="shared" si="2"/>
        <v>0</v>
      </c>
      <c r="J19" s="746">
        <f t="shared" si="2"/>
        <v>0</v>
      </c>
      <c r="K19" s="746">
        <f t="shared" si="2"/>
        <v>0</v>
      </c>
      <c r="L19" s="746">
        <f t="shared" si="2"/>
        <v>0</v>
      </c>
      <c r="M19" s="746">
        <f t="shared" si="2"/>
        <v>0</v>
      </c>
      <c r="N19" s="746">
        <f t="shared" si="2"/>
        <v>0</v>
      </c>
      <c r="O19" s="746">
        <f t="shared" si="2"/>
        <v>0</v>
      </c>
      <c r="P19" s="746">
        <f t="shared" si="2"/>
        <v>0</v>
      </c>
      <c r="Q19" s="746">
        <f t="shared" si="2"/>
        <v>0</v>
      </c>
      <c r="R19" s="746">
        <f t="shared" si="2"/>
        <v>0</v>
      </c>
      <c r="S19" s="746">
        <f t="shared" si="2"/>
        <v>0</v>
      </c>
      <c r="T19" s="746">
        <f t="shared" si="2"/>
        <v>0</v>
      </c>
      <c r="U19" s="746">
        <f t="shared" si="2"/>
        <v>0</v>
      </c>
      <c r="V19" s="746">
        <f t="shared" si="2"/>
        <v>0</v>
      </c>
      <c r="W19" s="746">
        <f t="shared" si="2"/>
        <v>0</v>
      </c>
      <c r="X19" s="746">
        <f t="shared" si="2"/>
        <v>0</v>
      </c>
      <c r="Y19" s="747">
        <f t="shared" si="2"/>
        <v>0</v>
      </c>
      <c r="AA19" s="1137">
        <f>SUM(AA12,AA18)</f>
        <v>0</v>
      </c>
    </row>
    <row r="20" ht="8.25" customHeight="1"/>
    <row r="21" spans="2:27" s="194" customFormat="1" ht="13.5" customHeight="1">
      <c r="B21" s="39" t="s">
        <v>671</v>
      </c>
      <c r="C21" s="1293" t="s">
        <v>881</v>
      </c>
      <c r="D21" s="1294"/>
      <c r="E21" s="1294"/>
      <c r="F21" s="1294"/>
      <c r="G21" s="1294"/>
      <c r="H21" s="1294"/>
      <c r="I21" s="1294"/>
      <c r="J21" s="1294"/>
      <c r="K21" s="1294"/>
      <c r="L21" s="1294"/>
      <c r="M21" s="1294"/>
      <c r="N21" s="1294"/>
      <c r="O21" s="1294"/>
      <c r="P21" s="1294"/>
      <c r="Q21" s="1294"/>
      <c r="R21" s="1294"/>
      <c r="S21" s="1294"/>
      <c r="T21" s="1294"/>
      <c r="U21" s="1294"/>
      <c r="V21" s="1294"/>
      <c r="W21" s="1294"/>
      <c r="X21" s="1294"/>
      <c r="Y21" s="1294"/>
      <c r="Z21" s="1294"/>
      <c r="AA21" s="1294"/>
    </row>
    <row r="22" spans="2:27" s="194" customFormat="1" ht="13.5" customHeight="1">
      <c r="B22" s="39" t="s">
        <v>718</v>
      </c>
      <c r="C22" s="1618" t="s">
        <v>719</v>
      </c>
      <c r="D22" s="1294"/>
      <c r="E22" s="1294"/>
      <c r="F22" s="1294"/>
      <c r="G22" s="1294"/>
      <c r="H22" s="1294"/>
      <c r="I22" s="1294"/>
      <c r="J22" s="1294"/>
      <c r="K22" s="1294"/>
      <c r="L22" s="1294"/>
      <c r="M22" s="1294"/>
      <c r="N22" s="1294"/>
      <c r="O22" s="1294"/>
      <c r="P22" s="1294"/>
      <c r="Q22" s="1294"/>
      <c r="R22" s="1294"/>
      <c r="S22" s="1294"/>
      <c r="T22" s="1294"/>
      <c r="U22" s="1294"/>
      <c r="V22" s="1294"/>
      <c r="W22" s="1294"/>
      <c r="X22" s="1294"/>
      <c r="Y22" s="1294"/>
      <c r="Z22" s="1294"/>
      <c r="AA22" s="1294"/>
    </row>
    <row r="23" spans="2:27" s="194" customFormat="1" ht="13.5" customHeight="1">
      <c r="B23" s="39" t="s">
        <v>72</v>
      </c>
      <c r="C23" s="1618" t="s">
        <v>765</v>
      </c>
      <c r="D23" s="1294"/>
      <c r="E23" s="1294"/>
      <c r="F23" s="1294"/>
      <c r="G23" s="1294"/>
      <c r="H23" s="1294"/>
      <c r="I23" s="1294"/>
      <c r="J23" s="1294"/>
      <c r="K23" s="1294"/>
      <c r="L23" s="1294"/>
      <c r="M23" s="1294"/>
      <c r="N23" s="1294"/>
      <c r="O23" s="1294"/>
      <c r="P23" s="1294"/>
      <c r="Q23" s="1294"/>
      <c r="R23" s="1294"/>
      <c r="S23" s="1294"/>
      <c r="T23" s="1294"/>
      <c r="U23" s="1294"/>
      <c r="V23" s="1294"/>
      <c r="W23" s="1294"/>
      <c r="X23" s="1294"/>
      <c r="Y23" s="1294"/>
      <c r="Z23" s="1294"/>
      <c r="AA23" s="1294"/>
    </row>
    <row r="24" spans="2:27" s="194" customFormat="1" ht="13.5" customHeight="1">
      <c r="B24" s="39" t="s">
        <v>73</v>
      </c>
      <c r="C24" s="1293" t="s">
        <v>774</v>
      </c>
      <c r="D24" s="1294"/>
      <c r="E24" s="1294"/>
      <c r="F24" s="1294"/>
      <c r="G24" s="1294"/>
      <c r="H24" s="1294"/>
      <c r="I24" s="1294"/>
      <c r="J24" s="1294"/>
      <c r="K24" s="1294"/>
      <c r="L24" s="1294"/>
      <c r="M24" s="1294"/>
      <c r="N24" s="1294"/>
      <c r="O24" s="1294"/>
      <c r="P24" s="1294"/>
      <c r="Q24" s="1294"/>
      <c r="R24" s="1294"/>
      <c r="S24" s="1294"/>
      <c r="T24" s="1294"/>
      <c r="U24" s="1294"/>
      <c r="V24" s="1294"/>
      <c r="W24" s="1294"/>
      <c r="X24" s="1294"/>
      <c r="Y24" s="1294"/>
      <c r="Z24" s="1294"/>
      <c r="AA24" s="1294"/>
    </row>
    <row r="25" spans="2:27" s="194" customFormat="1" ht="13.5" customHeight="1">
      <c r="B25" s="39" t="s">
        <v>70</v>
      </c>
      <c r="C25" s="1293" t="s">
        <v>59</v>
      </c>
      <c r="D25" s="1294"/>
      <c r="E25" s="1294"/>
      <c r="F25" s="1294"/>
      <c r="G25" s="1294"/>
      <c r="H25" s="1294"/>
      <c r="I25" s="1294"/>
      <c r="J25" s="1294"/>
      <c r="K25" s="1294"/>
      <c r="L25" s="1294"/>
      <c r="M25" s="1294"/>
      <c r="N25" s="1294"/>
      <c r="O25" s="1294"/>
      <c r="P25" s="1294"/>
      <c r="Q25" s="1294"/>
      <c r="R25" s="1294"/>
      <c r="S25" s="1294"/>
      <c r="T25" s="1294"/>
      <c r="U25" s="1294"/>
      <c r="V25" s="1294"/>
      <c r="W25" s="1294"/>
      <c r="X25" s="1294"/>
      <c r="Y25" s="1294"/>
      <c r="Z25" s="1294"/>
      <c r="AA25" s="1294"/>
    </row>
    <row r="26" spans="2:27" s="194" customFormat="1" ht="13.5" customHeight="1">
      <c r="B26" s="39" t="s">
        <v>71</v>
      </c>
      <c r="C26" s="1619" t="s">
        <v>766</v>
      </c>
      <c r="D26" s="1294"/>
      <c r="E26" s="1294"/>
      <c r="F26" s="1294"/>
      <c r="G26" s="1294"/>
      <c r="H26" s="1294"/>
      <c r="I26" s="1294"/>
      <c r="J26" s="1294"/>
      <c r="K26" s="1294"/>
      <c r="L26" s="1294"/>
      <c r="M26" s="1294"/>
      <c r="N26" s="1294"/>
      <c r="O26" s="1294"/>
      <c r="P26" s="1294"/>
      <c r="Q26" s="1294"/>
      <c r="R26" s="1294"/>
      <c r="S26" s="1294"/>
      <c r="T26" s="1294"/>
      <c r="U26" s="1294"/>
      <c r="V26" s="1294"/>
      <c r="W26" s="1294"/>
      <c r="X26" s="1294"/>
      <c r="Y26" s="1294"/>
      <c r="Z26" s="1294"/>
      <c r="AA26" s="1294"/>
    </row>
    <row r="27" spans="2:27" s="194" customFormat="1" ht="13.5" customHeight="1">
      <c r="B27" s="39" t="s">
        <v>74</v>
      </c>
      <c r="C27" s="1293" t="s">
        <v>269</v>
      </c>
      <c r="D27" s="1294"/>
      <c r="E27" s="1294"/>
      <c r="F27" s="1294"/>
      <c r="G27" s="1294"/>
      <c r="H27" s="1294"/>
      <c r="I27" s="1294"/>
      <c r="J27" s="1294"/>
      <c r="K27" s="1294"/>
      <c r="L27" s="1294"/>
      <c r="M27" s="1294"/>
      <c r="N27" s="1294"/>
      <c r="O27" s="1294"/>
      <c r="P27" s="1294"/>
      <c r="Q27" s="1294"/>
      <c r="R27" s="1294"/>
      <c r="S27" s="1294"/>
      <c r="T27" s="1294"/>
      <c r="U27" s="1294"/>
      <c r="V27" s="1294"/>
      <c r="W27" s="1294"/>
      <c r="X27" s="1294"/>
      <c r="Y27" s="1294"/>
      <c r="Z27" s="1294"/>
      <c r="AA27" s="1294"/>
    </row>
    <row r="28" ht="8.25" customHeight="1" thickBot="1"/>
    <row r="29" spans="1:25" ht="12.75" customHeight="1">
      <c r="A29" s="176"/>
      <c r="B29" s="176"/>
      <c r="C29" s="176"/>
      <c r="D29" s="176"/>
      <c r="Q29" s="47"/>
      <c r="R29" s="47"/>
      <c r="S29" s="47"/>
      <c r="T29" s="47"/>
      <c r="W29" s="1447" t="s">
        <v>127</v>
      </c>
      <c r="X29" s="1465"/>
      <c r="Y29" s="1448"/>
    </row>
    <row r="30" spans="1:25" ht="12.75" customHeight="1" thickBot="1">
      <c r="A30" s="176"/>
      <c r="B30" s="176"/>
      <c r="C30" s="176"/>
      <c r="D30" s="176"/>
      <c r="Q30" s="47"/>
      <c r="R30" s="47"/>
      <c r="S30" s="47"/>
      <c r="T30" s="47"/>
      <c r="W30" s="1449"/>
      <c r="X30" s="1466"/>
      <c r="Y30" s="1450"/>
    </row>
    <row r="31" spans="1:4" ht="8.25" customHeight="1">
      <c r="A31" s="163"/>
      <c r="B31" s="164"/>
      <c r="C31" s="164"/>
      <c r="D31" s="176"/>
    </row>
    <row r="32" spans="1:4" ht="13.5">
      <c r="A32" s="164"/>
      <c r="B32" s="164"/>
      <c r="C32" s="164"/>
      <c r="D32" s="176"/>
    </row>
    <row r="33" spans="1:4" ht="12">
      <c r="A33" s="176"/>
      <c r="B33" s="176"/>
      <c r="C33" s="176"/>
      <c r="D33" s="176"/>
    </row>
    <row r="34" spans="1:4" ht="12">
      <c r="A34" s="176"/>
      <c r="B34" s="176"/>
      <c r="C34" s="176"/>
      <c r="D34" s="176"/>
    </row>
  </sheetData>
  <sheetProtection/>
  <mergeCells count="13">
    <mergeCell ref="B3:Y3"/>
    <mergeCell ref="B6:D6"/>
    <mergeCell ref="C12:E12"/>
    <mergeCell ref="C18:E18"/>
    <mergeCell ref="B19:E19"/>
    <mergeCell ref="C21:AA21"/>
    <mergeCell ref="W29:Y30"/>
    <mergeCell ref="C22:AA22"/>
    <mergeCell ref="C23:AA23"/>
    <mergeCell ref="C24:AA24"/>
    <mergeCell ref="C25:AA25"/>
    <mergeCell ref="C26:AA26"/>
    <mergeCell ref="C27:AA27"/>
  </mergeCells>
  <printOptions horizontalCentered="1"/>
  <pageMargins left="0.7874015748031497" right="0.7874015748031497" top="0.984251968503937" bottom="0.984251968503937" header="0.5118110236220472" footer="0.5118110236220472"/>
  <pageSetup horizontalDpi="600" verticalDpi="600" orientation="landscape" paperSize="8" scale="48" r:id="rId1"/>
</worksheet>
</file>

<file path=xl/worksheets/sheet25.xml><?xml version="1.0" encoding="utf-8"?>
<worksheet xmlns="http://schemas.openxmlformats.org/spreadsheetml/2006/main" xmlns:r="http://schemas.openxmlformats.org/officeDocument/2006/relationships">
  <dimension ref="A1:N25"/>
  <sheetViews>
    <sheetView showGridLines="0" view="pageBreakPreview" zoomScaleSheetLayoutView="100" zoomScalePageLayoutView="0" workbookViewId="0" topLeftCell="A16">
      <selection activeCell="H31" sqref="H31"/>
    </sheetView>
  </sheetViews>
  <sheetFormatPr defaultColWidth="9.00390625" defaultRowHeight="13.5"/>
  <cols>
    <col min="1" max="2" width="2.25390625" style="120" customWidth="1"/>
    <col min="3" max="3" width="25.625" style="120" customWidth="1"/>
    <col min="4" max="4" width="40.625" style="120" customWidth="1"/>
    <col min="5" max="6" width="15.625" style="120" customWidth="1"/>
    <col min="7" max="7" width="2.125" style="120" customWidth="1"/>
    <col min="8" max="11" width="13.625" style="120" customWidth="1"/>
    <col min="12" max="16384" width="9.00390625" style="120" customWidth="1"/>
  </cols>
  <sheetData>
    <row r="1" spans="2:11" s="113" customFormat="1" ht="19.5" customHeight="1">
      <c r="B1" s="1540" t="s">
        <v>864</v>
      </c>
      <c r="C1" s="1222"/>
      <c r="D1" s="1222"/>
      <c r="E1" s="1222"/>
      <c r="F1" s="1222"/>
      <c r="G1" s="595"/>
      <c r="H1" s="115"/>
      <c r="I1" s="115"/>
      <c r="J1" s="115"/>
      <c r="K1" s="115"/>
    </row>
    <row r="2" spans="2:8" s="113" customFormat="1" ht="9.75" customHeight="1">
      <c r="B2" s="114"/>
      <c r="C2" s="115"/>
      <c r="D2" s="115"/>
      <c r="E2" s="116"/>
      <c r="F2" s="117"/>
      <c r="G2" s="115"/>
      <c r="H2" s="115"/>
    </row>
    <row r="3" spans="2:14" s="113" customFormat="1" ht="19.5" customHeight="1">
      <c r="B3" s="1303" t="s">
        <v>532</v>
      </c>
      <c r="C3" s="1541"/>
      <c r="D3" s="1541"/>
      <c r="E3" s="1541"/>
      <c r="F3" s="1541"/>
      <c r="G3" s="596"/>
      <c r="H3" s="165"/>
      <c r="I3" s="165"/>
      <c r="J3" s="165"/>
      <c r="K3" s="165"/>
      <c r="L3" s="166"/>
      <c r="M3" s="166"/>
      <c r="N3" s="166"/>
    </row>
    <row r="4" spans="1:14" s="113" customFormat="1" ht="8.25" customHeight="1">
      <c r="A4" s="597"/>
      <c r="B4" s="598"/>
      <c r="C4" s="598"/>
      <c r="D4" s="598"/>
      <c r="E4" s="598"/>
      <c r="F4" s="598"/>
      <c r="G4" s="598"/>
      <c r="H4" s="165"/>
      <c r="I4" s="165"/>
      <c r="J4" s="165"/>
      <c r="K4" s="165"/>
      <c r="L4" s="166"/>
      <c r="M4" s="166"/>
      <c r="N4" s="166"/>
    </row>
    <row r="5" spans="1:6" s="123" customFormat="1" ht="19.5" customHeight="1" thickBot="1">
      <c r="A5" s="599"/>
      <c r="B5" s="600" t="s">
        <v>704</v>
      </c>
      <c r="C5" s="600" t="s">
        <v>533</v>
      </c>
      <c r="D5" s="164"/>
      <c r="E5" s="601"/>
      <c r="F5" s="601"/>
    </row>
    <row r="6" spans="1:6" s="123" customFormat="1" ht="19.5" customHeight="1">
      <c r="A6" s="599"/>
      <c r="B6" s="1526" t="s">
        <v>246</v>
      </c>
      <c r="C6" s="1527"/>
      <c r="D6" s="1530" t="s">
        <v>1056</v>
      </c>
      <c r="E6" s="1532" t="s">
        <v>1057</v>
      </c>
      <c r="F6" s="1533"/>
    </row>
    <row r="7" spans="1:6" s="123" customFormat="1" ht="19.5" customHeight="1" thickBot="1">
      <c r="A7" s="599"/>
      <c r="B7" s="1528"/>
      <c r="C7" s="1529"/>
      <c r="D7" s="1531"/>
      <c r="E7" s="602" t="s">
        <v>247</v>
      </c>
      <c r="F7" s="603" t="s">
        <v>248</v>
      </c>
    </row>
    <row r="8" spans="1:6" s="123" customFormat="1" ht="19.5" customHeight="1">
      <c r="A8" s="599"/>
      <c r="B8" s="1534"/>
      <c r="C8" s="1535"/>
      <c r="D8" s="604"/>
      <c r="E8" s="605"/>
      <c r="F8" s="1536">
        <f>SUM(E8:E14)</f>
        <v>0</v>
      </c>
    </row>
    <row r="9" spans="1:6" s="123" customFormat="1" ht="19.5" customHeight="1">
      <c r="A9" s="599"/>
      <c r="B9" s="1538"/>
      <c r="C9" s="1539"/>
      <c r="D9" s="606"/>
      <c r="E9" s="607"/>
      <c r="F9" s="1536"/>
    </row>
    <row r="10" spans="1:6" s="123" customFormat="1" ht="19.5" customHeight="1">
      <c r="A10" s="599"/>
      <c r="B10" s="1538"/>
      <c r="C10" s="1539"/>
      <c r="D10" s="606"/>
      <c r="E10" s="607"/>
      <c r="F10" s="1536"/>
    </row>
    <row r="11" spans="1:6" s="123" customFormat="1" ht="19.5" customHeight="1">
      <c r="A11" s="599"/>
      <c r="B11" s="1538"/>
      <c r="C11" s="1539"/>
      <c r="D11" s="606"/>
      <c r="E11" s="607"/>
      <c r="F11" s="1536"/>
    </row>
    <row r="12" spans="1:6" s="123" customFormat="1" ht="19.5" customHeight="1">
      <c r="A12" s="599"/>
      <c r="B12" s="1538"/>
      <c r="C12" s="1539"/>
      <c r="D12" s="606"/>
      <c r="E12" s="607"/>
      <c r="F12" s="1536"/>
    </row>
    <row r="13" spans="1:6" s="123" customFormat="1" ht="19.5" customHeight="1">
      <c r="A13" s="599"/>
      <c r="B13" s="1538"/>
      <c r="C13" s="1539"/>
      <c r="D13" s="606"/>
      <c r="E13" s="607"/>
      <c r="F13" s="1536"/>
    </row>
    <row r="14" spans="1:6" s="123" customFormat="1" ht="19.5" customHeight="1" thickBot="1">
      <c r="A14" s="599"/>
      <c r="B14" s="1514"/>
      <c r="C14" s="1515"/>
      <c r="D14" s="608"/>
      <c r="E14" s="609"/>
      <c r="F14" s="1537"/>
    </row>
    <row r="15" ht="23.25" customHeight="1"/>
    <row r="16" spans="2:6" ht="13.5" customHeight="1">
      <c r="B16" s="167" t="s">
        <v>634</v>
      </c>
      <c r="C16" s="1520" t="s">
        <v>881</v>
      </c>
      <c r="D16" s="1521"/>
      <c r="E16" s="1521"/>
      <c r="F16" s="1521"/>
    </row>
    <row r="17" spans="2:6" ht="13.5" customHeight="1">
      <c r="B17" s="167" t="s">
        <v>711</v>
      </c>
      <c r="C17" s="1520" t="s">
        <v>772</v>
      </c>
      <c r="D17" s="1521"/>
      <c r="E17" s="1521"/>
      <c r="F17" s="1521"/>
    </row>
    <row r="18" spans="2:6" ht="13.5" customHeight="1">
      <c r="B18" s="167" t="s">
        <v>72</v>
      </c>
      <c r="C18" s="1522" t="s">
        <v>765</v>
      </c>
      <c r="D18" s="1521"/>
      <c r="E18" s="1521"/>
      <c r="F18" s="1521"/>
    </row>
    <row r="19" spans="2:6" ht="13.5" customHeight="1">
      <c r="B19" s="167" t="s">
        <v>73</v>
      </c>
      <c r="C19" s="1520" t="s">
        <v>774</v>
      </c>
      <c r="D19" s="1521"/>
      <c r="E19" s="1521"/>
      <c r="F19" s="1521"/>
    </row>
    <row r="20" spans="2:6" ht="21.75" customHeight="1">
      <c r="B20" s="167" t="s">
        <v>70</v>
      </c>
      <c r="C20" s="1523" t="s">
        <v>771</v>
      </c>
      <c r="D20" s="1524"/>
      <c r="E20" s="1524"/>
      <c r="F20" s="1524"/>
    </row>
    <row r="21" spans="2:6" ht="13.5" customHeight="1">
      <c r="B21" s="167" t="s">
        <v>71</v>
      </c>
      <c r="C21" s="1524" t="s">
        <v>269</v>
      </c>
      <c r="D21" s="1525"/>
      <c r="E21" s="1525"/>
      <c r="F21" s="1525"/>
    </row>
    <row r="22" spans="2:6" ht="13.5" customHeight="1">
      <c r="B22" s="167" t="s">
        <v>733</v>
      </c>
      <c r="C22" s="1524" t="s">
        <v>775</v>
      </c>
      <c r="D22" s="1525"/>
      <c r="E22" s="1525"/>
      <c r="F22" s="1525"/>
    </row>
    <row r="23" ht="8.25" customHeight="1" thickBot="1"/>
    <row r="24" spans="5:6" ht="12">
      <c r="E24" s="1516" t="s">
        <v>127</v>
      </c>
      <c r="F24" s="1517"/>
    </row>
    <row r="25" spans="5:6" ht="12.75" thickBot="1">
      <c r="E25" s="1518"/>
      <c r="F25" s="1519"/>
    </row>
    <row r="26" ht="8.25" customHeight="1"/>
  </sheetData>
  <sheetProtection/>
  <mergeCells count="21">
    <mergeCell ref="B1:F1"/>
    <mergeCell ref="B3:F3"/>
    <mergeCell ref="B6:C7"/>
    <mergeCell ref="D6:D7"/>
    <mergeCell ref="E6:F6"/>
    <mergeCell ref="E24:F25"/>
    <mergeCell ref="B12:C12"/>
    <mergeCell ref="B13:C13"/>
    <mergeCell ref="B14:C14"/>
    <mergeCell ref="C16:F16"/>
    <mergeCell ref="C18:F18"/>
    <mergeCell ref="C20:F20"/>
    <mergeCell ref="C21:F21"/>
    <mergeCell ref="C17:F17"/>
    <mergeCell ref="C22:F22"/>
    <mergeCell ref="B8:C8"/>
    <mergeCell ref="F8:F14"/>
    <mergeCell ref="C19:F19"/>
    <mergeCell ref="B9:C9"/>
    <mergeCell ref="B11:C11"/>
    <mergeCell ref="B10:C10"/>
  </mergeCells>
  <printOptions horizontalCentered="1"/>
  <pageMargins left="0.7874015748031497" right="0.7874015748031497" top="0.7874015748031497" bottom="0.7874015748031497" header="0.5118110236220472" footer="0.5118110236220472"/>
  <pageSetup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dimension ref="A1:AC30"/>
  <sheetViews>
    <sheetView showGridLines="0" view="pageBreakPreview" zoomScale="85" zoomScaleNormal="70" zoomScaleSheetLayoutView="85" zoomScalePageLayoutView="0" workbookViewId="0" topLeftCell="A1">
      <selection activeCell="H1" sqref="H1"/>
    </sheetView>
  </sheetViews>
  <sheetFormatPr defaultColWidth="8.00390625" defaultRowHeight="13.5"/>
  <cols>
    <col min="1" max="1" width="2.25390625" style="61" customWidth="1"/>
    <col min="2" max="2" width="2.50390625" style="61" customWidth="1"/>
    <col min="3" max="3" width="10.625" style="61" customWidth="1"/>
    <col min="4" max="4" width="14.875" style="61" customWidth="1"/>
    <col min="5" max="5" width="13.50390625" style="61" customWidth="1"/>
    <col min="6" max="6" width="5.125" style="61" bestFit="1" customWidth="1"/>
    <col min="7" max="26" width="12.25390625" style="61" customWidth="1"/>
    <col min="27" max="27" width="2.25390625" style="61" customWidth="1"/>
    <col min="28" max="28" width="12.25390625" style="61" customWidth="1"/>
    <col min="29" max="29" width="2.25390625" style="61" customWidth="1"/>
    <col min="30" max="30" width="10.25390625" style="61" customWidth="1"/>
    <col min="31" max="16384" width="8.00390625" style="61" customWidth="1"/>
  </cols>
  <sheetData>
    <row r="1" spans="2:28" ht="19.5" customHeight="1">
      <c r="B1" s="947" t="s">
        <v>846</v>
      </c>
      <c r="C1" s="854"/>
      <c r="D1" s="854"/>
      <c r="E1" s="854"/>
      <c r="F1" s="854"/>
      <c r="G1" s="854"/>
      <c r="H1" s="854"/>
      <c r="I1" s="854"/>
      <c r="J1" s="854"/>
      <c r="K1" s="854"/>
      <c r="L1" s="854"/>
      <c r="M1" s="854"/>
      <c r="N1" s="854"/>
      <c r="O1" s="854"/>
      <c r="P1" s="854"/>
      <c r="Q1" s="854"/>
      <c r="R1" s="854"/>
      <c r="S1" s="854"/>
      <c r="T1" s="854"/>
      <c r="U1" s="854"/>
      <c r="V1" s="854"/>
      <c r="W1" s="854"/>
      <c r="X1" s="854"/>
      <c r="Y1" s="854"/>
      <c r="Z1" s="854"/>
      <c r="AB1" s="854"/>
    </row>
    <row r="2" spans="2:11" ht="8.25" customHeight="1">
      <c r="B2" s="220"/>
      <c r="C2" s="219"/>
      <c r="D2" s="221"/>
      <c r="E2" s="222"/>
      <c r="F2" s="222"/>
      <c r="G2" s="222"/>
      <c r="H2" s="222"/>
      <c r="I2" s="222"/>
      <c r="J2" s="222"/>
      <c r="K2" s="219"/>
    </row>
    <row r="3" spans="2:28" ht="19.5" customHeight="1">
      <c r="B3" s="1303" t="s">
        <v>534</v>
      </c>
      <c r="C3" s="1303"/>
      <c r="D3" s="1303"/>
      <c r="E3" s="1303"/>
      <c r="F3" s="1303"/>
      <c r="G3" s="1303"/>
      <c r="H3" s="1303"/>
      <c r="I3" s="1303"/>
      <c r="J3" s="1303"/>
      <c r="K3" s="1303"/>
      <c r="L3" s="1303"/>
      <c r="M3" s="1303"/>
      <c r="N3" s="1303"/>
      <c r="O3" s="1303"/>
      <c r="P3" s="1303"/>
      <c r="Q3" s="1303"/>
      <c r="R3" s="1303"/>
      <c r="S3" s="1303"/>
      <c r="T3" s="1303"/>
      <c r="U3" s="1303"/>
      <c r="V3" s="1303"/>
      <c r="W3" s="1303"/>
      <c r="X3" s="1303"/>
      <c r="Y3" s="1303"/>
      <c r="Z3" s="1303"/>
      <c r="AB3" s="948"/>
    </row>
    <row r="4" spans="2:28" ht="8.25" customHeight="1">
      <c r="B4" s="63"/>
      <c r="C4" s="223"/>
      <c r="D4" s="223"/>
      <c r="E4" s="223"/>
      <c r="F4" s="223"/>
      <c r="G4" s="223"/>
      <c r="H4" s="223"/>
      <c r="I4" s="223"/>
      <c r="J4" s="223"/>
      <c r="K4" s="223"/>
      <c r="L4" s="223"/>
      <c r="M4" s="223"/>
      <c r="N4" s="223"/>
      <c r="O4" s="223"/>
      <c r="P4" s="223"/>
      <c r="Q4" s="223"/>
      <c r="R4" s="223"/>
      <c r="S4" s="223"/>
      <c r="T4" s="223"/>
      <c r="U4" s="223"/>
      <c r="V4" s="223"/>
      <c r="W4" s="223"/>
      <c r="X4" s="223"/>
      <c r="Y4" s="223"/>
      <c r="Z4" s="223"/>
      <c r="AB4" s="223"/>
    </row>
    <row r="5" spans="2:26" s="334" customFormat="1" ht="19.5" customHeight="1" thickBot="1">
      <c r="B5" s="342" t="s">
        <v>535</v>
      </c>
      <c r="Z5" s="335" t="s">
        <v>120</v>
      </c>
    </row>
    <row r="6" spans="1:28" s="127" customFormat="1" ht="19.5" customHeight="1" thickBot="1">
      <c r="A6" s="126"/>
      <c r="B6" s="1567" t="s">
        <v>734</v>
      </c>
      <c r="C6" s="1569"/>
      <c r="D6" s="1569"/>
      <c r="E6" s="1569"/>
      <c r="F6" s="1570"/>
      <c r="G6" s="1095" t="s">
        <v>130</v>
      </c>
      <c r="H6" s="1095" t="s">
        <v>131</v>
      </c>
      <c r="I6" s="1095" t="s">
        <v>47</v>
      </c>
      <c r="J6" s="1095" t="s">
        <v>48</v>
      </c>
      <c r="K6" s="1095" t="s">
        <v>157</v>
      </c>
      <c r="L6" s="1095" t="s">
        <v>158</v>
      </c>
      <c r="M6" s="1095" t="s">
        <v>159</v>
      </c>
      <c r="N6" s="1095" t="s">
        <v>160</v>
      </c>
      <c r="O6" s="1095" t="s">
        <v>235</v>
      </c>
      <c r="P6" s="1095" t="s">
        <v>236</v>
      </c>
      <c r="Q6" s="1095" t="s">
        <v>237</v>
      </c>
      <c r="R6" s="1095" t="s">
        <v>241</v>
      </c>
      <c r="S6" s="1095" t="s">
        <v>242</v>
      </c>
      <c r="T6" s="1095" t="s">
        <v>243</v>
      </c>
      <c r="U6" s="1095" t="s">
        <v>244</v>
      </c>
      <c r="V6" s="1095" t="s">
        <v>245</v>
      </c>
      <c r="W6" s="1095" t="s">
        <v>389</v>
      </c>
      <c r="X6" s="1095" t="s">
        <v>390</v>
      </c>
      <c r="Y6" s="1095" t="s">
        <v>391</v>
      </c>
      <c r="Z6" s="1096" t="s">
        <v>392</v>
      </c>
      <c r="AB6" s="336" t="s">
        <v>128</v>
      </c>
    </row>
    <row r="7" spans="1:28" s="113" customFormat="1" ht="19.5" customHeight="1" thickBot="1">
      <c r="A7" s="126"/>
      <c r="B7" s="337"/>
      <c r="C7" s="1573" t="s">
        <v>537</v>
      </c>
      <c r="D7" s="1574"/>
      <c r="E7" s="218" t="s">
        <v>49</v>
      </c>
      <c r="F7" s="224" t="s">
        <v>50</v>
      </c>
      <c r="G7" s="654">
        <f aca="true" t="shared" si="0" ref="G7:Z7">G21</f>
        <v>0</v>
      </c>
      <c r="H7" s="654">
        <f t="shared" si="0"/>
        <v>0</v>
      </c>
      <c r="I7" s="654">
        <f t="shared" si="0"/>
        <v>0</v>
      </c>
      <c r="J7" s="655">
        <f t="shared" si="0"/>
        <v>0</v>
      </c>
      <c r="K7" s="655">
        <f t="shared" si="0"/>
        <v>0</v>
      </c>
      <c r="L7" s="655">
        <f t="shared" si="0"/>
        <v>0</v>
      </c>
      <c r="M7" s="655">
        <f t="shared" si="0"/>
        <v>0</v>
      </c>
      <c r="N7" s="655">
        <f t="shared" si="0"/>
        <v>0</v>
      </c>
      <c r="O7" s="655">
        <f t="shared" si="0"/>
        <v>0</v>
      </c>
      <c r="P7" s="655">
        <f t="shared" si="0"/>
        <v>0</v>
      </c>
      <c r="Q7" s="655">
        <f t="shared" si="0"/>
        <v>0</v>
      </c>
      <c r="R7" s="655">
        <f t="shared" si="0"/>
        <v>0</v>
      </c>
      <c r="S7" s="655">
        <f t="shared" si="0"/>
        <v>0</v>
      </c>
      <c r="T7" s="655">
        <f t="shared" si="0"/>
        <v>0</v>
      </c>
      <c r="U7" s="655">
        <f t="shared" si="0"/>
        <v>0</v>
      </c>
      <c r="V7" s="655">
        <f t="shared" si="0"/>
        <v>0</v>
      </c>
      <c r="W7" s="655">
        <f t="shared" si="0"/>
        <v>0</v>
      </c>
      <c r="X7" s="655">
        <f t="shared" si="0"/>
        <v>0</v>
      </c>
      <c r="Y7" s="655">
        <f t="shared" si="0"/>
        <v>0</v>
      </c>
      <c r="Z7" s="1084">
        <f t="shared" si="0"/>
        <v>0</v>
      </c>
      <c r="AB7" s="1122">
        <f>SUM(G7:Z7)</f>
        <v>0</v>
      </c>
    </row>
    <row r="8" spans="1:28" s="113" customFormat="1" ht="19.5" customHeight="1" thickBot="1">
      <c r="A8" s="126"/>
      <c r="B8" s="337"/>
      <c r="C8" s="226"/>
      <c r="D8" s="411" t="s">
        <v>1057</v>
      </c>
      <c r="E8" s="341"/>
      <c r="F8" s="225" t="s">
        <v>122</v>
      </c>
      <c r="G8" s="135">
        <f>G7*$E$8</f>
        <v>0</v>
      </c>
      <c r="H8" s="230">
        <f aca="true" t="shared" si="1" ref="H8:Z8">H7*$E$8</f>
        <v>0</v>
      </c>
      <c r="I8" s="230">
        <f t="shared" si="1"/>
        <v>0</v>
      </c>
      <c r="J8" s="230">
        <f t="shared" si="1"/>
        <v>0</v>
      </c>
      <c r="K8" s="230">
        <f t="shared" si="1"/>
        <v>0</v>
      </c>
      <c r="L8" s="230">
        <f t="shared" si="1"/>
        <v>0</v>
      </c>
      <c r="M8" s="230">
        <f t="shared" si="1"/>
        <v>0</v>
      </c>
      <c r="N8" s="230">
        <f t="shared" si="1"/>
        <v>0</v>
      </c>
      <c r="O8" s="230">
        <f t="shared" si="1"/>
        <v>0</v>
      </c>
      <c r="P8" s="230">
        <f>P7*$E$8</f>
        <v>0</v>
      </c>
      <c r="Q8" s="230">
        <f t="shared" si="1"/>
        <v>0</v>
      </c>
      <c r="R8" s="230">
        <f t="shared" si="1"/>
        <v>0</v>
      </c>
      <c r="S8" s="230">
        <f t="shared" si="1"/>
        <v>0</v>
      </c>
      <c r="T8" s="230">
        <f t="shared" si="1"/>
        <v>0</v>
      </c>
      <c r="U8" s="230">
        <f t="shared" si="1"/>
        <v>0</v>
      </c>
      <c r="V8" s="230">
        <f t="shared" si="1"/>
        <v>0</v>
      </c>
      <c r="W8" s="230">
        <f t="shared" si="1"/>
        <v>0</v>
      </c>
      <c r="X8" s="230">
        <f t="shared" si="1"/>
        <v>0</v>
      </c>
      <c r="Y8" s="230">
        <f t="shared" si="1"/>
        <v>0</v>
      </c>
      <c r="Z8" s="1094">
        <f t="shared" si="1"/>
        <v>0</v>
      </c>
      <c r="AB8" s="1098">
        <f>SUM(G8:Z8)</f>
        <v>0</v>
      </c>
    </row>
    <row r="9" spans="1:28" s="127" customFormat="1" ht="19.5" customHeight="1" thickBot="1">
      <c r="A9" s="126"/>
      <c r="B9" s="1575" t="s">
        <v>536</v>
      </c>
      <c r="C9" s="1576"/>
      <c r="D9" s="1576"/>
      <c r="E9" s="1576"/>
      <c r="F9" s="333"/>
      <c r="G9" s="231">
        <f>G8</f>
        <v>0</v>
      </c>
      <c r="H9" s="145">
        <f aca="true" t="shared" si="2" ref="H9:Y9">H8</f>
        <v>0</v>
      </c>
      <c r="I9" s="145">
        <f t="shared" si="2"/>
        <v>0</v>
      </c>
      <c r="J9" s="145">
        <f t="shared" si="2"/>
        <v>0</v>
      </c>
      <c r="K9" s="145">
        <f t="shared" si="2"/>
        <v>0</v>
      </c>
      <c r="L9" s="145">
        <f t="shared" si="2"/>
        <v>0</v>
      </c>
      <c r="M9" s="145">
        <f t="shared" si="2"/>
        <v>0</v>
      </c>
      <c r="N9" s="145">
        <f t="shared" si="2"/>
        <v>0</v>
      </c>
      <c r="O9" s="145">
        <f t="shared" si="2"/>
        <v>0</v>
      </c>
      <c r="P9" s="145">
        <f t="shared" si="2"/>
        <v>0</v>
      </c>
      <c r="Q9" s="145">
        <f t="shared" si="2"/>
        <v>0</v>
      </c>
      <c r="R9" s="145">
        <f t="shared" si="2"/>
        <v>0</v>
      </c>
      <c r="S9" s="145">
        <f t="shared" si="2"/>
        <v>0</v>
      </c>
      <c r="T9" s="145">
        <f t="shared" si="2"/>
        <v>0</v>
      </c>
      <c r="U9" s="145">
        <f t="shared" si="2"/>
        <v>0</v>
      </c>
      <c r="V9" s="145">
        <f t="shared" si="2"/>
        <v>0</v>
      </c>
      <c r="W9" s="145">
        <f t="shared" si="2"/>
        <v>0</v>
      </c>
      <c r="X9" s="145">
        <f t="shared" si="2"/>
        <v>0</v>
      </c>
      <c r="Y9" s="145">
        <f t="shared" si="2"/>
        <v>0</v>
      </c>
      <c r="Z9" s="1086">
        <f>Z8</f>
        <v>0</v>
      </c>
      <c r="AB9" s="1123">
        <f>SUM(G9:Z9)</f>
        <v>0</v>
      </c>
    </row>
    <row r="10" spans="1:28" s="113" customFormat="1" ht="8.25" customHeight="1">
      <c r="A10" s="153"/>
      <c r="B10" s="153"/>
      <c r="C10" s="339"/>
      <c r="D10" s="339"/>
      <c r="E10" s="338"/>
      <c r="F10" s="339"/>
      <c r="G10" s="340"/>
      <c r="H10" s="340"/>
      <c r="I10" s="340"/>
      <c r="J10" s="340"/>
      <c r="K10" s="340"/>
      <c r="L10" s="340"/>
      <c r="M10" s="340"/>
      <c r="N10" s="340"/>
      <c r="O10" s="340"/>
      <c r="P10" s="340"/>
      <c r="Q10" s="340"/>
      <c r="R10" s="340"/>
      <c r="S10" s="340"/>
      <c r="T10" s="340"/>
      <c r="U10" s="340"/>
      <c r="V10" s="340"/>
      <c r="W10" s="340"/>
      <c r="X10" s="340"/>
      <c r="Y10" s="340"/>
      <c r="Z10" s="340"/>
      <c r="AB10" s="340"/>
    </row>
    <row r="11" spans="2:29" s="113" customFormat="1" ht="13.5" customHeight="1">
      <c r="B11" s="167" t="s">
        <v>735</v>
      </c>
      <c r="C11" s="1626" t="s">
        <v>882</v>
      </c>
      <c r="D11" s="1521"/>
      <c r="E11" s="1521"/>
      <c r="F11" s="1521"/>
      <c r="G11" s="1521"/>
      <c r="H11" s="1521"/>
      <c r="I11" s="1521"/>
      <c r="J11" s="1521"/>
      <c r="K11" s="1521"/>
      <c r="L11" s="1521"/>
      <c r="M11" s="1521"/>
      <c r="N11" s="1521"/>
      <c r="O11" s="1521"/>
      <c r="P11" s="1521"/>
      <c r="Q11" s="1521"/>
      <c r="R11" s="1521"/>
      <c r="S11" s="1521"/>
      <c r="T11" s="1521"/>
      <c r="U11" s="1521"/>
      <c r="V11" s="1521"/>
      <c r="W11" s="1521"/>
      <c r="X11" s="1521"/>
      <c r="Y11" s="1521"/>
      <c r="Z11" s="1521"/>
      <c r="AA11" s="1521"/>
      <c r="AB11" s="1521"/>
      <c r="AC11" s="1521"/>
    </row>
    <row r="12" spans="2:29" s="113" customFormat="1" ht="13.5" customHeight="1">
      <c r="B12" s="167" t="s">
        <v>736</v>
      </c>
      <c r="C12" s="1626" t="s">
        <v>737</v>
      </c>
      <c r="D12" s="1521"/>
      <c r="E12" s="1521"/>
      <c r="F12" s="1521"/>
      <c r="G12" s="1521"/>
      <c r="H12" s="1521"/>
      <c r="I12" s="1521"/>
      <c r="J12" s="1521"/>
      <c r="K12" s="1521"/>
      <c r="L12" s="1521"/>
      <c r="M12" s="1521"/>
      <c r="N12" s="1521"/>
      <c r="O12" s="1521"/>
      <c r="P12" s="1521"/>
      <c r="Q12" s="1521"/>
      <c r="R12" s="1521"/>
      <c r="S12" s="1521"/>
      <c r="T12" s="1521"/>
      <c r="U12" s="1521"/>
      <c r="V12" s="1521"/>
      <c r="W12" s="1521"/>
      <c r="X12" s="1521"/>
      <c r="Y12" s="1521"/>
      <c r="Z12" s="1521"/>
      <c r="AA12" s="1521"/>
      <c r="AB12" s="1521"/>
      <c r="AC12" s="1521"/>
    </row>
    <row r="13" spans="2:29" s="113" customFormat="1" ht="13.5" customHeight="1">
      <c r="B13" s="167" t="s">
        <v>72</v>
      </c>
      <c r="C13" s="1520" t="s">
        <v>772</v>
      </c>
      <c r="D13" s="1521"/>
      <c r="E13" s="1521"/>
      <c r="F13" s="1521"/>
      <c r="G13" s="1521"/>
      <c r="H13" s="1521"/>
      <c r="I13" s="1521"/>
      <c r="J13" s="1521"/>
      <c r="K13" s="1521"/>
      <c r="L13" s="1521"/>
      <c r="M13" s="1521"/>
      <c r="N13" s="1521"/>
      <c r="O13" s="1521"/>
      <c r="P13" s="1521"/>
      <c r="Q13" s="1521"/>
      <c r="R13" s="1521"/>
      <c r="S13" s="1521"/>
      <c r="T13" s="1521"/>
      <c r="U13" s="1521"/>
      <c r="V13" s="1521"/>
      <c r="W13" s="1521"/>
      <c r="X13" s="1521"/>
      <c r="Y13" s="1521"/>
      <c r="Z13" s="1521"/>
      <c r="AA13" s="1521"/>
      <c r="AB13" s="1521"/>
      <c r="AC13" s="1521"/>
    </row>
    <row r="14" spans="2:29" s="113" customFormat="1" ht="13.5" customHeight="1">
      <c r="B14" s="167" t="s">
        <v>73</v>
      </c>
      <c r="C14" s="1522" t="s">
        <v>765</v>
      </c>
      <c r="D14" s="1521"/>
      <c r="E14" s="1521"/>
      <c r="F14" s="1521"/>
      <c r="G14" s="1521"/>
      <c r="H14" s="1521"/>
      <c r="I14" s="1521"/>
      <c r="J14" s="1521"/>
      <c r="K14" s="1521"/>
      <c r="L14" s="1521"/>
      <c r="M14" s="1521"/>
      <c r="N14" s="1521"/>
      <c r="O14" s="1521"/>
      <c r="P14" s="1521"/>
      <c r="Q14" s="1521"/>
      <c r="R14" s="1521"/>
      <c r="S14" s="1521"/>
      <c r="T14" s="1521"/>
      <c r="U14" s="1521"/>
      <c r="V14" s="1521"/>
      <c r="W14" s="1521"/>
      <c r="X14" s="1521"/>
      <c r="Y14" s="1521"/>
      <c r="Z14" s="1521"/>
      <c r="AA14" s="1521"/>
      <c r="AB14" s="1521"/>
      <c r="AC14" s="1521"/>
    </row>
    <row r="15" spans="2:29" s="113" customFormat="1" ht="13.5" customHeight="1">
      <c r="B15" s="167" t="s">
        <v>70</v>
      </c>
      <c r="C15" s="1625" t="s">
        <v>766</v>
      </c>
      <c r="D15" s="1551"/>
      <c r="E15" s="1551"/>
      <c r="F15" s="1551"/>
      <c r="G15" s="1551"/>
      <c r="H15" s="1551"/>
      <c r="I15" s="1551"/>
      <c r="J15" s="1551"/>
      <c r="K15" s="1551"/>
      <c r="L15" s="1551"/>
      <c r="M15" s="1551"/>
      <c r="N15" s="1551"/>
      <c r="O15" s="1551"/>
      <c r="P15" s="1551"/>
      <c r="Q15" s="1551"/>
      <c r="R15" s="1551"/>
      <c r="S15" s="1551"/>
      <c r="T15" s="1551"/>
      <c r="U15" s="1551"/>
      <c r="V15" s="1551"/>
      <c r="W15" s="1551"/>
      <c r="X15" s="1551"/>
      <c r="Y15" s="1551"/>
      <c r="Z15" s="1551"/>
      <c r="AA15" s="1551"/>
      <c r="AB15" s="1551"/>
      <c r="AC15" s="1551"/>
    </row>
    <row r="16" spans="2:29" s="113" customFormat="1" ht="13.5" customHeight="1">
      <c r="B16" s="167" t="s">
        <v>71</v>
      </c>
      <c r="C16" s="1551" t="s">
        <v>269</v>
      </c>
      <c r="D16" s="1521"/>
      <c r="E16" s="1521"/>
      <c r="F16" s="1521"/>
      <c r="G16" s="1521"/>
      <c r="H16" s="1521"/>
      <c r="I16" s="1521"/>
      <c r="J16" s="1521"/>
      <c r="K16" s="1521"/>
      <c r="L16" s="1521"/>
      <c r="M16" s="1521"/>
      <c r="N16" s="1521"/>
      <c r="O16" s="1521"/>
      <c r="P16" s="1521"/>
      <c r="Q16" s="1521"/>
      <c r="R16" s="1521"/>
      <c r="S16" s="1521"/>
      <c r="T16" s="1521"/>
      <c r="U16" s="1521"/>
      <c r="V16" s="1521"/>
      <c r="W16" s="1521"/>
      <c r="X16" s="1521"/>
      <c r="Y16" s="1521"/>
      <c r="Z16" s="1521"/>
      <c r="AA16" s="1521"/>
      <c r="AB16" s="1521"/>
      <c r="AC16" s="1521"/>
    </row>
    <row r="17" spans="2:29" s="113" customFormat="1" ht="13.5" customHeight="1">
      <c r="B17" s="167" t="s">
        <v>74</v>
      </c>
      <c r="C17" s="161" t="s">
        <v>883</v>
      </c>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row>
    <row r="18" s="113" customFormat="1" ht="15.75" customHeight="1"/>
    <row r="19" spans="2:28" s="666" customFormat="1" ht="15" thickBot="1">
      <c r="B19" s="667" t="s">
        <v>292</v>
      </c>
      <c r="C19" s="668"/>
      <c r="D19" s="668"/>
      <c r="E19" s="668"/>
      <c r="F19" s="668"/>
      <c r="G19" s="669"/>
      <c r="H19" s="670"/>
      <c r="Z19" s="671"/>
      <c r="AB19" s="671"/>
    </row>
    <row r="20" spans="1:28" s="573" customFormat="1" ht="18" customHeight="1" thickBot="1">
      <c r="A20" s="672"/>
      <c r="B20" s="1577" t="s">
        <v>273</v>
      </c>
      <c r="C20" s="1578"/>
      <c r="D20" s="1578"/>
      <c r="E20" s="1578"/>
      <c r="F20" s="675" t="s">
        <v>207</v>
      </c>
      <c r="G20" s="1095" t="s">
        <v>130</v>
      </c>
      <c r="H20" s="1095" t="s">
        <v>131</v>
      </c>
      <c r="I20" s="1095" t="s">
        <v>47</v>
      </c>
      <c r="J20" s="1095" t="s">
        <v>48</v>
      </c>
      <c r="K20" s="1095" t="s">
        <v>157</v>
      </c>
      <c r="L20" s="1095" t="s">
        <v>158</v>
      </c>
      <c r="M20" s="1095" t="s">
        <v>159</v>
      </c>
      <c r="N20" s="1095" t="s">
        <v>160</v>
      </c>
      <c r="O20" s="1095" t="s">
        <v>235</v>
      </c>
      <c r="P20" s="1095" t="s">
        <v>236</v>
      </c>
      <c r="Q20" s="1095" t="s">
        <v>237</v>
      </c>
      <c r="R20" s="1095" t="s">
        <v>241</v>
      </c>
      <c r="S20" s="1095" t="s">
        <v>242</v>
      </c>
      <c r="T20" s="1095" t="s">
        <v>243</v>
      </c>
      <c r="U20" s="1095" t="s">
        <v>244</v>
      </c>
      <c r="V20" s="1095" t="s">
        <v>245</v>
      </c>
      <c r="W20" s="1095" t="s">
        <v>389</v>
      </c>
      <c r="X20" s="1095" t="s">
        <v>390</v>
      </c>
      <c r="Y20" s="1095" t="s">
        <v>391</v>
      </c>
      <c r="Z20" s="1096" t="s">
        <v>392</v>
      </c>
      <c r="AB20" s="676" t="s">
        <v>274</v>
      </c>
    </row>
    <row r="21" spans="1:28" s="683" customFormat="1" ht="18" customHeight="1">
      <c r="A21" s="677"/>
      <c r="B21" s="678" t="s">
        <v>293</v>
      </c>
      <c r="C21" s="679"/>
      <c r="D21" s="679"/>
      <c r="E21" s="679"/>
      <c r="F21" s="680" t="s">
        <v>275</v>
      </c>
      <c r="G21" s="681">
        <f>SUM(G22:G24)</f>
        <v>0</v>
      </c>
      <c r="H21" s="682">
        <f aca="true" t="shared" si="3" ref="H21:Z21">SUM(H22:H24)</f>
        <v>0</v>
      </c>
      <c r="I21" s="682">
        <f t="shared" si="3"/>
        <v>0</v>
      </c>
      <c r="J21" s="682">
        <f t="shared" si="3"/>
        <v>0</v>
      </c>
      <c r="K21" s="682">
        <f t="shared" si="3"/>
        <v>0</v>
      </c>
      <c r="L21" s="682">
        <f t="shared" si="3"/>
        <v>0</v>
      </c>
      <c r="M21" s="682">
        <f t="shared" si="3"/>
        <v>0</v>
      </c>
      <c r="N21" s="682">
        <f t="shared" si="3"/>
        <v>0</v>
      </c>
      <c r="O21" s="682">
        <f t="shared" si="3"/>
        <v>0</v>
      </c>
      <c r="P21" s="682">
        <f t="shared" si="3"/>
        <v>0</v>
      </c>
      <c r="Q21" s="682">
        <f t="shared" si="3"/>
        <v>0</v>
      </c>
      <c r="R21" s="682">
        <f t="shared" si="3"/>
        <v>0</v>
      </c>
      <c r="S21" s="682">
        <f t="shared" si="3"/>
        <v>0</v>
      </c>
      <c r="T21" s="682">
        <f t="shared" si="3"/>
        <v>0</v>
      </c>
      <c r="U21" s="682">
        <f t="shared" si="3"/>
        <v>0</v>
      </c>
      <c r="V21" s="682">
        <f t="shared" si="3"/>
        <v>0</v>
      </c>
      <c r="W21" s="682">
        <f t="shared" si="3"/>
        <v>0</v>
      </c>
      <c r="X21" s="682">
        <f t="shared" si="3"/>
        <v>0</v>
      </c>
      <c r="Y21" s="682">
        <f t="shared" si="3"/>
        <v>0</v>
      </c>
      <c r="Z21" s="1091">
        <f t="shared" si="3"/>
        <v>0</v>
      </c>
      <c r="AB21" s="1125">
        <f>SUM(G21:Z21)</f>
        <v>0</v>
      </c>
    </row>
    <row r="22" spans="1:28" s="573" customFormat="1" ht="18" customHeight="1">
      <c r="A22" s="672"/>
      <c r="B22" s="684"/>
      <c r="C22" s="690"/>
      <c r="D22" s="686"/>
      <c r="E22" s="686"/>
      <c r="F22" s="687" t="s">
        <v>275</v>
      </c>
      <c r="G22" s="691"/>
      <c r="H22" s="692"/>
      <c r="I22" s="692"/>
      <c r="J22" s="692"/>
      <c r="K22" s="692"/>
      <c r="L22" s="692"/>
      <c r="M22" s="692"/>
      <c r="N22" s="692"/>
      <c r="O22" s="692"/>
      <c r="P22" s="692"/>
      <c r="Q22" s="692"/>
      <c r="R22" s="692"/>
      <c r="S22" s="692"/>
      <c r="T22" s="692"/>
      <c r="U22" s="692"/>
      <c r="V22" s="692"/>
      <c r="W22" s="692"/>
      <c r="X22" s="692"/>
      <c r="Y22" s="692"/>
      <c r="Z22" s="1092"/>
      <c r="AB22" s="1126">
        <f>SUM(G22:Z22)</f>
        <v>0</v>
      </c>
    </row>
    <row r="23" spans="1:28" s="573" customFormat="1" ht="18" customHeight="1">
      <c r="A23" s="672"/>
      <c r="B23" s="684"/>
      <c r="C23" s="690"/>
      <c r="D23" s="686"/>
      <c r="E23" s="686"/>
      <c r="F23" s="687" t="s">
        <v>275</v>
      </c>
      <c r="G23" s="691"/>
      <c r="H23" s="692"/>
      <c r="I23" s="692"/>
      <c r="J23" s="692"/>
      <c r="K23" s="692"/>
      <c r="L23" s="692"/>
      <c r="M23" s="692"/>
      <c r="N23" s="692"/>
      <c r="O23" s="692"/>
      <c r="P23" s="692"/>
      <c r="Q23" s="692"/>
      <c r="R23" s="692"/>
      <c r="S23" s="692"/>
      <c r="T23" s="692"/>
      <c r="U23" s="692"/>
      <c r="V23" s="692"/>
      <c r="W23" s="692"/>
      <c r="X23" s="692"/>
      <c r="Y23" s="692"/>
      <c r="Z23" s="1092"/>
      <c r="AB23" s="1126">
        <f>SUM(G23:Z23)</f>
        <v>0</v>
      </c>
    </row>
    <row r="24" spans="1:28" s="573" customFormat="1" ht="18" customHeight="1" thickBot="1">
      <c r="A24" s="672"/>
      <c r="B24" s="693"/>
      <c r="C24" s="694"/>
      <c r="D24" s="695"/>
      <c r="E24" s="695"/>
      <c r="F24" s="696" t="s">
        <v>275</v>
      </c>
      <c r="G24" s="697"/>
      <c r="H24" s="698"/>
      <c r="I24" s="698"/>
      <c r="J24" s="698"/>
      <c r="K24" s="698"/>
      <c r="L24" s="698"/>
      <c r="M24" s="698"/>
      <c r="N24" s="698"/>
      <c r="O24" s="698"/>
      <c r="P24" s="698"/>
      <c r="Q24" s="698"/>
      <c r="R24" s="698"/>
      <c r="S24" s="698"/>
      <c r="T24" s="698"/>
      <c r="U24" s="698"/>
      <c r="V24" s="698"/>
      <c r="W24" s="698"/>
      <c r="X24" s="698"/>
      <c r="Y24" s="698"/>
      <c r="Z24" s="1093"/>
      <c r="AB24" s="1127">
        <f>SUM(G24:Z24)</f>
        <v>0</v>
      </c>
    </row>
    <row r="25" spans="1:26" s="573" customFormat="1" ht="12">
      <c r="A25" s="672"/>
      <c r="B25" s="699" t="s">
        <v>720</v>
      </c>
      <c r="C25" s="700" t="s">
        <v>312</v>
      </c>
      <c r="D25" s="701"/>
      <c r="E25" s="701"/>
      <c r="F25" s="702"/>
      <c r="G25" s="703"/>
      <c r="H25" s="703"/>
      <c r="I25" s="703"/>
      <c r="J25" s="703"/>
      <c r="K25" s="703"/>
      <c r="L25" s="703"/>
      <c r="M25" s="703"/>
      <c r="N25" s="703"/>
      <c r="O25" s="703"/>
      <c r="P25" s="703"/>
      <c r="Q25" s="703"/>
      <c r="R25" s="703"/>
      <c r="S25" s="703"/>
      <c r="T25" s="703"/>
      <c r="U25" s="703"/>
      <c r="V25" s="703"/>
      <c r="W25" s="703"/>
      <c r="X25" s="671"/>
      <c r="Y25" s="671"/>
      <c r="Z25" s="703"/>
    </row>
    <row r="26" spans="1:26" s="573" customFormat="1" ht="12">
      <c r="A26" s="672"/>
      <c r="B26" s="699" t="s">
        <v>721</v>
      </c>
      <c r="C26" s="700" t="s">
        <v>276</v>
      </c>
      <c r="D26" s="701"/>
      <c r="E26" s="701"/>
      <c r="F26" s="702"/>
      <c r="G26" s="703"/>
      <c r="H26" s="703"/>
      <c r="I26" s="703"/>
      <c r="J26" s="703"/>
      <c r="K26" s="703"/>
      <c r="L26" s="703"/>
      <c r="M26" s="703"/>
      <c r="N26" s="703"/>
      <c r="O26" s="703"/>
      <c r="P26" s="703"/>
      <c r="Q26" s="703"/>
      <c r="R26" s="703"/>
      <c r="S26" s="703"/>
      <c r="T26" s="703"/>
      <c r="U26" s="703"/>
      <c r="V26" s="703"/>
      <c r="W26" s="703"/>
      <c r="X26" s="671"/>
      <c r="Y26" s="671"/>
      <c r="Z26" s="703"/>
    </row>
    <row r="27" spans="1:29" s="573" customFormat="1" ht="18" customHeight="1">
      <c r="A27" s="672"/>
      <c r="B27" s="704"/>
      <c r="C27" s="668"/>
      <c r="D27" s="701"/>
      <c r="E27" s="701"/>
      <c r="F27" s="701"/>
      <c r="H27" s="681"/>
      <c r="I27" s="705"/>
      <c r="J27" s="705"/>
      <c r="K27" s="705"/>
      <c r="L27" s="705"/>
      <c r="M27" s="705"/>
      <c r="N27" s="705"/>
      <c r="O27" s="705"/>
      <c r="P27" s="705"/>
      <c r="Q27" s="705"/>
      <c r="R27" s="705"/>
      <c r="S27" s="705"/>
      <c r="T27" s="705"/>
      <c r="U27" s="705"/>
      <c r="V27" s="705"/>
      <c r="W27" s="705"/>
      <c r="X27" s="705"/>
      <c r="Y27" s="705"/>
      <c r="Z27" s="671"/>
      <c r="AA27" s="705"/>
      <c r="AB27" s="671"/>
      <c r="AC27" s="705"/>
    </row>
    <row r="28" ht="19.5" customHeight="1" thickBot="1"/>
    <row r="29" spans="1:26" s="113" customFormat="1" ht="13.5">
      <c r="A29" s="164"/>
      <c r="B29" s="164"/>
      <c r="C29" s="164"/>
      <c r="X29" s="1447" t="s">
        <v>127</v>
      </c>
      <c r="Y29" s="1465"/>
      <c r="Z29" s="1448"/>
    </row>
    <row r="30" spans="24:26" s="113" customFormat="1" ht="12" customHeight="1" thickBot="1">
      <c r="X30" s="1449"/>
      <c r="Y30" s="1466"/>
      <c r="Z30" s="1450"/>
    </row>
    <row r="31" ht="19.5" customHeight="1"/>
  </sheetData>
  <sheetProtection/>
  <mergeCells count="12">
    <mergeCell ref="B3:Z3"/>
    <mergeCell ref="B6:F6"/>
    <mergeCell ref="C7:D7"/>
    <mergeCell ref="B9:E9"/>
    <mergeCell ref="C15:AC15"/>
    <mergeCell ref="C16:AC16"/>
    <mergeCell ref="B20:E20"/>
    <mergeCell ref="X29:Z30"/>
    <mergeCell ref="C11:AC11"/>
    <mergeCell ref="C12:AC12"/>
    <mergeCell ref="C13:AC13"/>
    <mergeCell ref="C14:AC14"/>
  </mergeCells>
  <printOptions horizontalCentered="1"/>
  <pageMargins left="0.7874015748031497" right="0.7874015748031497" top="0.984251968503937" bottom="0.984251968503937" header="0.5118110236220472" footer="0.5118110236220472"/>
  <pageSetup horizontalDpi="300" verticalDpi="300" orientation="landscape" paperSize="8" scale="62" r:id="rId2"/>
  <drawing r:id="rId1"/>
</worksheet>
</file>

<file path=xl/worksheets/sheet27.xml><?xml version="1.0" encoding="utf-8"?>
<worksheet xmlns="http://schemas.openxmlformats.org/spreadsheetml/2006/main" xmlns:r="http://schemas.openxmlformats.org/officeDocument/2006/relationships">
  <dimension ref="A1:N25"/>
  <sheetViews>
    <sheetView showGridLines="0" view="pageBreakPreview" zoomScale="85" zoomScaleSheetLayoutView="85" zoomScalePageLayoutView="0" workbookViewId="0" topLeftCell="A1">
      <selection activeCell="I5" sqref="I5"/>
    </sheetView>
  </sheetViews>
  <sheetFormatPr defaultColWidth="9.00390625" defaultRowHeight="13.5"/>
  <cols>
    <col min="1" max="2" width="2.25390625" style="120" customWidth="1"/>
    <col min="3" max="3" width="25.625" style="120" customWidth="1"/>
    <col min="4" max="4" width="40.625" style="120" customWidth="1"/>
    <col min="5" max="6" width="15.625" style="120" customWidth="1"/>
    <col min="7" max="7" width="2.125" style="120" customWidth="1"/>
    <col min="8" max="11" width="13.625" style="120" customWidth="1"/>
    <col min="12" max="16384" width="9.00390625" style="120" customWidth="1"/>
  </cols>
  <sheetData>
    <row r="1" spans="2:11" s="113" customFormat="1" ht="19.5" customHeight="1">
      <c r="B1" s="1540" t="s">
        <v>865</v>
      </c>
      <c r="C1" s="1222"/>
      <c r="D1" s="1222"/>
      <c r="E1" s="1222"/>
      <c r="F1" s="1222"/>
      <c r="G1" s="595"/>
      <c r="H1" s="115"/>
      <c r="I1" s="115"/>
      <c r="J1" s="115"/>
      <c r="K1" s="115"/>
    </row>
    <row r="2" spans="2:8" s="113" customFormat="1" ht="9.75" customHeight="1">
      <c r="B2" s="114"/>
      <c r="C2" s="115"/>
      <c r="D2" s="115"/>
      <c r="E2" s="116"/>
      <c r="F2" s="117"/>
      <c r="G2" s="115"/>
      <c r="H2" s="115"/>
    </row>
    <row r="3" spans="2:14" s="113" customFormat="1" ht="19.5" customHeight="1">
      <c r="B3" s="1303" t="s">
        <v>538</v>
      </c>
      <c r="C3" s="1541"/>
      <c r="D3" s="1541"/>
      <c r="E3" s="1541"/>
      <c r="F3" s="1541"/>
      <c r="G3" s="596"/>
      <c r="H3" s="165"/>
      <c r="I3" s="165"/>
      <c r="J3" s="165"/>
      <c r="K3" s="165"/>
      <c r="L3" s="166"/>
      <c r="M3" s="166"/>
      <c r="N3" s="166"/>
    </row>
    <row r="4" spans="1:14" s="113" customFormat="1" ht="8.25" customHeight="1">
      <c r="A4" s="597"/>
      <c r="B4" s="598"/>
      <c r="C4" s="598"/>
      <c r="D4" s="598"/>
      <c r="E4" s="598"/>
      <c r="F4" s="598"/>
      <c r="G4" s="598"/>
      <c r="H4" s="165"/>
      <c r="I4" s="165"/>
      <c r="J4" s="165"/>
      <c r="K4" s="165"/>
      <c r="L4" s="166"/>
      <c r="M4" s="166"/>
      <c r="N4" s="166"/>
    </row>
    <row r="5" spans="1:6" s="123" customFormat="1" ht="19.5" customHeight="1" thickBot="1">
      <c r="A5" s="599"/>
      <c r="B5" s="600" t="s">
        <v>704</v>
      </c>
      <c r="C5" s="600" t="s">
        <v>539</v>
      </c>
      <c r="D5" s="164"/>
      <c r="E5" s="601"/>
      <c r="F5" s="601"/>
    </row>
    <row r="6" spans="1:6" s="123" customFormat="1" ht="19.5" customHeight="1">
      <c r="A6" s="599"/>
      <c r="B6" s="1526" t="s">
        <v>246</v>
      </c>
      <c r="C6" s="1527"/>
      <c r="D6" s="1530" t="s">
        <v>1056</v>
      </c>
      <c r="E6" s="1532" t="s">
        <v>1057</v>
      </c>
      <c r="F6" s="1533"/>
    </row>
    <row r="7" spans="1:6" s="123" customFormat="1" ht="19.5" customHeight="1" thickBot="1">
      <c r="A7" s="599"/>
      <c r="B7" s="1528"/>
      <c r="C7" s="1529"/>
      <c r="D7" s="1531"/>
      <c r="E7" s="602" t="s">
        <v>247</v>
      </c>
      <c r="F7" s="603" t="s">
        <v>248</v>
      </c>
    </row>
    <row r="8" spans="1:6" s="123" customFormat="1" ht="19.5" customHeight="1">
      <c r="A8" s="599"/>
      <c r="B8" s="1534"/>
      <c r="C8" s="1535"/>
      <c r="D8" s="604"/>
      <c r="E8" s="605"/>
      <c r="F8" s="1536">
        <f>SUM(E8:E14)</f>
        <v>0</v>
      </c>
    </row>
    <row r="9" spans="1:6" s="123" customFormat="1" ht="19.5" customHeight="1">
      <c r="A9" s="599"/>
      <c r="B9" s="1538"/>
      <c r="C9" s="1539"/>
      <c r="D9" s="606"/>
      <c r="E9" s="607"/>
      <c r="F9" s="1536"/>
    </row>
    <row r="10" spans="1:6" s="123" customFormat="1" ht="19.5" customHeight="1">
      <c r="A10" s="599"/>
      <c r="B10" s="1538"/>
      <c r="C10" s="1539"/>
      <c r="D10" s="606"/>
      <c r="E10" s="607"/>
      <c r="F10" s="1536"/>
    </row>
    <row r="11" spans="1:6" s="123" customFormat="1" ht="19.5" customHeight="1">
      <c r="A11" s="599"/>
      <c r="B11" s="1538"/>
      <c r="C11" s="1539"/>
      <c r="D11" s="606"/>
      <c r="E11" s="607"/>
      <c r="F11" s="1536"/>
    </row>
    <row r="12" spans="1:6" s="123" customFormat="1" ht="19.5" customHeight="1">
      <c r="A12" s="599"/>
      <c r="B12" s="1538"/>
      <c r="C12" s="1539"/>
      <c r="D12" s="606"/>
      <c r="E12" s="607"/>
      <c r="F12" s="1536"/>
    </row>
    <row r="13" spans="1:6" s="123" customFormat="1" ht="19.5" customHeight="1">
      <c r="A13" s="599"/>
      <c r="B13" s="1538"/>
      <c r="C13" s="1539"/>
      <c r="D13" s="606"/>
      <c r="E13" s="607"/>
      <c r="F13" s="1536"/>
    </row>
    <row r="14" spans="1:6" s="123" customFormat="1" ht="19.5" customHeight="1" thickBot="1">
      <c r="A14" s="599"/>
      <c r="B14" s="1514"/>
      <c r="C14" s="1515"/>
      <c r="D14" s="608"/>
      <c r="E14" s="609"/>
      <c r="F14" s="1537"/>
    </row>
    <row r="15" ht="23.25" customHeight="1"/>
    <row r="16" spans="2:6" ht="13.5" customHeight="1">
      <c r="B16" s="167" t="s">
        <v>634</v>
      </c>
      <c r="C16" s="1520" t="s">
        <v>881</v>
      </c>
      <c r="D16" s="1521"/>
      <c r="E16" s="1521"/>
      <c r="F16" s="1521"/>
    </row>
    <row r="17" spans="2:6" ht="13.5" customHeight="1">
      <c r="B17" s="167" t="s">
        <v>711</v>
      </c>
      <c r="C17" s="1520" t="s">
        <v>772</v>
      </c>
      <c r="D17" s="1521"/>
      <c r="E17" s="1521"/>
      <c r="F17" s="1521"/>
    </row>
    <row r="18" spans="2:6" ht="13.5" customHeight="1">
      <c r="B18" s="167" t="s">
        <v>72</v>
      </c>
      <c r="C18" s="1522" t="s">
        <v>765</v>
      </c>
      <c r="D18" s="1521"/>
      <c r="E18" s="1521"/>
      <c r="F18" s="1521"/>
    </row>
    <row r="19" spans="2:6" ht="13.5" customHeight="1">
      <c r="B19" s="167" t="s">
        <v>73</v>
      </c>
      <c r="C19" s="1520" t="s">
        <v>774</v>
      </c>
      <c r="D19" s="1521"/>
      <c r="E19" s="1521"/>
      <c r="F19" s="1521"/>
    </row>
    <row r="20" spans="2:6" ht="21.75" customHeight="1">
      <c r="B20" s="167" t="s">
        <v>70</v>
      </c>
      <c r="C20" s="1523" t="s">
        <v>766</v>
      </c>
      <c r="D20" s="1524"/>
      <c r="E20" s="1524"/>
      <c r="F20" s="1524"/>
    </row>
    <row r="21" spans="2:6" ht="13.5" customHeight="1">
      <c r="B21" s="167" t="s">
        <v>71</v>
      </c>
      <c r="C21" s="1524" t="s">
        <v>269</v>
      </c>
      <c r="D21" s="1525"/>
      <c r="E21" s="1525"/>
      <c r="F21" s="1525"/>
    </row>
    <row r="22" spans="2:6" ht="13.5" customHeight="1">
      <c r="B22" s="167" t="s">
        <v>733</v>
      </c>
      <c r="C22" s="1524" t="s">
        <v>775</v>
      </c>
      <c r="D22" s="1525"/>
      <c r="E22" s="1525"/>
      <c r="F22" s="1525"/>
    </row>
    <row r="23" ht="8.25" customHeight="1" thickBot="1"/>
    <row r="24" spans="5:6" ht="12">
      <c r="E24" s="1516" t="s">
        <v>127</v>
      </c>
      <c r="F24" s="1517"/>
    </row>
    <row r="25" spans="5:6" ht="12.75" thickBot="1">
      <c r="E25" s="1518"/>
      <c r="F25" s="1519"/>
    </row>
    <row r="26" ht="8.25" customHeight="1"/>
  </sheetData>
  <sheetProtection/>
  <mergeCells count="21">
    <mergeCell ref="B1:F1"/>
    <mergeCell ref="B3:F3"/>
    <mergeCell ref="B6:C7"/>
    <mergeCell ref="D6:D7"/>
    <mergeCell ref="E6:F6"/>
    <mergeCell ref="E24:F25"/>
    <mergeCell ref="B12:C12"/>
    <mergeCell ref="B13:C13"/>
    <mergeCell ref="B14:C14"/>
    <mergeCell ref="C16:F16"/>
    <mergeCell ref="C18:F18"/>
    <mergeCell ref="C20:F20"/>
    <mergeCell ref="C21:F21"/>
    <mergeCell ref="C17:F17"/>
    <mergeCell ref="C22:F22"/>
    <mergeCell ref="B8:C8"/>
    <mergeCell ref="F8:F14"/>
    <mergeCell ref="C19:F19"/>
    <mergeCell ref="B9:C9"/>
    <mergeCell ref="B11:C11"/>
    <mergeCell ref="B10:C10"/>
  </mergeCells>
  <printOptions horizontalCentered="1"/>
  <pageMargins left="0.7874015748031497" right="0.7874015748031497" top="0.7874015748031497" bottom="0.7874015748031497" header="0.5118110236220472" footer="0.5118110236220472"/>
  <pageSetup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dimension ref="A1:AC29"/>
  <sheetViews>
    <sheetView showGridLines="0" view="pageBreakPreview" zoomScaleNormal="70" zoomScaleSheetLayoutView="100" zoomScalePageLayoutView="0" workbookViewId="0" topLeftCell="P1">
      <selection activeCell="AD3" sqref="AD3"/>
    </sheetView>
  </sheetViews>
  <sheetFormatPr defaultColWidth="8.00390625" defaultRowHeight="13.5"/>
  <cols>
    <col min="1" max="1" width="2.25390625" style="61" customWidth="1"/>
    <col min="2" max="2" width="2.50390625" style="61" customWidth="1"/>
    <col min="3" max="3" width="10.625" style="61" customWidth="1"/>
    <col min="4" max="4" width="14.875" style="61" customWidth="1"/>
    <col min="5" max="5" width="13.50390625" style="61" customWidth="1"/>
    <col min="6" max="6" width="5.125" style="61" bestFit="1" customWidth="1"/>
    <col min="7" max="26" width="12.25390625" style="61" customWidth="1"/>
    <col min="27" max="27" width="2.25390625" style="61" customWidth="1"/>
    <col min="28" max="28" width="12.25390625" style="61" customWidth="1"/>
    <col min="29" max="29" width="2.25390625" style="61" customWidth="1"/>
    <col min="30" max="30" width="10.25390625" style="61" customWidth="1"/>
    <col min="31" max="16384" width="8.00390625" style="61" customWidth="1"/>
  </cols>
  <sheetData>
    <row r="1" spans="2:28" ht="19.5" customHeight="1">
      <c r="B1" s="947" t="s">
        <v>848</v>
      </c>
      <c r="C1" s="854"/>
      <c r="D1" s="854"/>
      <c r="E1" s="854"/>
      <c r="F1" s="854"/>
      <c r="G1" s="854"/>
      <c r="H1" s="854"/>
      <c r="I1" s="854"/>
      <c r="J1" s="854"/>
      <c r="K1" s="854"/>
      <c r="L1" s="854"/>
      <c r="M1" s="854"/>
      <c r="N1" s="854"/>
      <c r="O1" s="854"/>
      <c r="P1" s="854"/>
      <c r="Q1" s="854"/>
      <c r="R1" s="854"/>
      <c r="S1" s="854"/>
      <c r="T1" s="854"/>
      <c r="U1" s="854"/>
      <c r="V1" s="854"/>
      <c r="W1" s="854"/>
      <c r="X1" s="854"/>
      <c r="Y1" s="854"/>
      <c r="Z1" s="854"/>
      <c r="AB1" s="854"/>
    </row>
    <row r="2" spans="2:11" ht="8.25" customHeight="1">
      <c r="B2" s="220"/>
      <c r="C2" s="219"/>
      <c r="D2" s="221"/>
      <c r="E2" s="222"/>
      <c r="F2" s="222"/>
      <c r="G2" s="222"/>
      <c r="H2" s="222"/>
      <c r="I2" s="222"/>
      <c r="J2" s="222"/>
      <c r="K2" s="219"/>
    </row>
    <row r="3" spans="2:28" ht="19.5" customHeight="1">
      <c r="B3" s="1303" t="s">
        <v>540</v>
      </c>
      <c r="C3" s="1303"/>
      <c r="D3" s="1303"/>
      <c r="E3" s="1303"/>
      <c r="F3" s="1303"/>
      <c r="G3" s="1303"/>
      <c r="H3" s="1303"/>
      <c r="I3" s="1303"/>
      <c r="J3" s="1303"/>
      <c r="K3" s="1303"/>
      <c r="L3" s="1303"/>
      <c r="M3" s="1303"/>
      <c r="N3" s="1303"/>
      <c r="O3" s="1303"/>
      <c r="P3" s="1303"/>
      <c r="Q3" s="1303"/>
      <c r="R3" s="1303"/>
      <c r="S3" s="1303"/>
      <c r="T3" s="1303"/>
      <c r="U3" s="1303"/>
      <c r="V3" s="1303"/>
      <c r="W3" s="1303"/>
      <c r="X3" s="1303"/>
      <c r="Y3" s="1303"/>
      <c r="Z3" s="1303"/>
      <c r="AB3" s="948"/>
    </row>
    <row r="4" spans="2:28" ht="8.25" customHeight="1">
      <c r="B4" s="63"/>
      <c r="C4" s="223"/>
      <c r="D4" s="223"/>
      <c r="E4" s="223"/>
      <c r="F4" s="223"/>
      <c r="G4" s="223"/>
      <c r="H4" s="223"/>
      <c r="I4" s="223"/>
      <c r="J4" s="223"/>
      <c r="K4" s="223"/>
      <c r="L4" s="223"/>
      <c r="M4" s="223"/>
      <c r="N4" s="223"/>
      <c r="O4" s="223"/>
      <c r="P4" s="223"/>
      <c r="Q4" s="223"/>
      <c r="R4" s="223"/>
      <c r="S4" s="223"/>
      <c r="T4" s="223"/>
      <c r="U4" s="223"/>
      <c r="V4" s="223"/>
      <c r="W4" s="223"/>
      <c r="X4" s="223"/>
      <c r="Y4" s="223"/>
      <c r="Z4" s="223"/>
      <c r="AB4" s="223"/>
    </row>
    <row r="5" spans="2:26" s="334" customFormat="1" ht="19.5" customHeight="1" thickBot="1">
      <c r="B5" s="342" t="s">
        <v>541</v>
      </c>
      <c r="Z5" s="335" t="s">
        <v>120</v>
      </c>
    </row>
    <row r="6" spans="1:28" s="127" customFormat="1" ht="19.5" customHeight="1" thickBot="1">
      <c r="A6" s="126"/>
      <c r="B6" s="1567" t="s">
        <v>738</v>
      </c>
      <c r="C6" s="1569"/>
      <c r="D6" s="1569"/>
      <c r="E6" s="1569"/>
      <c r="F6" s="1570"/>
      <c r="G6" s="1095" t="s">
        <v>130</v>
      </c>
      <c r="H6" s="1095" t="s">
        <v>131</v>
      </c>
      <c r="I6" s="1095" t="s">
        <v>47</v>
      </c>
      <c r="J6" s="1095" t="s">
        <v>48</v>
      </c>
      <c r="K6" s="1095" t="s">
        <v>157</v>
      </c>
      <c r="L6" s="1095" t="s">
        <v>158</v>
      </c>
      <c r="M6" s="1095" t="s">
        <v>159</v>
      </c>
      <c r="N6" s="1095" t="s">
        <v>160</v>
      </c>
      <c r="O6" s="1095" t="s">
        <v>235</v>
      </c>
      <c r="P6" s="1095" t="s">
        <v>236</v>
      </c>
      <c r="Q6" s="1095" t="s">
        <v>237</v>
      </c>
      <c r="R6" s="1095" t="s">
        <v>241</v>
      </c>
      <c r="S6" s="1095" t="s">
        <v>242</v>
      </c>
      <c r="T6" s="1095" t="s">
        <v>243</v>
      </c>
      <c r="U6" s="1095" t="s">
        <v>244</v>
      </c>
      <c r="V6" s="1095" t="s">
        <v>245</v>
      </c>
      <c r="W6" s="1095" t="s">
        <v>389</v>
      </c>
      <c r="X6" s="1095" t="s">
        <v>390</v>
      </c>
      <c r="Y6" s="1095" t="s">
        <v>391</v>
      </c>
      <c r="Z6" s="1096" t="s">
        <v>392</v>
      </c>
      <c r="AB6" s="336" t="s">
        <v>128</v>
      </c>
    </row>
    <row r="7" spans="1:28" s="113" customFormat="1" ht="19.5" customHeight="1" thickBot="1">
      <c r="A7" s="126"/>
      <c r="B7" s="337"/>
      <c r="C7" s="1573" t="s">
        <v>543</v>
      </c>
      <c r="D7" s="1574"/>
      <c r="E7" s="218" t="s">
        <v>49</v>
      </c>
      <c r="F7" s="224" t="s">
        <v>50</v>
      </c>
      <c r="G7" s="654">
        <f aca="true" t="shared" si="0" ref="G7:Z7">G21</f>
        <v>0</v>
      </c>
      <c r="H7" s="654">
        <f t="shared" si="0"/>
        <v>0</v>
      </c>
      <c r="I7" s="654">
        <f t="shared" si="0"/>
        <v>0</v>
      </c>
      <c r="J7" s="655">
        <f t="shared" si="0"/>
        <v>0</v>
      </c>
      <c r="K7" s="655">
        <f t="shared" si="0"/>
        <v>0</v>
      </c>
      <c r="L7" s="655">
        <f t="shared" si="0"/>
        <v>0</v>
      </c>
      <c r="M7" s="655">
        <f t="shared" si="0"/>
        <v>0</v>
      </c>
      <c r="N7" s="655">
        <f t="shared" si="0"/>
        <v>0</v>
      </c>
      <c r="O7" s="655">
        <f t="shared" si="0"/>
        <v>0</v>
      </c>
      <c r="P7" s="655">
        <f t="shared" si="0"/>
        <v>0</v>
      </c>
      <c r="Q7" s="655">
        <f t="shared" si="0"/>
        <v>0</v>
      </c>
      <c r="R7" s="655">
        <f t="shared" si="0"/>
        <v>0</v>
      </c>
      <c r="S7" s="655">
        <f t="shared" si="0"/>
        <v>0</v>
      </c>
      <c r="T7" s="655">
        <f t="shared" si="0"/>
        <v>0</v>
      </c>
      <c r="U7" s="655">
        <f t="shared" si="0"/>
        <v>0</v>
      </c>
      <c r="V7" s="655">
        <f t="shared" si="0"/>
        <v>0</v>
      </c>
      <c r="W7" s="655">
        <f t="shared" si="0"/>
        <v>0</v>
      </c>
      <c r="X7" s="655">
        <f t="shared" si="0"/>
        <v>0</v>
      </c>
      <c r="Y7" s="655">
        <f t="shared" si="0"/>
        <v>0</v>
      </c>
      <c r="Z7" s="1084">
        <f t="shared" si="0"/>
        <v>0</v>
      </c>
      <c r="AB7" s="1122">
        <f>SUM(G7:Z7)</f>
        <v>0</v>
      </c>
    </row>
    <row r="8" spans="1:28" s="113" customFormat="1" ht="19.5" customHeight="1" thickBot="1">
      <c r="A8" s="126"/>
      <c r="B8" s="337"/>
      <c r="C8" s="226"/>
      <c r="D8" s="411" t="s">
        <v>1057</v>
      </c>
      <c r="E8" s="341"/>
      <c r="F8" s="225" t="s">
        <v>122</v>
      </c>
      <c r="G8" s="135">
        <f>G7*$E$8</f>
        <v>0</v>
      </c>
      <c r="H8" s="230">
        <f aca="true" t="shared" si="1" ref="H8:Z8">H7*$E$8</f>
        <v>0</v>
      </c>
      <c r="I8" s="230">
        <f t="shared" si="1"/>
        <v>0</v>
      </c>
      <c r="J8" s="230">
        <f t="shared" si="1"/>
        <v>0</v>
      </c>
      <c r="K8" s="230">
        <f t="shared" si="1"/>
        <v>0</v>
      </c>
      <c r="L8" s="230">
        <f t="shared" si="1"/>
        <v>0</v>
      </c>
      <c r="M8" s="230">
        <f t="shared" si="1"/>
        <v>0</v>
      </c>
      <c r="N8" s="230">
        <f t="shared" si="1"/>
        <v>0</v>
      </c>
      <c r="O8" s="230">
        <f t="shared" si="1"/>
        <v>0</v>
      </c>
      <c r="P8" s="230">
        <f>P7*$E$8</f>
        <v>0</v>
      </c>
      <c r="Q8" s="230">
        <f t="shared" si="1"/>
        <v>0</v>
      </c>
      <c r="R8" s="230">
        <f t="shared" si="1"/>
        <v>0</v>
      </c>
      <c r="S8" s="230">
        <f t="shared" si="1"/>
        <v>0</v>
      </c>
      <c r="T8" s="230">
        <f t="shared" si="1"/>
        <v>0</v>
      </c>
      <c r="U8" s="230">
        <f t="shared" si="1"/>
        <v>0</v>
      </c>
      <c r="V8" s="230">
        <f t="shared" si="1"/>
        <v>0</v>
      </c>
      <c r="W8" s="230">
        <f t="shared" si="1"/>
        <v>0</v>
      </c>
      <c r="X8" s="230">
        <f t="shared" si="1"/>
        <v>0</v>
      </c>
      <c r="Y8" s="230">
        <f t="shared" si="1"/>
        <v>0</v>
      </c>
      <c r="Z8" s="1094">
        <f t="shared" si="1"/>
        <v>0</v>
      </c>
      <c r="AB8" s="1098">
        <f>SUM(G8:Z8)</f>
        <v>0</v>
      </c>
    </row>
    <row r="9" spans="1:28" s="127" customFormat="1" ht="19.5" customHeight="1" thickBot="1">
      <c r="A9" s="126"/>
      <c r="B9" s="1575" t="s">
        <v>542</v>
      </c>
      <c r="C9" s="1576"/>
      <c r="D9" s="1576"/>
      <c r="E9" s="1576"/>
      <c r="F9" s="333"/>
      <c r="G9" s="231">
        <f>G8</f>
        <v>0</v>
      </c>
      <c r="H9" s="145">
        <f aca="true" t="shared" si="2" ref="H9:Y9">H8</f>
        <v>0</v>
      </c>
      <c r="I9" s="145">
        <f t="shared" si="2"/>
        <v>0</v>
      </c>
      <c r="J9" s="145">
        <f t="shared" si="2"/>
        <v>0</v>
      </c>
      <c r="K9" s="145">
        <f t="shared" si="2"/>
        <v>0</v>
      </c>
      <c r="L9" s="145">
        <f t="shared" si="2"/>
        <v>0</v>
      </c>
      <c r="M9" s="145">
        <f t="shared" si="2"/>
        <v>0</v>
      </c>
      <c r="N9" s="145">
        <f t="shared" si="2"/>
        <v>0</v>
      </c>
      <c r="O9" s="145">
        <f t="shared" si="2"/>
        <v>0</v>
      </c>
      <c r="P9" s="145">
        <f t="shared" si="2"/>
        <v>0</v>
      </c>
      <c r="Q9" s="145">
        <f t="shared" si="2"/>
        <v>0</v>
      </c>
      <c r="R9" s="145">
        <f t="shared" si="2"/>
        <v>0</v>
      </c>
      <c r="S9" s="145">
        <f t="shared" si="2"/>
        <v>0</v>
      </c>
      <c r="T9" s="145">
        <f t="shared" si="2"/>
        <v>0</v>
      </c>
      <c r="U9" s="145">
        <f t="shared" si="2"/>
        <v>0</v>
      </c>
      <c r="V9" s="145">
        <f t="shared" si="2"/>
        <v>0</v>
      </c>
      <c r="W9" s="145">
        <f t="shared" si="2"/>
        <v>0</v>
      </c>
      <c r="X9" s="145">
        <f t="shared" si="2"/>
        <v>0</v>
      </c>
      <c r="Y9" s="145">
        <f t="shared" si="2"/>
        <v>0</v>
      </c>
      <c r="Z9" s="1086">
        <f>Z8</f>
        <v>0</v>
      </c>
      <c r="AB9" s="1123">
        <f>SUM(G9:Z9)</f>
        <v>0</v>
      </c>
    </row>
    <row r="10" spans="1:28" s="113" customFormat="1" ht="8.25" customHeight="1">
      <c r="A10" s="153"/>
      <c r="B10" s="153"/>
      <c r="C10" s="339"/>
      <c r="D10" s="339"/>
      <c r="E10" s="338"/>
      <c r="F10" s="339"/>
      <c r="G10" s="340"/>
      <c r="H10" s="340"/>
      <c r="I10" s="340"/>
      <c r="J10" s="340"/>
      <c r="K10" s="340"/>
      <c r="L10" s="340"/>
      <c r="M10" s="340"/>
      <c r="N10" s="340"/>
      <c r="O10" s="340"/>
      <c r="P10" s="340"/>
      <c r="Q10" s="340"/>
      <c r="R10" s="340"/>
      <c r="S10" s="340"/>
      <c r="T10" s="340"/>
      <c r="U10" s="340"/>
      <c r="V10" s="340"/>
      <c r="W10" s="340"/>
      <c r="X10" s="340"/>
      <c r="Y10" s="340"/>
      <c r="Z10" s="340"/>
      <c r="AB10" s="340"/>
    </row>
    <row r="11" spans="2:29" s="113" customFormat="1" ht="13.5" customHeight="1">
      <c r="B11" s="167" t="s">
        <v>739</v>
      </c>
      <c r="C11" s="1626" t="s">
        <v>882</v>
      </c>
      <c r="D11" s="1521"/>
      <c r="E11" s="1521"/>
      <c r="F11" s="1521"/>
      <c r="G11" s="1521"/>
      <c r="H11" s="1521"/>
      <c r="I11" s="1521"/>
      <c r="J11" s="1521"/>
      <c r="K11" s="1521"/>
      <c r="L11" s="1521"/>
      <c r="M11" s="1521"/>
      <c r="N11" s="1521"/>
      <c r="O11" s="1521"/>
      <c r="P11" s="1521"/>
      <c r="Q11" s="1521"/>
      <c r="R11" s="1521"/>
      <c r="S11" s="1521"/>
      <c r="T11" s="1521"/>
      <c r="U11" s="1521"/>
      <c r="V11" s="1521"/>
      <c r="W11" s="1521"/>
      <c r="X11" s="1521"/>
      <c r="Y11" s="1521"/>
      <c r="Z11" s="1521"/>
      <c r="AA11" s="1521"/>
      <c r="AB11" s="1521"/>
      <c r="AC11" s="1521"/>
    </row>
    <row r="12" spans="2:29" s="113" customFormat="1" ht="13.5" customHeight="1">
      <c r="B12" s="167" t="s">
        <v>740</v>
      </c>
      <c r="C12" s="1626" t="s">
        <v>741</v>
      </c>
      <c r="D12" s="1521"/>
      <c r="E12" s="1521"/>
      <c r="F12" s="1521"/>
      <c r="G12" s="1521"/>
      <c r="H12" s="1521"/>
      <c r="I12" s="1521"/>
      <c r="J12" s="1521"/>
      <c r="K12" s="1521"/>
      <c r="L12" s="1521"/>
      <c r="M12" s="1521"/>
      <c r="N12" s="1521"/>
      <c r="O12" s="1521"/>
      <c r="P12" s="1521"/>
      <c r="Q12" s="1521"/>
      <c r="R12" s="1521"/>
      <c r="S12" s="1521"/>
      <c r="T12" s="1521"/>
      <c r="U12" s="1521"/>
      <c r="V12" s="1521"/>
      <c r="W12" s="1521"/>
      <c r="X12" s="1521"/>
      <c r="Y12" s="1521"/>
      <c r="Z12" s="1521"/>
      <c r="AA12" s="1521"/>
      <c r="AB12" s="1521"/>
      <c r="AC12" s="1521"/>
    </row>
    <row r="13" spans="2:29" s="113" customFormat="1" ht="13.5" customHeight="1">
      <c r="B13" s="167" t="s">
        <v>72</v>
      </c>
      <c r="C13" s="1520" t="s">
        <v>772</v>
      </c>
      <c r="D13" s="1521"/>
      <c r="E13" s="1521"/>
      <c r="F13" s="1521"/>
      <c r="G13" s="1521"/>
      <c r="H13" s="1521"/>
      <c r="I13" s="1521"/>
      <c r="J13" s="1521"/>
      <c r="K13" s="1521"/>
      <c r="L13" s="1521"/>
      <c r="M13" s="1521"/>
      <c r="N13" s="1521"/>
      <c r="O13" s="1521"/>
      <c r="P13" s="1521"/>
      <c r="Q13" s="1521"/>
      <c r="R13" s="1521"/>
      <c r="S13" s="1521"/>
      <c r="T13" s="1521"/>
      <c r="U13" s="1521"/>
      <c r="V13" s="1521"/>
      <c r="W13" s="1521"/>
      <c r="X13" s="1521"/>
      <c r="Y13" s="1521"/>
      <c r="Z13" s="1521"/>
      <c r="AA13" s="1521"/>
      <c r="AB13" s="1521"/>
      <c r="AC13" s="1521"/>
    </row>
    <row r="14" spans="2:29" s="113" customFormat="1" ht="13.5" customHeight="1">
      <c r="B14" s="167" t="s">
        <v>73</v>
      </c>
      <c r="C14" s="1522" t="s">
        <v>765</v>
      </c>
      <c r="D14" s="1521"/>
      <c r="E14" s="1521"/>
      <c r="F14" s="1521"/>
      <c r="G14" s="1521"/>
      <c r="H14" s="1521"/>
      <c r="I14" s="1521"/>
      <c r="J14" s="1521"/>
      <c r="K14" s="1521"/>
      <c r="L14" s="1521"/>
      <c r="M14" s="1521"/>
      <c r="N14" s="1521"/>
      <c r="O14" s="1521"/>
      <c r="P14" s="1521"/>
      <c r="Q14" s="1521"/>
      <c r="R14" s="1521"/>
      <c r="S14" s="1521"/>
      <c r="T14" s="1521"/>
      <c r="U14" s="1521"/>
      <c r="V14" s="1521"/>
      <c r="W14" s="1521"/>
      <c r="X14" s="1521"/>
      <c r="Y14" s="1521"/>
      <c r="Z14" s="1521"/>
      <c r="AA14" s="1521"/>
      <c r="AB14" s="1521"/>
      <c r="AC14" s="1521"/>
    </row>
    <row r="15" spans="2:29" s="113" customFormat="1" ht="13.5" customHeight="1">
      <c r="B15" s="167" t="s">
        <v>70</v>
      </c>
      <c r="C15" s="1625" t="s">
        <v>766</v>
      </c>
      <c r="D15" s="1551"/>
      <c r="E15" s="1551"/>
      <c r="F15" s="1551"/>
      <c r="G15" s="1551"/>
      <c r="H15" s="1551"/>
      <c r="I15" s="1551"/>
      <c r="J15" s="1551"/>
      <c r="K15" s="1551"/>
      <c r="L15" s="1551"/>
      <c r="M15" s="1551"/>
      <c r="N15" s="1551"/>
      <c r="O15" s="1551"/>
      <c r="P15" s="1551"/>
      <c r="Q15" s="1551"/>
      <c r="R15" s="1551"/>
      <c r="S15" s="1551"/>
      <c r="T15" s="1551"/>
      <c r="U15" s="1551"/>
      <c r="V15" s="1551"/>
      <c r="W15" s="1551"/>
      <c r="X15" s="1551"/>
      <c r="Y15" s="1551"/>
      <c r="Z15" s="1551"/>
      <c r="AA15" s="1551"/>
      <c r="AB15" s="1551"/>
      <c r="AC15" s="1551"/>
    </row>
    <row r="16" spans="2:29" s="113" customFormat="1" ht="13.5" customHeight="1">
      <c r="B16" s="167" t="s">
        <v>71</v>
      </c>
      <c r="C16" s="1551" t="s">
        <v>269</v>
      </c>
      <c r="D16" s="1521"/>
      <c r="E16" s="1521"/>
      <c r="F16" s="1521"/>
      <c r="G16" s="1521"/>
      <c r="H16" s="1521"/>
      <c r="I16" s="1521"/>
      <c r="J16" s="1521"/>
      <c r="K16" s="1521"/>
      <c r="L16" s="1521"/>
      <c r="M16" s="1521"/>
      <c r="N16" s="1521"/>
      <c r="O16" s="1521"/>
      <c r="P16" s="1521"/>
      <c r="Q16" s="1521"/>
      <c r="R16" s="1521"/>
      <c r="S16" s="1521"/>
      <c r="T16" s="1521"/>
      <c r="U16" s="1521"/>
      <c r="V16" s="1521"/>
      <c r="W16" s="1521"/>
      <c r="X16" s="1521"/>
      <c r="Y16" s="1521"/>
      <c r="Z16" s="1521"/>
      <c r="AA16" s="1521"/>
      <c r="AB16" s="1521"/>
      <c r="AC16" s="1521"/>
    </row>
    <row r="17" spans="2:29" s="113" customFormat="1" ht="13.5" customHeight="1">
      <c r="B17" s="167" t="s">
        <v>74</v>
      </c>
      <c r="C17" s="161" t="s">
        <v>883</v>
      </c>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row>
    <row r="18" s="113" customFormat="1" ht="15.75" customHeight="1"/>
    <row r="19" spans="2:28" s="666" customFormat="1" ht="15" thickBot="1">
      <c r="B19" s="667" t="s">
        <v>292</v>
      </c>
      <c r="C19" s="668"/>
      <c r="D19" s="668"/>
      <c r="E19" s="668"/>
      <c r="F19" s="668"/>
      <c r="G19" s="669"/>
      <c r="H19" s="670"/>
      <c r="Z19" s="671"/>
      <c r="AB19" s="671"/>
    </row>
    <row r="20" spans="1:28" s="573" customFormat="1" ht="18" customHeight="1" thickBot="1">
      <c r="A20" s="672"/>
      <c r="B20" s="1577" t="s">
        <v>273</v>
      </c>
      <c r="C20" s="1578"/>
      <c r="D20" s="1578"/>
      <c r="E20" s="1578"/>
      <c r="F20" s="675" t="s">
        <v>207</v>
      </c>
      <c r="G20" s="1095" t="s">
        <v>130</v>
      </c>
      <c r="H20" s="1095" t="s">
        <v>131</v>
      </c>
      <c r="I20" s="1095" t="s">
        <v>47</v>
      </c>
      <c r="J20" s="1095" t="s">
        <v>48</v>
      </c>
      <c r="K20" s="1095" t="s">
        <v>157</v>
      </c>
      <c r="L20" s="1095" t="s">
        <v>158</v>
      </c>
      <c r="M20" s="1095" t="s">
        <v>159</v>
      </c>
      <c r="N20" s="1095" t="s">
        <v>160</v>
      </c>
      <c r="O20" s="1095" t="s">
        <v>235</v>
      </c>
      <c r="P20" s="1095" t="s">
        <v>236</v>
      </c>
      <c r="Q20" s="1095" t="s">
        <v>237</v>
      </c>
      <c r="R20" s="1095" t="s">
        <v>241</v>
      </c>
      <c r="S20" s="1095" t="s">
        <v>242</v>
      </c>
      <c r="T20" s="1095" t="s">
        <v>243</v>
      </c>
      <c r="U20" s="1095" t="s">
        <v>244</v>
      </c>
      <c r="V20" s="1095" t="s">
        <v>245</v>
      </c>
      <c r="W20" s="1095" t="s">
        <v>389</v>
      </c>
      <c r="X20" s="1095" t="s">
        <v>390</v>
      </c>
      <c r="Y20" s="1095" t="s">
        <v>391</v>
      </c>
      <c r="Z20" s="1096" t="s">
        <v>392</v>
      </c>
      <c r="AB20" s="676" t="s">
        <v>274</v>
      </c>
    </row>
    <row r="21" spans="1:28" s="683" customFormat="1" ht="18" customHeight="1">
      <c r="A21" s="677"/>
      <c r="B21" s="678" t="s">
        <v>293</v>
      </c>
      <c r="C21" s="679"/>
      <c r="D21" s="679"/>
      <c r="E21" s="679"/>
      <c r="F21" s="680" t="s">
        <v>275</v>
      </c>
      <c r="G21" s="681">
        <f>SUM(G22:G24)</f>
        <v>0</v>
      </c>
      <c r="H21" s="682">
        <f aca="true" t="shared" si="3" ref="H21:Z21">SUM(H22:H24)</f>
        <v>0</v>
      </c>
      <c r="I21" s="682">
        <f t="shared" si="3"/>
        <v>0</v>
      </c>
      <c r="J21" s="682">
        <f t="shared" si="3"/>
        <v>0</v>
      </c>
      <c r="K21" s="682">
        <f t="shared" si="3"/>
        <v>0</v>
      </c>
      <c r="L21" s="682">
        <f t="shared" si="3"/>
        <v>0</v>
      </c>
      <c r="M21" s="682">
        <f t="shared" si="3"/>
        <v>0</v>
      </c>
      <c r="N21" s="682">
        <f t="shared" si="3"/>
        <v>0</v>
      </c>
      <c r="O21" s="682">
        <f t="shared" si="3"/>
        <v>0</v>
      </c>
      <c r="P21" s="682">
        <f t="shared" si="3"/>
        <v>0</v>
      </c>
      <c r="Q21" s="682">
        <f t="shared" si="3"/>
        <v>0</v>
      </c>
      <c r="R21" s="682">
        <f t="shared" si="3"/>
        <v>0</v>
      </c>
      <c r="S21" s="682">
        <f t="shared" si="3"/>
        <v>0</v>
      </c>
      <c r="T21" s="682">
        <f t="shared" si="3"/>
        <v>0</v>
      </c>
      <c r="U21" s="682">
        <f t="shared" si="3"/>
        <v>0</v>
      </c>
      <c r="V21" s="682">
        <f t="shared" si="3"/>
        <v>0</v>
      </c>
      <c r="W21" s="682">
        <f t="shared" si="3"/>
        <v>0</v>
      </c>
      <c r="X21" s="682">
        <f t="shared" si="3"/>
        <v>0</v>
      </c>
      <c r="Y21" s="682">
        <f t="shared" si="3"/>
        <v>0</v>
      </c>
      <c r="Z21" s="1091">
        <f t="shared" si="3"/>
        <v>0</v>
      </c>
      <c r="AB21" s="1125">
        <f>SUM(G21:Z21)</f>
        <v>0</v>
      </c>
    </row>
    <row r="22" spans="1:28" s="573" customFormat="1" ht="18" customHeight="1">
      <c r="A22" s="672"/>
      <c r="B22" s="684"/>
      <c r="C22" s="690"/>
      <c r="D22" s="686"/>
      <c r="E22" s="686"/>
      <c r="F22" s="687" t="s">
        <v>275</v>
      </c>
      <c r="G22" s="691"/>
      <c r="H22" s="692"/>
      <c r="I22" s="692"/>
      <c r="J22" s="692"/>
      <c r="K22" s="692"/>
      <c r="L22" s="692"/>
      <c r="M22" s="692"/>
      <c r="N22" s="692"/>
      <c r="O22" s="692"/>
      <c r="P22" s="692"/>
      <c r="Q22" s="692"/>
      <c r="R22" s="692"/>
      <c r="S22" s="692"/>
      <c r="T22" s="692"/>
      <c r="U22" s="692"/>
      <c r="V22" s="692"/>
      <c r="W22" s="692"/>
      <c r="X22" s="692"/>
      <c r="Y22" s="692"/>
      <c r="Z22" s="1092"/>
      <c r="AB22" s="1126">
        <f>SUM(G22:Z22)</f>
        <v>0</v>
      </c>
    </row>
    <row r="23" spans="1:28" s="573" customFormat="1" ht="18" customHeight="1">
      <c r="A23" s="672"/>
      <c r="B23" s="684"/>
      <c r="C23" s="690"/>
      <c r="D23" s="686"/>
      <c r="E23" s="686"/>
      <c r="F23" s="687" t="s">
        <v>275</v>
      </c>
      <c r="G23" s="691"/>
      <c r="H23" s="692"/>
      <c r="I23" s="692"/>
      <c r="J23" s="692"/>
      <c r="K23" s="692"/>
      <c r="L23" s="692"/>
      <c r="M23" s="692"/>
      <c r="N23" s="692"/>
      <c r="O23" s="692"/>
      <c r="P23" s="692"/>
      <c r="Q23" s="692"/>
      <c r="R23" s="692"/>
      <c r="S23" s="692"/>
      <c r="T23" s="692"/>
      <c r="U23" s="692"/>
      <c r="V23" s="692"/>
      <c r="W23" s="692"/>
      <c r="X23" s="692"/>
      <c r="Y23" s="692"/>
      <c r="Z23" s="1092"/>
      <c r="AB23" s="1126">
        <f>SUM(G23:Z23)</f>
        <v>0</v>
      </c>
    </row>
    <row r="24" spans="1:28" s="573" customFormat="1" ht="18" customHeight="1" thickBot="1">
      <c r="A24" s="672"/>
      <c r="B24" s="693"/>
      <c r="C24" s="694"/>
      <c r="D24" s="695"/>
      <c r="E24" s="695"/>
      <c r="F24" s="696" t="s">
        <v>275</v>
      </c>
      <c r="G24" s="697"/>
      <c r="H24" s="698"/>
      <c r="I24" s="698"/>
      <c r="J24" s="698"/>
      <c r="K24" s="698"/>
      <c r="L24" s="698"/>
      <c r="M24" s="698"/>
      <c r="N24" s="698"/>
      <c r="O24" s="698"/>
      <c r="P24" s="698"/>
      <c r="Q24" s="698"/>
      <c r="R24" s="698"/>
      <c r="S24" s="698"/>
      <c r="T24" s="698"/>
      <c r="U24" s="698"/>
      <c r="V24" s="698"/>
      <c r="W24" s="698"/>
      <c r="X24" s="698"/>
      <c r="Y24" s="698"/>
      <c r="Z24" s="1093"/>
      <c r="AB24" s="1127">
        <f>SUM(G24:Z24)</f>
        <v>0</v>
      </c>
    </row>
    <row r="25" spans="1:26" s="573" customFormat="1" ht="12">
      <c r="A25" s="672"/>
      <c r="B25" s="699" t="s">
        <v>720</v>
      </c>
      <c r="C25" s="699" t="s">
        <v>776</v>
      </c>
      <c r="D25" s="701"/>
      <c r="E25" s="701"/>
      <c r="F25" s="702"/>
      <c r="G25" s="703"/>
      <c r="H25" s="703"/>
      <c r="I25" s="703"/>
      <c r="J25" s="703"/>
      <c r="K25" s="703"/>
      <c r="L25" s="703"/>
      <c r="M25" s="703"/>
      <c r="N25" s="703"/>
      <c r="O25" s="703"/>
      <c r="P25" s="703"/>
      <c r="Q25" s="703"/>
      <c r="R25" s="703"/>
      <c r="S25" s="703"/>
      <c r="T25" s="703"/>
      <c r="U25" s="703"/>
      <c r="V25" s="703"/>
      <c r="W25" s="703"/>
      <c r="X25" s="671"/>
      <c r="Y25" s="671"/>
      <c r="Z25" s="703"/>
    </row>
    <row r="26" spans="1:26" s="573" customFormat="1" ht="12">
      <c r="A26" s="672"/>
      <c r="B26" s="699" t="s">
        <v>721</v>
      </c>
      <c r="C26" s="699" t="s">
        <v>276</v>
      </c>
      <c r="D26" s="701"/>
      <c r="E26" s="701"/>
      <c r="F26" s="702"/>
      <c r="G26" s="703"/>
      <c r="H26" s="703"/>
      <c r="I26" s="703"/>
      <c r="J26" s="703"/>
      <c r="K26" s="703"/>
      <c r="L26" s="703"/>
      <c r="M26" s="703"/>
      <c r="N26" s="703"/>
      <c r="O26" s="703"/>
      <c r="P26" s="703"/>
      <c r="Q26" s="703"/>
      <c r="R26" s="703"/>
      <c r="S26" s="703"/>
      <c r="T26" s="703"/>
      <c r="U26" s="703"/>
      <c r="V26" s="703"/>
      <c r="W26" s="703"/>
      <c r="X26" s="671"/>
      <c r="Y26" s="671"/>
      <c r="Z26" s="703"/>
    </row>
    <row r="27" spans="1:29" s="573" customFormat="1" ht="12.75" thickBot="1">
      <c r="A27" s="672"/>
      <c r="B27" s="704"/>
      <c r="C27" s="668"/>
      <c r="D27" s="701"/>
      <c r="E27" s="701"/>
      <c r="F27" s="701"/>
      <c r="H27" s="681"/>
      <c r="I27" s="705"/>
      <c r="J27" s="705"/>
      <c r="K27" s="705"/>
      <c r="L27" s="705"/>
      <c r="M27" s="705"/>
      <c r="N27" s="705"/>
      <c r="O27" s="705"/>
      <c r="P27" s="705"/>
      <c r="Q27" s="705"/>
      <c r="R27" s="705"/>
      <c r="S27" s="705"/>
      <c r="T27" s="705"/>
      <c r="U27" s="705"/>
      <c r="V27" s="705"/>
      <c r="W27" s="705"/>
      <c r="X27" s="705"/>
      <c r="Y27" s="705"/>
      <c r="Z27" s="671"/>
      <c r="AA27" s="705"/>
      <c r="AB27" s="671"/>
      <c r="AC27" s="705"/>
    </row>
    <row r="28" spans="24:26" ht="19.5" customHeight="1">
      <c r="X28" s="1447" t="s">
        <v>127</v>
      </c>
      <c r="Y28" s="1465"/>
      <c r="Z28" s="1587"/>
    </row>
    <row r="29" spans="1:26" s="113" customFormat="1" ht="14.25" thickBot="1">
      <c r="A29" s="164"/>
      <c r="B29" s="164"/>
      <c r="C29" s="164"/>
      <c r="X29" s="1588"/>
      <c r="Y29" s="1627"/>
      <c r="Z29" s="1589"/>
    </row>
    <row r="30" s="113" customFormat="1" ht="12" customHeight="1"/>
  </sheetData>
  <sheetProtection/>
  <mergeCells count="12">
    <mergeCell ref="B3:Z3"/>
    <mergeCell ref="B6:F6"/>
    <mergeCell ref="C7:D7"/>
    <mergeCell ref="B9:E9"/>
    <mergeCell ref="C15:AC15"/>
    <mergeCell ref="C16:AC16"/>
    <mergeCell ref="B20:E20"/>
    <mergeCell ref="X28:Z29"/>
    <mergeCell ref="C11:AC11"/>
    <mergeCell ref="C12:AC12"/>
    <mergeCell ref="C13:AC13"/>
    <mergeCell ref="C14:AC14"/>
  </mergeCells>
  <printOptions horizontalCentered="1"/>
  <pageMargins left="0.7874015748031497" right="0.7874015748031497" top="0.984251968503937" bottom="0.984251968503937" header="0.5118110236220472" footer="0.5118110236220472"/>
  <pageSetup horizontalDpi="300" verticalDpi="300" orientation="landscape" paperSize="8" scale="62" r:id="rId2"/>
  <drawing r:id="rId1"/>
</worksheet>
</file>

<file path=xl/worksheets/sheet29.xml><?xml version="1.0" encoding="utf-8"?>
<worksheet xmlns="http://schemas.openxmlformats.org/spreadsheetml/2006/main" xmlns:r="http://schemas.openxmlformats.org/officeDocument/2006/relationships">
  <dimension ref="A1:J22"/>
  <sheetViews>
    <sheetView zoomScalePageLayoutView="0" workbookViewId="0" topLeftCell="A1">
      <selection activeCell="K8" sqref="K8"/>
    </sheetView>
  </sheetViews>
  <sheetFormatPr defaultColWidth="9.00390625" defaultRowHeight="13.5"/>
  <cols>
    <col min="1" max="1" width="2.625" style="96" customWidth="1"/>
    <col min="2" max="2" width="4.625" style="96" customWidth="1"/>
    <col min="3" max="3" width="23.625" style="96" customWidth="1"/>
    <col min="4" max="4" width="8.625" style="96" customWidth="1"/>
    <col min="5" max="5" width="25.625" style="96" customWidth="1"/>
    <col min="6" max="7" width="15.625" style="96" customWidth="1"/>
    <col min="8" max="8" width="2.625" style="96" customWidth="1"/>
    <col min="9" max="16384" width="9.00390625" style="96" customWidth="1"/>
  </cols>
  <sheetData>
    <row r="1" spans="1:10" s="17" customFormat="1" ht="19.5" customHeight="1">
      <c r="A1" s="5"/>
      <c r="B1" s="1221" t="s">
        <v>866</v>
      </c>
      <c r="C1" s="1286"/>
      <c r="D1" s="1286"/>
      <c r="E1" s="1286"/>
      <c r="F1" s="1286"/>
      <c r="G1" s="1286"/>
      <c r="H1" s="60"/>
      <c r="I1" s="60"/>
      <c r="J1" s="14"/>
    </row>
    <row r="2" spans="1:10" s="17" customFormat="1" ht="8.25" customHeight="1">
      <c r="A2" s="5"/>
      <c r="B2" s="4"/>
      <c r="C2" s="43"/>
      <c r="D2" s="43"/>
      <c r="E2" s="43"/>
      <c r="F2" s="43"/>
      <c r="G2" s="43"/>
      <c r="H2" s="60"/>
      <c r="I2" s="60"/>
      <c r="J2" s="14"/>
    </row>
    <row r="3" spans="1:10" ht="19.5" customHeight="1">
      <c r="A3" s="44"/>
      <c r="B3" s="1287" t="s">
        <v>89</v>
      </c>
      <c r="C3" s="1628"/>
      <c r="D3" s="1628"/>
      <c r="E3" s="1628"/>
      <c r="F3" s="1628"/>
      <c r="G3" s="1628"/>
      <c r="H3" s="45"/>
      <c r="I3" s="45"/>
      <c r="J3" s="46"/>
    </row>
    <row r="4" ht="8.25" customHeight="1" thickBot="1"/>
    <row r="5" spans="2:7" s="97" customFormat="1" ht="19.5" customHeight="1">
      <c r="B5" s="1629" t="s">
        <v>1016</v>
      </c>
      <c r="C5" s="1636" t="s">
        <v>1017</v>
      </c>
      <c r="D5" s="1637"/>
      <c r="E5" s="1637"/>
      <c r="F5" s="240" t="s">
        <v>1018</v>
      </c>
      <c r="G5" s="234" t="s">
        <v>1019</v>
      </c>
    </row>
    <row r="6" spans="2:7" s="97" customFormat="1" ht="19.5" customHeight="1" thickBot="1">
      <c r="B6" s="1630"/>
      <c r="C6" s="75" t="s">
        <v>1020</v>
      </c>
      <c r="D6" s="1638" t="s">
        <v>1021</v>
      </c>
      <c r="E6" s="1639"/>
      <c r="F6" s="241" t="s">
        <v>1022</v>
      </c>
      <c r="G6" s="235" t="s">
        <v>1023</v>
      </c>
    </row>
    <row r="7" spans="2:7" s="97" customFormat="1" ht="19.5" customHeight="1">
      <c r="B7" s="98">
        <v>1</v>
      </c>
      <c r="C7" s="99"/>
      <c r="D7" s="100" t="s">
        <v>1024</v>
      </c>
      <c r="E7" s="232" t="s">
        <v>1025</v>
      </c>
      <c r="F7" s="242"/>
      <c r="G7" s="236"/>
    </row>
    <row r="8" spans="1:7" s="97" customFormat="1" ht="19.5" customHeight="1">
      <c r="A8" s="101"/>
      <c r="B8" s="102">
        <v>2</v>
      </c>
      <c r="C8" s="103"/>
      <c r="D8" s="104" t="s">
        <v>1026</v>
      </c>
      <c r="E8" s="233" t="s">
        <v>1025</v>
      </c>
      <c r="F8" s="243"/>
      <c r="G8" s="237"/>
    </row>
    <row r="9" spans="1:7" s="97" customFormat="1" ht="19.5" customHeight="1">
      <c r="A9" s="101"/>
      <c r="B9" s="102">
        <v>3</v>
      </c>
      <c r="C9" s="103"/>
      <c r="D9" s="104" t="s">
        <v>1026</v>
      </c>
      <c r="E9" s="233" t="s">
        <v>1025</v>
      </c>
      <c r="F9" s="243"/>
      <c r="G9" s="237"/>
    </row>
    <row r="10" spans="1:7" s="97" customFormat="1" ht="19.5" customHeight="1">
      <c r="A10" s="101"/>
      <c r="B10" s="102">
        <v>4</v>
      </c>
      <c r="C10" s="103"/>
      <c r="D10" s="104" t="s">
        <v>1026</v>
      </c>
      <c r="E10" s="233" t="s">
        <v>1025</v>
      </c>
      <c r="F10" s="243"/>
      <c r="G10" s="237"/>
    </row>
    <row r="11" spans="2:7" s="97" customFormat="1" ht="19.5" customHeight="1" thickBot="1">
      <c r="B11" s="105">
        <v>5</v>
      </c>
      <c r="C11" s="106"/>
      <c r="D11" s="104" t="s">
        <v>1026</v>
      </c>
      <c r="E11" s="233" t="s">
        <v>1025</v>
      </c>
      <c r="F11" s="244"/>
      <c r="G11" s="238"/>
    </row>
    <row r="12" spans="2:7" s="97" customFormat="1" ht="19.5" customHeight="1" thickBot="1">
      <c r="B12" s="1633" t="s">
        <v>128</v>
      </c>
      <c r="C12" s="1634"/>
      <c r="D12" s="1634"/>
      <c r="E12" s="1635"/>
      <c r="F12" s="107">
        <f>SUM(F7:F11)</f>
        <v>0</v>
      </c>
      <c r="G12" s="239">
        <f>SUM(G7:G11)</f>
        <v>0</v>
      </c>
    </row>
    <row r="13" spans="2:7" s="97" customFormat="1" ht="8.25" customHeight="1">
      <c r="B13" s="108"/>
      <c r="C13" s="108"/>
      <c r="D13" s="108"/>
      <c r="E13" s="108"/>
      <c r="F13" s="109"/>
      <c r="G13" s="110"/>
    </row>
    <row r="14" spans="2:7" s="111" customFormat="1" ht="13.5" customHeight="1">
      <c r="B14" s="247" t="s">
        <v>125</v>
      </c>
      <c r="C14" s="1640" t="s">
        <v>884</v>
      </c>
      <c r="D14" s="1294"/>
      <c r="E14" s="1294"/>
      <c r="F14" s="1294"/>
      <c r="G14" s="1294"/>
    </row>
    <row r="15" spans="2:7" s="111" customFormat="1" ht="13.5" customHeight="1">
      <c r="B15" s="247" t="s">
        <v>137</v>
      </c>
      <c r="C15" s="1641" t="s">
        <v>885</v>
      </c>
      <c r="D15" s="1294"/>
      <c r="E15" s="1294"/>
      <c r="F15" s="1294"/>
      <c r="G15" s="1294"/>
    </row>
    <row r="16" spans="2:7" s="111" customFormat="1" ht="13.5" customHeight="1">
      <c r="B16" s="247" t="s">
        <v>126</v>
      </c>
      <c r="C16" s="1631" t="s">
        <v>1027</v>
      </c>
      <c r="D16" s="1632"/>
      <c r="E16" s="1632"/>
      <c r="F16" s="1632"/>
      <c r="G16" s="1632"/>
    </row>
    <row r="17" spans="2:7" s="111" customFormat="1" ht="13.5" customHeight="1">
      <c r="B17" s="247" t="s">
        <v>138</v>
      </c>
      <c r="C17" s="1641" t="s">
        <v>778</v>
      </c>
      <c r="D17" s="1294"/>
      <c r="E17" s="1294"/>
      <c r="F17" s="1294"/>
      <c r="G17" s="1294"/>
    </row>
    <row r="18" spans="2:7" ht="24" customHeight="1">
      <c r="B18" s="247" t="s">
        <v>70</v>
      </c>
      <c r="C18" s="1648" t="s">
        <v>771</v>
      </c>
      <c r="D18" s="1294"/>
      <c r="E18" s="1294"/>
      <c r="F18" s="1294"/>
      <c r="G18" s="1294"/>
    </row>
    <row r="19" spans="2:7" ht="13.5" customHeight="1">
      <c r="B19" s="247" t="s">
        <v>71</v>
      </c>
      <c r="C19" s="1642" t="s">
        <v>270</v>
      </c>
      <c r="D19" s="1643"/>
      <c r="E19" s="1643"/>
      <c r="F19" s="1643"/>
      <c r="G19" s="1643"/>
    </row>
    <row r="20" spans="6:7" ht="8.25" customHeight="1" thickBot="1">
      <c r="F20" s="112"/>
      <c r="G20" s="112"/>
    </row>
    <row r="21" spans="6:7" ht="14.25">
      <c r="F21" s="1644" t="s">
        <v>127</v>
      </c>
      <c r="G21" s="1645"/>
    </row>
    <row r="22" spans="6:7" ht="15" thickBot="1">
      <c r="F22" s="1646"/>
      <c r="G22" s="1647"/>
    </row>
    <row r="23" ht="8.25" customHeight="1"/>
    <row r="32" ht="19.5" customHeight="1"/>
  </sheetData>
  <sheetProtection/>
  <mergeCells count="13">
    <mergeCell ref="C17:G17"/>
    <mergeCell ref="C19:G19"/>
    <mergeCell ref="F21:G22"/>
    <mergeCell ref="C18:G18"/>
    <mergeCell ref="B1:G1"/>
    <mergeCell ref="B3:G3"/>
    <mergeCell ref="B5:B6"/>
    <mergeCell ref="C16:G16"/>
    <mergeCell ref="B12:E12"/>
    <mergeCell ref="C5:E5"/>
    <mergeCell ref="D6:E6"/>
    <mergeCell ref="C14:G14"/>
    <mergeCell ref="C15:G15"/>
  </mergeCells>
  <printOptions horizontalCentered="1"/>
  <pageMargins left="0.7874015748031497" right="0.7874015748031497" top="0.984251968503937" bottom="0.984251968503937"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B1:I66"/>
  <sheetViews>
    <sheetView view="pageBreakPreview" zoomScale="85" zoomScaleNormal="115" zoomScaleSheetLayoutView="85" zoomScalePageLayoutView="0" workbookViewId="0" topLeftCell="A1">
      <selection activeCell="I72" sqref="I72"/>
    </sheetView>
  </sheetViews>
  <sheetFormatPr defaultColWidth="9.00390625" defaultRowHeight="14.25" customHeight="1"/>
  <cols>
    <col min="1" max="1" width="2.625" style="22" customWidth="1"/>
    <col min="2" max="2" width="4.625" style="40" customWidth="1"/>
    <col min="3" max="7" width="10.625" style="41" customWidth="1"/>
    <col min="8" max="8" width="13.625" style="15" customWidth="1"/>
    <col min="9" max="9" width="60.625" style="42" customWidth="1"/>
    <col min="10" max="10" width="2.625" style="22" customWidth="1"/>
    <col min="11" max="16384" width="9.00390625" style="22" customWidth="1"/>
  </cols>
  <sheetData>
    <row r="1" spans="2:9" s="5" customFormat="1" ht="14.25" customHeight="1">
      <c r="B1" s="1221" t="s">
        <v>77</v>
      </c>
      <c r="C1" s="1222"/>
      <c r="D1" s="1222"/>
      <c r="E1" s="1222"/>
      <c r="F1" s="1222"/>
      <c r="G1" s="1222"/>
      <c r="H1" s="1222"/>
      <c r="I1" s="1222"/>
    </row>
    <row r="2" spans="2:9" s="5" customFormat="1" ht="8.25" customHeight="1">
      <c r="B2" s="6"/>
      <c r="C2" s="7"/>
      <c r="D2" s="7"/>
      <c r="E2" s="7"/>
      <c r="F2" s="7"/>
      <c r="G2" s="7"/>
      <c r="H2" s="8"/>
      <c r="I2" s="9"/>
    </row>
    <row r="3" spans="2:9" s="5" customFormat="1" ht="19.5" customHeight="1">
      <c r="B3" s="1234" t="s">
        <v>78</v>
      </c>
      <c r="C3" s="1235"/>
      <c r="D3" s="1235"/>
      <c r="E3" s="1235"/>
      <c r="F3" s="1235"/>
      <c r="G3" s="1235"/>
      <c r="H3" s="1235"/>
      <c r="I3" s="1235"/>
    </row>
    <row r="4" spans="2:9" s="5" customFormat="1" ht="8.25" customHeight="1">
      <c r="B4" s="10"/>
      <c r="C4" s="11"/>
      <c r="D4" s="11"/>
      <c r="E4" s="11"/>
      <c r="F4" s="11"/>
      <c r="G4" s="11"/>
      <c r="H4" s="11"/>
      <c r="I4" s="11"/>
    </row>
    <row r="5" spans="2:9" s="5" customFormat="1" ht="14.25" customHeight="1">
      <c r="B5" s="6"/>
      <c r="C5" s="7"/>
      <c r="D5" s="7"/>
      <c r="E5" s="7"/>
      <c r="F5" s="7"/>
      <c r="G5" s="7"/>
      <c r="H5" s="8"/>
      <c r="I5" s="12" t="s">
        <v>79</v>
      </c>
    </row>
    <row r="6" spans="2:9" s="5" customFormat="1" ht="34.5" customHeight="1">
      <c r="B6" s="1198" t="s">
        <v>872</v>
      </c>
      <c r="C6" s="1198"/>
      <c r="D6" s="1198"/>
      <c r="E6" s="1198"/>
      <c r="F6" s="1198"/>
      <c r="G6" s="1198"/>
      <c r="H6" s="1198"/>
      <c r="I6" s="1198"/>
    </row>
    <row r="7" spans="3:9" s="5" customFormat="1" ht="13.5">
      <c r="C7" s="14"/>
      <c r="D7" s="14"/>
      <c r="E7" s="14"/>
      <c r="F7" s="14"/>
      <c r="G7" s="14"/>
      <c r="H7" s="15"/>
      <c r="I7" s="16"/>
    </row>
    <row r="8" spans="2:9" s="5" customFormat="1" ht="32.25" customHeight="1">
      <c r="B8" s="1229" t="s">
        <v>867</v>
      </c>
      <c r="C8" s="1230"/>
      <c r="D8" s="1230"/>
      <c r="E8" s="1230"/>
      <c r="F8" s="1230"/>
      <c r="G8" s="1230"/>
      <c r="H8" s="1230"/>
      <c r="I8" s="1230"/>
    </row>
    <row r="9" spans="3:9" s="5" customFormat="1" ht="7.5" customHeight="1" thickBot="1">
      <c r="C9" s="14"/>
      <c r="D9" s="14"/>
      <c r="E9" s="14"/>
      <c r="F9" s="14"/>
      <c r="G9" s="14"/>
      <c r="H9" s="15"/>
      <c r="I9" s="16"/>
    </row>
    <row r="10" spans="2:9" s="5" customFormat="1" ht="19.5" customHeight="1">
      <c r="B10" s="1231" t="s">
        <v>80</v>
      </c>
      <c r="C10" s="1232"/>
      <c r="D10" s="1233"/>
      <c r="E10" s="1236" t="s">
        <v>81</v>
      </c>
      <c r="F10" s="1237"/>
      <c r="G10" s="1211"/>
      <c r="H10" s="1212"/>
      <c r="I10" s="1213"/>
    </row>
    <row r="11" spans="2:9" s="5" customFormat="1" ht="19.5" customHeight="1" thickBot="1">
      <c r="B11" s="1226"/>
      <c r="C11" s="1227"/>
      <c r="D11" s="1228"/>
      <c r="E11" s="1192" t="s">
        <v>82</v>
      </c>
      <c r="F11" s="1193"/>
      <c r="G11" s="1214"/>
      <c r="H11" s="1215"/>
      <c r="I11" s="1216"/>
    </row>
    <row r="12" spans="2:9" s="5" customFormat="1" ht="19.5" customHeight="1">
      <c r="B12" s="1223" t="s">
        <v>83</v>
      </c>
      <c r="C12" s="1224"/>
      <c r="D12" s="1225"/>
      <c r="E12" s="1190" t="s">
        <v>84</v>
      </c>
      <c r="F12" s="1191"/>
      <c r="G12" s="1199"/>
      <c r="H12" s="1200"/>
      <c r="I12" s="1201"/>
    </row>
    <row r="13" spans="2:9" s="5" customFormat="1" ht="19.5" customHeight="1">
      <c r="B13" s="1223"/>
      <c r="C13" s="1224"/>
      <c r="D13" s="1225"/>
      <c r="E13" s="1194" t="s">
        <v>85</v>
      </c>
      <c r="F13" s="1195"/>
      <c r="G13" s="1202"/>
      <c r="H13" s="1203"/>
      <c r="I13" s="1204"/>
    </row>
    <row r="14" spans="2:9" s="5" customFormat="1" ht="19.5" customHeight="1">
      <c r="B14" s="1223"/>
      <c r="C14" s="1224"/>
      <c r="D14" s="1225"/>
      <c r="E14" s="1194" t="s">
        <v>86</v>
      </c>
      <c r="F14" s="1195"/>
      <c r="G14" s="1208"/>
      <c r="H14" s="1209"/>
      <c r="I14" s="1210"/>
    </row>
    <row r="15" spans="2:9" s="5" customFormat="1" ht="19.5" customHeight="1">
      <c r="B15" s="1223"/>
      <c r="C15" s="1224"/>
      <c r="D15" s="1225"/>
      <c r="E15" s="1194" t="s">
        <v>87</v>
      </c>
      <c r="F15" s="1195"/>
      <c r="G15" s="1208"/>
      <c r="H15" s="1209"/>
      <c r="I15" s="1210"/>
    </row>
    <row r="16" spans="2:9" s="5" customFormat="1" ht="19.5" customHeight="1" thickBot="1">
      <c r="B16" s="1226"/>
      <c r="C16" s="1227"/>
      <c r="D16" s="1228"/>
      <c r="E16" s="1192" t="s">
        <v>88</v>
      </c>
      <c r="F16" s="1193"/>
      <c r="G16" s="1205"/>
      <c r="H16" s="1206"/>
      <c r="I16" s="1207"/>
    </row>
    <row r="17" spans="3:9" s="5" customFormat="1" ht="13.5" customHeight="1">
      <c r="C17" s="14"/>
      <c r="D17" s="14"/>
      <c r="E17" s="14"/>
      <c r="F17" s="14"/>
      <c r="G17" s="14"/>
      <c r="H17" s="15"/>
      <c r="I17" s="16"/>
    </row>
    <row r="18" spans="2:9" s="5" customFormat="1" ht="19.5" customHeight="1" thickBot="1">
      <c r="B18" s="18">
        <v>1</v>
      </c>
      <c r="C18" s="13" t="s">
        <v>90</v>
      </c>
      <c r="D18" s="14"/>
      <c r="E18" s="14"/>
      <c r="F18" s="14"/>
      <c r="G18" s="14"/>
      <c r="H18" s="15"/>
      <c r="I18" s="16"/>
    </row>
    <row r="19" spans="2:9" ht="19.5" customHeight="1" thickBot="1">
      <c r="B19" s="19" t="s">
        <v>91</v>
      </c>
      <c r="C19" s="20" t="s">
        <v>92</v>
      </c>
      <c r="D19" s="20" t="s">
        <v>93</v>
      </c>
      <c r="E19" s="20" t="s">
        <v>94</v>
      </c>
      <c r="F19" s="20" t="s">
        <v>95</v>
      </c>
      <c r="G19" s="1188" t="s">
        <v>96</v>
      </c>
      <c r="H19" s="1189"/>
      <c r="I19" s="21" t="s">
        <v>97</v>
      </c>
    </row>
    <row r="20" spans="2:9" ht="19.5" customHeight="1">
      <c r="B20" s="23" t="s">
        <v>98</v>
      </c>
      <c r="C20" s="24" t="s">
        <v>186</v>
      </c>
      <c r="D20" s="24" t="s">
        <v>52</v>
      </c>
      <c r="E20" s="24" t="s">
        <v>53</v>
      </c>
      <c r="F20" s="24" t="s">
        <v>54</v>
      </c>
      <c r="G20" s="1196" t="s">
        <v>187</v>
      </c>
      <c r="H20" s="1197"/>
      <c r="I20" s="25"/>
    </row>
    <row r="21" spans="2:9" ht="19.5" customHeight="1">
      <c r="B21" s="26">
        <v>1</v>
      </c>
      <c r="C21" s="27"/>
      <c r="D21" s="27"/>
      <c r="E21" s="27"/>
      <c r="F21" s="27"/>
      <c r="G21" s="1218"/>
      <c r="H21" s="1219"/>
      <c r="I21" s="28"/>
    </row>
    <row r="22" spans="2:9" ht="19.5" customHeight="1" thickBot="1">
      <c r="B22" s="29">
        <v>2</v>
      </c>
      <c r="C22" s="30"/>
      <c r="D22" s="30"/>
      <c r="E22" s="30"/>
      <c r="F22" s="30"/>
      <c r="G22" s="1186"/>
      <c r="H22" s="1187"/>
      <c r="I22" s="31"/>
    </row>
    <row r="23" spans="3:9" s="5" customFormat="1" ht="4.5" customHeight="1">
      <c r="C23" s="14"/>
      <c r="D23" s="14"/>
      <c r="E23" s="14"/>
      <c r="F23" s="14"/>
      <c r="G23" s="14"/>
      <c r="H23" s="15"/>
      <c r="I23" s="16"/>
    </row>
    <row r="24" spans="2:9" s="5" customFormat="1" ht="19.5" customHeight="1" thickBot="1">
      <c r="B24" s="315">
        <v>2</v>
      </c>
      <c r="C24" s="13" t="s">
        <v>38</v>
      </c>
      <c r="D24" s="14"/>
      <c r="E24" s="14"/>
      <c r="F24" s="14"/>
      <c r="G24" s="14"/>
      <c r="H24" s="15"/>
      <c r="I24" s="16"/>
    </row>
    <row r="25" spans="2:9" ht="19.5" customHeight="1" thickBot="1">
      <c r="B25" s="19" t="s">
        <v>100</v>
      </c>
      <c r="C25" s="20" t="s">
        <v>92</v>
      </c>
      <c r="D25" s="20" t="s">
        <v>93</v>
      </c>
      <c r="E25" s="20" t="s">
        <v>94</v>
      </c>
      <c r="F25" s="20" t="s">
        <v>95</v>
      </c>
      <c r="G25" s="1188" t="s">
        <v>96</v>
      </c>
      <c r="H25" s="1189"/>
      <c r="I25" s="21" t="s">
        <v>97</v>
      </c>
    </row>
    <row r="26" spans="2:9" ht="19.5" customHeight="1">
      <c r="B26" s="23" t="s">
        <v>98</v>
      </c>
      <c r="C26" s="24" t="s">
        <v>188</v>
      </c>
      <c r="D26" s="24" t="s">
        <v>99</v>
      </c>
      <c r="E26" s="24" t="s">
        <v>56</v>
      </c>
      <c r="F26" s="24" t="s">
        <v>55</v>
      </c>
      <c r="G26" s="1196" t="s">
        <v>46</v>
      </c>
      <c r="H26" s="1197"/>
      <c r="I26" s="25"/>
    </row>
    <row r="27" spans="2:9" ht="19.5" customHeight="1">
      <c r="B27" s="26">
        <v>1</v>
      </c>
      <c r="C27" s="27"/>
      <c r="D27" s="27"/>
      <c r="E27" s="27"/>
      <c r="F27" s="27"/>
      <c r="G27" s="1218"/>
      <c r="H27" s="1219"/>
      <c r="I27" s="28"/>
    </row>
    <row r="28" spans="2:9" ht="19.5" customHeight="1" thickBot="1">
      <c r="B28" s="29">
        <v>2</v>
      </c>
      <c r="C28" s="30"/>
      <c r="D28" s="30"/>
      <c r="E28" s="30"/>
      <c r="F28" s="30"/>
      <c r="G28" s="1186"/>
      <c r="H28" s="1187"/>
      <c r="I28" s="31"/>
    </row>
    <row r="29" spans="2:9" ht="4.5" customHeight="1">
      <c r="B29" s="32"/>
      <c r="C29" s="33"/>
      <c r="D29" s="33"/>
      <c r="E29" s="33"/>
      <c r="F29" s="33"/>
      <c r="G29" s="33"/>
      <c r="H29" s="34"/>
      <c r="I29" s="35"/>
    </row>
    <row r="30" spans="2:9" s="5" customFormat="1" ht="19.5" customHeight="1" thickBot="1">
      <c r="B30" s="18">
        <v>3</v>
      </c>
      <c r="C30" s="13" t="s">
        <v>101</v>
      </c>
      <c r="D30" s="14"/>
      <c r="E30" s="14"/>
      <c r="F30" s="14"/>
      <c r="G30" s="14"/>
      <c r="H30" s="15"/>
      <c r="I30" s="16"/>
    </row>
    <row r="31" spans="2:9" ht="19.5" customHeight="1" thickBot="1">
      <c r="B31" s="19" t="s">
        <v>102</v>
      </c>
      <c r="C31" s="20" t="s">
        <v>92</v>
      </c>
      <c r="D31" s="20" t="s">
        <v>93</v>
      </c>
      <c r="E31" s="20" t="s">
        <v>94</v>
      </c>
      <c r="F31" s="20" t="s">
        <v>95</v>
      </c>
      <c r="G31" s="1188" t="s">
        <v>96</v>
      </c>
      <c r="H31" s="1189"/>
      <c r="I31" s="21" t="s">
        <v>97</v>
      </c>
    </row>
    <row r="32" spans="2:9" ht="19.5" customHeight="1">
      <c r="B32" s="23" t="s">
        <v>98</v>
      </c>
      <c r="C32" s="24" t="s">
        <v>189</v>
      </c>
      <c r="D32" s="24" t="s">
        <v>190</v>
      </c>
      <c r="E32" s="24" t="s">
        <v>191</v>
      </c>
      <c r="F32" s="24"/>
      <c r="G32" s="1196" t="s">
        <v>103</v>
      </c>
      <c r="H32" s="1197"/>
      <c r="I32" s="25"/>
    </row>
    <row r="33" spans="2:9" ht="19.5" customHeight="1">
      <c r="B33" s="26">
        <v>1</v>
      </c>
      <c r="C33" s="27"/>
      <c r="D33" s="27"/>
      <c r="E33" s="27"/>
      <c r="F33" s="27"/>
      <c r="G33" s="1218"/>
      <c r="H33" s="1219"/>
      <c r="I33" s="28"/>
    </row>
    <row r="34" spans="2:9" ht="19.5" customHeight="1" thickBot="1">
      <c r="B34" s="29">
        <v>2</v>
      </c>
      <c r="C34" s="30"/>
      <c r="D34" s="30"/>
      <c r="E34" s="30"/>
      <c r="F34" s="30"/>
      <c r="G34" s="1186"/>
      <c r="H34" s="1187"/>
      <c r="I34" s="31"/>
    </row>
    <row r="35" spans="2:9" ht="4.5" customHeight="1">
      <c r="B35" s="36"/>
      <c r="C35" s="37"/>
      <c r="D35" s="37"/>
      <c r="E35" s="37"/>
      <c r="F35" s="37"/>
      <c r="G35" s="37"/>
      <c r="H35" s="34"/>
      <c r="I35" s="35"/>
    </row>
    <row r="36" spans="2:9" s="5" customFormat="1" ht="19.5" customHeight="1" thickBot="1">
      <c r="B36" s="18">
        <v>4</v>
      </c>
      <c r="C36" s="13" t="s">
        <v>104</v>
      </c>
      <c r="D36" s="14"/>
      <c r="E36" s="14"/>
      <c r="F36" s="14"/>
      <c r="G36" s="14"/>
      <c r="H36" s="15"/>
      <c r="I36" s="16"/>
    </row>
    <row r="37" spans="2:9" ht="19.5" customHeight="1" thickBot="1">
      <c r="B37" s="19" t="s">
        <v>105</v>
      </c>
      <c r="C37" s="20" t="s">
        <v>106</v>
      </c>
      <c r="D37" s="20" t="s">
        <v>93</v>
      </c>
      <c r="E37" s="20" t="s">
        <v>94</v>
      </c>
      <c r="F37" s="20" t="s">
        <v>95</v>
      </c>
      <c r="G37" s="20" t="s">
        <v>107</v>
      </c>
      <c r="H37" s="205" t="s">
        <v>96</v>
      </c>
      <c r="I37" s="21" t="s">
        <v>97</v>
      </c>
    </row>
    <row r="38" spans="2:9" ht="19.5" customHeight="1">
      <c r="B38" s="206" t="s">
        <v>98</v>
      </c>
      <c r="C38" s="207" t="s">
        <v>197</v>
      </c>
      <c r="D38" s="207" t="s">
        <v>192</v>
      </c>
      <c r="E38" s="207" t="s">
        <v>193</v>
      </c>
      <c r="F38" s="207"/>
      <c r="G38" s="207"/>
      <c r="H38" s="208"/>
      <c r="I38" s="209"/>
    </row>
    <row r="39" spans="2:9" ht="19.5" customHeight="1">
      <c r="B39" s="210">
        <v>1</v>
      </c>
      <c r="C39" s="211"/>
      <c r="D39" s="211"/>
      <c r="E39" s="211"/>
      <c r="F39" s="211"/>
      <c r="G39" s="211"/>
      <c r="H39" s="212"/>
      <c r="I39" s="213"/>
    </row>
    <row r="40" spans="2:9" ht="19.5" customHeight="1" thickBot="1">
      <c r="B40" s="214">
        <v>2</v>
      </c>
      <c r="C40" s="215"/>
      <c r="D40" s="215"/>
      <c r="E40" s="215"/>
      <c r="F40" s="215"/>
      <c r="G40" s="215"/>
      <c r="H40" s="216"/>
      <c r="I40" s="217"/>
    </row>
    <row r="41" spans="2:9" ht="4.5" customHeight="1">
      <c r="B41" s="32"/>
      <c r="C41" s="33"/>
      <c r="D41" s="33"/>
      <c r="E41" s="33"/>
      <c r="F41" s="33"/>
      <c r="G41" s="33"/>
      <c r="H41" s="34"/>
      <c r="I41" s="35"/>
    </row>
    <row r="42" spans="2:9" s="5" customFormat="1" ht="19.5" customHeight="1" thickBot="1">
      <c r="B42" s="18">
        <v>5</v>
      </c>
      <c r="C42" s="13" t="s">
        <v>108</v>
      </c>
      <c r="D42" s="14"/>
      <c r="E42" s="14"/>
      <c r="F42" s="14"/>
      <c r="G42" s="14"/>
      <c r="H42" s="15"/>
      <c r="I42" s="16"/>
    </row>
    <row r="43" spans="2:9" ht="19.5" customHeight="1" thickBot="1">
      <c r="B43" s="19" t="s">
        <v>109</v>
      </c>
      <c r="C43" s="20" t="s">
        <v>92</v>
      </c>
      <c r="D43" s="20" t="s">
        <v>110</v>
      </c>
      <c r="E43" s="20" t="s">
        <v>111</v>
      </c>
      <c r="F43" s="20" t="s">
        <v>112</v>
      </c>
      <c r="G43" s="1188" t="s">
        <v>96</v>
      </c>
      <c r="H43" s="1189"/>
      <c r="I43" s="21" t="s">
        <v>97</v>
      </c>
    </row>
    <row r="44" spans="2:9" ht="19.5" customHeight="1">
      <c r="B44" s="23" t="s">
        <v>98</v>
      </c>
      <c r="C44" s="24" t="s">
        <v>113</v>
      </c>
      <c r="D44" s="24" t="s">
        <v>194</v>
      </c>
      <c r="E44" s="24"/>
      <c r="F44" s="24"/>
      <c r="G44" s="1196" t="s">
        <v>195</v>
      </c>
      <c r="H44" s="1197"/>
      <c r="I44" s="25"/>
    </row>
    <row r="45" spans="2:9" ht="19.5" customHeight="1">
      <c r="B45" s="26">
        <v>1</v>
      </c>
      <c r="C45" s="27"/>
      <c r="D45" s="27"/>
      <c r="E45" s="27"/>
      <c r="F45" s="27"/>
      <c r="G45" s="1218"/>
      <c r="H45" s="1219"/>
      <c r="I45" s="28"/>
    </row>
    <row r="46" spans="2:9" ht="19.5" customHeight="1" thickBot="1">
      <c r="B46" s="29">
        <v>2</v>
      </c>
      <c r="C46" s="30"/>
      <c r="D46" s="30"/>
      <c r="E46" s="30"/>
      <c r="F46" s="30"/>
      <c r="G46" s="1186"/>
      <c r="H46" s="1187"/>
      <c r="I46" s="31"/>
    </row>
    <row r="47" spans="2:9" ht="4.5" customHeight="1">
      <c r="B47" s="38"/>
      <c r="C47" s="37"/>
      <c r="D47" s="37"/>
      <c r="E47" s="37"/>
      <c r="F47" s="37"/>
      <c r="G47" s="37"/>
      <c r="H47" s="34"/>
      <c r="I47" s="35"/>
    </row>
    <row r="48" spans="2:9" s="5" customFormat="1" ht="19.5" customHeight="1" thickBot="1">
      <c r="B48" s="18">
        <v>6</v>
      </c>
      <c r="C48" s="13" t="s">
        <v>378</v>
      </c>
      <c r="D48" s="14"/>
      <c r="E48" s="14"/>
      <c r="F48" s="14"/>
      <c r="G48" s="14"/>
      <c r="H48" s="15"/>
      <c r="I48" s="16"/>
    </row>
    <row r="49" spans="2:9" ht="19.5" customHeight="1" thickBot="1">
      <c r="B49" s="19" t="s">
        <v>114</v>
      </c>
      <c r="C49" s="20" t="s">
        <v>92</v>
      </c>
      <c r="D49" s="20" t="s">
        <v>110</v>
      </c>
      <c r="E49" s="20" t="s">
        <v>111</v>
      </c>
      <c r="F49" s="20" t="s">
        <v>112</v>
      </c>
      <c r="G49" s="1188" t="s">
        <v>96</v>
      </c>
      <c r="H49" s="1189"/>
      <c r="I49" s="21" t="s">
        <v>97</v>
      </c>
    </row>
    <row r="50" spans="2:9" ht="19.5" customHeight="1">
      <c r="B50" s="26">
        <v>1</v>
      </c>
      <c r="C50" s="27"/>
      <c r="D50" s="27"/>
      <c r="E50" s="27"/>
      <c r="F50" s="27"/>
      <c r="G50" s="1218"/>
      <c r="H50" s="1219"/>
      <c r="I50" s="28"/>
    </row>
    <row r="51" spans="2:9" ht="19.5" customHeight="1" thickBot="1">
      <c r="B51" s="29">
        <v>2</v>
      </c>
      <c r="C51" s="30"/>
      <c r="D51" s="30"/>
      <c r="E51" s="30"/>
      <c r="F51" s="30"/>
      <c r="G51" s="1186"/>
      <c r="H51" s="1187"/>
      <c r="I51" s="31"/>
    </row>
    <row r="52" spans="2:9" ht="4.5" customHeight="1">
      <c r="B52" s="38"/>
      <c r="C52" s="37"/>
      <c r="D52" s="37"/>
      <c r="E52" s="37"/>
      <c r="F52" s="37"/>
      <c r="G52" s="37"/>
      <c r="H52" s="34"/>
      <c r="I52" s="35"/>
    </row>
    <row r="53" spans="2:9" s="5" customFormat="1" ht="19.5" customHeight="1" thickBot="1">
      <c r="B53" s="18">
        <v>7</v>
      </c>
      <c r="C53" s="13" t="s">
        <v>944</v>
      </c>
      <c r="D53" s="14"/>
      <c r="E53" s="14"/>
      <c r="F53" s="14"/>
      <c r="G53" s="14"/>
      <c r="H53" s="15"/>
      <c r="I53" s="16"/>
    </row>
    <row r="54" spans="2:9" ht="19.5" customHeight="1" thickBot="1">
      <c r="B54" s="19" t="s">
        <v>1006</v>
      </c>
      <c r="C54" s="20" t="s">
        <v>92</v>
      </c>
      <c r="D54" s="20" t="s">
        <v>110</v>
      </c>
      <c r="E54" s="20" t="s">
        <v>111</v>
      </c>
      <c r="F54" s="20" t="s">
        <v>112</v>
      </c>
      <c r="G54" s="1188" t="s">
        <v>96</v>
      </c>
      <c r="H54" s="1189"/>
      <c r="I54" s="21" t="s">
        <v>97</v>
      </c>
    </row>
    <row r="55" spans="2:9" ht="19.5" customHeight="1">
      <c r="B55" s="26">
        <v>1</v>
      </c>
      <c r="C55" s="27"/>
      <c r="D55" s="27"/>
      <c r="E55" s="27"/>
      <c r="F55" s="27"/>
      <c r="G55" s="1218"/>
      <c r="H55" s="1219"/>
      <c r="I55" s="28"/>
    </row>
    <row r="56" spans="2:9" ht="19.5" customHeight="1" thickBot="1">
      <c r="B56" s="29">
        <v>2</v>
      </c>
      <c r="C56" s="30"/>
      <c r="D56" s="30"/>
      <c r="E56" s="30"/>
      <c r="F56" s="30"/>
      <c r="G56" s="1186"/>
      <c r="H56" s="1187"/>
      <c r="I56" s="31"/>
    </row>
    <row r="57" spans="2:9" ht="4.5" customHeight="1">
      <c r="B57" s="38"/>
      <c r="C57" s="37"/>
      <c r="D57" s="37"/>
      <c r="E57" s="37"/>
      <c r="F57" s="37"/>
      <c r="G57" s="37"/>
      <c r="H57" s="34"/>
      <c r="I57" s="35"/>
    </row>
    <row r="58" spans="2:9" s="5" customFormat="1" ht="19.5" customHeight="1" thickBot="1">
      <c r="B58" s="18">
        <v>8</v>
      </c>
      <c r="C58" s="13" t="s">
        <v>945</v>
      </c>
      <c r="D58" s="14"/>
      <c r="E58" s="14"/>
      <c r="F58" s="14"/>
      <c r="G58" s="14"/>
      <c r="H58" s="15"/>
      <c r="I58" s="16"/>
    </row>
    <row r="59" spans="2:9" ht="19.5" customHeight="1" thickBot="1">
      <c r="B59" s="19" t="s">
        <v>1006</v>
      </c>
      <c r="C59" s="20" t="s">
        <v>92</v>
      </c>
      <c r="D59" s="20" t="s">
        <v>110</v>
      </c>
      <c r="E59" s="20" t="s">
        <v>111</v>
      </c>
      <c r="F59" s="20" t="s">
        <v>112</v>
      </c>
      <c r="G59" s="1188" t="s">
        <v>96</v>
      </c>
      <c r="H59" s="1189"/>
      <c r="I59" s="21" t="s">
        <v>97</v>
      </c>
    </row>
    <row r="60" spans="2:9" ht="19.5" customHeight="1">
      <c r="B60" s="26">
        <v>1</v>
      </c>
      <c r="C60" s="27"/>
      <c r="D60" s="27"/>
      <c r="E60" s="27"/>
      <c r="F60" s="27"/>
      <c r="G60" s="1218"/>
      <c r="H60" s="1219"/>
      <c r="I60" s="28"/>
    </row>
    <row r="61" spans="2:9" ht="19.5" customHeight="1" thickBot="1">
      <c r="B61" s="29">
        <v>2</v>
      </c>
      <c r="C61" s="30"/>
      <c r="D61" s="30"/>
      <c r="E61" s="30"/>
      <c r="F61" s="30"/>
      <c r="G61" s="1186"/>
      <c r="H61" s="1187"/>
      <c r="I61" s="31"/>
    </row>
    <row r="62" spans="2:9" ht="4.5" customHeight="1">
      <c r="B62" s="259"/>
      <c r="C62" s="260"/>
      <c r="D62" s="260"/>
      <c r="E62" s="260"/>
      <c r="F62" s="260"/>
      <c r="G62" s="260"/>
      <c r="H62" s="260"/>
      <c r="I62" s="261"/>
    </row>
    <row r="63" spans="2:9" ht="13.5" customHeight="1">
      <c r="B63" s="39" t="s">
        <v>115</v>
      </c>
      <c r="C63" s="1217" t="s">
        <v>393</v>
      </c>
      <c r="D63" s="1220"/>
      <c r="E63" s="1220"/>
      <c r="F63" s="1220"/>
      <c r="G63" s="1220"/>
      <c r="H63" s="1220"/>
      <c r="I63" s="1220"/>
    </row>
    <row r="64" spans="2:9" ht="13.5" customHeight="1">
      <c r="B64" s="39" t="s">
        <v>116</v>
      </c>
      <c r="C64" s="1217" t="s">
        <v>873</v>
      </c>
      <c r="D64" s="1217"/>
      <c r="E64" s="1217"/>
      <c r="F64" s="1217"/>
      <c r="G64" s="1217"/>
      <c r="H64" s="1217"/>
      <c r="I64" s="1217"/>
    </row>
    <row r="65" spans="2:9" ht="13.5" customHeight="1">
      <c r="B65" s="39" t="s">
        <v>117</v>
      </c>
      <c r="C65" s="1217" t="s">
        <v>874</v>
      </c>
      <c r="D65" s="1220"/>
      <c r="E65" s="1220"/>
      <c r="F65" s="1220"/>
      <c r="G65" s="1220"/>
      <c r="H65" s="1220"/>
      <c r="I65" s="1220"/>
    </row>
    <row r="66" spans="2:9" ht="13.5" customHeight="1">
      <c r="B66" s="39" t="s">
        <v>119</v>
      </c>
      <c r="C66" s="1217" t="s">
        <v>1067</v>
      </c>
      <c r="D66" s="1220"/>
      <c r="E66" s="1220"/>
      <c r="F66" s="1220"/>
      <c r="G66" s="1220"/>
      <c r="H66" s="1220"/>
      <c r="I66" s="1220"/>
    </row>
  </sheetData>
  <sheetProtection/>
  <mergeCells count="49">
    <mergeCell ref="B1:I1"/>
    <mergeCell ref="B12:D16"/>
    <mergeCell ref="B8:I8"/>
    <mergeCell ref="B10:D11"/>
    <mergeCell ref="E11:F11"/>
    <mergeCell ref="E14:F14"/>
    <mergeCell ref="B3:I3"/>
    <mergeCell ref="G15:I15"/>
    <mergeCell ref="E10:F10"/>
    <mergeCell ref="E15:F15"/>
    <mergeCell ref="G43:H43"/>
    <mergeCell ref="G33:H33"/>
    <mergeCell ref="G34:H34"/>
    <mergeCell ref="G21:H21"/>
    <mergeCell ref="G25:H25"/>
    <mergeCell ref="G32:H32"/>
    <mergeCell ref="G22:H22"/>
    <mergeCell ref="G31:H31"/>
    <mergeCell ref="G26:H26"/>
    <mergeCell ref="G27:H27"/>
    <mergeCell ref="C66:I66"/>
    <mergeCell ref="C65:I65"/>
    <mergeCell ref="C63:I63"/>
    <mergeCell ref="G49:H49"/>
    <mergeCell ref="G50:H50"/>
    <mergeCell ref="G61:H61"/>
    <mergeCell ref="G55:H55"/>
    <mergeCell ref="G56:H56"/>
    <mergeCell ref="G54:H54"/>
    <mergeCell ref="G59:H59"/>
    <mergeCell ref="G44:H44"/>
    <mergeCell ref="C64:I64"/>
    <mergeCell ref="G45:H45"/>
    <mergeCell ref="G46:H46"/>
    <mergeCell ref="G51:H51"/>
    <mergeCell ref="G60:H60"/>
    <mergeCell ref="B6:I6"/>
    <mergeCell ref="G12:I12"/>
    <mergeCell ref="G13:I13"/>
    <mergeCell ref="G16:I16"/>
    <mergeCell ref="G14:I14"/>
    <mergeCell ref="G10:I10"/>
    <mergeCell ref="G11:I11"/>
    <mergeCell ref="G28:H28"/>
    <mergeCell ref="G19:H19"/>
    <mergeCell ref="E12:F12"/>
    <mergeCell ref="E16:F16"/>
    <mergeCell ref="E13:F13"/>
    <mergeCell ref="G20:H20"/>
  </mergeCells>
  <printOptions horizontalCentered="1"/>
  <pageMargins left="0.7874015748031497" right="0.7874015748031497" top="0.7874015748031497" bottom="0.5905511811023623" header="0.5905511811023623" footer="0.5905511811023623"/>
  <pageSetup fitToHeight="1" fitToWidth="1" horizontalDpi="300" verticalDpi="300" orientation="portrait" paperSize="9" scale="66" r:id="rId1"/>
</worksheet>
</file>

<file path=xl/worksheets/sheet30.xml><?xml version="1.0" encoding="utf-8"?>
<worksheet xmlns="http://schemas.openxmlformats.org/spreadsheetml/2006/main" xmlns:r="http://schemas.openxmlformats.org/officeDocument/2006/relationships">
  <sheetPr>
    <pageSetUpPr fitToPage="1"/>
  </sheetPr>
  <dimension ref="A1:AM36"/>
  <sheetViews>
    <sheetView showGridLines="0" view="pageBreakPreview" zoomScale="85" zoomScaleNormal="85" zoomScaleSheetLayoutView="85" zoomScalePageLayoutView="0" workbookViewId="0" topLeftCell="AA1">
      <selection activeCell="F35" sqref="F35"/>
    </sheetView>
  </sheetViews>
  <sheetFormatPr defaultColWidth="8.00390625" defaultRowHeight="13.5"/>
  <cols>
    <col min="1" max="1" width="3.125" style="113" customWidth="1"/>
    <col min="2" max="2" width="3.75390625" style="113" customWidth="1"/>
    <col min="3" max="5" width="2.625" style="113" customWidth="1"/>
    <col min="6" max="6" width="6.625" style="113" customWidth="1"/>
    <col min="7" max="7" width="6.75390625" style="113" bestFit="1" customWidth="1"/>
    <col min="8" max="8" width="12.625" style="113" customWidth="1"/>
    <col min="9" max="9" width="14.25390625" style="113" customWidth="1"/>
    <col min="10" max="10" width="12.625" style="113" customWidth="1"/>
    <col min="11" max="11" width="4.25390625" style="113" bestFit="1" customWidth="1"/>
    <col min="12" max="37" width="14.00390625" style="113" customWidth="1"/>
    <col min="38" max="38" width="2.625" style="113" customWidth="1"/>
    <col min="39" max="39" width="15.625" style="113" customWidth="1"/>
    <col min="40" max="40" width="2.625" style="113" customWidth="1"/>
    <col min="41" max="41" width="10.25390625" style="113" customWidth="1"/>
    <col min="42" max="16384" width="8.00390625" style="113" customWidth="1"/>
  </cols>
  <sheetData>
    <row r="1" spans="2:39" ht="18.75" customHeight="1">
      <c r="B1" s="4" t="s">
        <v>854</v>
      </c>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M1" s="854"/>
    </row>
    <row r="2" spans="1:39" ht="9.75" customHeight="1">
      <c r="A2" s="114"/>
      <c r="B2" s="115"/>
      <c r="C2" s="115"/>
      <c r="D2" s="115"/>
      <c r="E2" s="115"/>
      <c r="F2" s="115"/>
      <c r="G2" s="115"/>
      <c r="H2" s="115"/>
      <c r="I2" s="115"/>
      <c r="J2" s="115"/>
      <c r="K2" s="115"/>
      <c r="L2" s="115"/>
      <c r="M2" s="115"/>
      <c r="N2" s="115"/>
      <c r="O2" s="115"/>
      <c r="P2" s="115"/>
      <c r="Q2" s="115"/>
      <c r="R2" s="115"/>
      <c r="S2" s="115"/>
      <c r="AG2" s="116"/>
      <c r="AH2" s="116"/>
      <c r="AI2" s="116"/>
      <c r="AJ2" s="116"/>
      <c r="AK2" s="116"/>
      <c r="AM2" s="117"/>
    </row>
    <row r="3" spans="2:39" ht="19.5" customHeight="1">
      <c r="B3" s="1303" t="s">
        <v>518</v>
      </c>
      <c r="C3" s="1303"/>
      <c r="D3" s="1303"/>
      <c r="E3" s="1303"/>
      <c r="F3" s="1303"/>
      <c r="G3" s="1303"/>
      <c r="H3" s="1303"/>
      <c r="I3" s="1303"/>
      <c r="J3" s="1303"/>
      <c r="K3" s="1303"/>
      <c r="L3" s="1303"/>
      <c r="M3" s="1303"/>
      <c r="N3" s="1303"/>
      <c r="O3" s="1303"/>
      <c r="P3" s="1303"/>
      <c r="Q3" s="1303"/>
      <c r="R3" s="1303"/>
      <c r="S3" s="1303"/>
      <c r="T3" s="1303"/>
      <c r="U3" s="1303"/>
      <c r="V3" s="1303"/>
      <c r="W3" s="1303"/>
      <c r="X3" s="1303"/>
      <c r="Y3" s="1303"/>
      <c r="Z3" s="1303"/>
      <c r="AA3" s="1303"/>
      <c r="AB3" s="1303"/>
      <c r="AC3" s="1303"/>
      <c r="AD3" s="1303"/>
      <c r="AE3" s="1303"/>
      <c r="AF3" s="1303"/>
      <c r="AG3" s="1303"/>
      <c r="AH3" s="1303"/>
      <c r="AI3" s="1303"/>
      <c r="AJ3" s="1303"/>
      <c r="AK3" s="1303"/>
      <c r="AM3" s="857"/>
    </row>
    <row r="4" spans="2:39" ht="8.25" customHeight="1">
      <c r="B4" s="118"/>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M4" s="119"/>
    </row>
    <row r="5" spans="2:39" s="120" customFormat="1" ht="19.5" customHeight="1" thickBot="1">
      <c r="B5" s="121"/>
      <c r="C5" s="122"/>
      <c r="D5" s="115"/>
      <c r="E5" s="115"/>
      <c r="F5" s="123"/>
      <c r="G5" s="123"/>
      <c r="H5" s="123"/>
      <c r="I5" s="123"/>
      <c r="J5" s="123"/>
      <c r="K5" s="123"/>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5" t="s">
        <v>120</v>
      </c>
      <c r="AM5" s="125"/>
    </row>
    <row r="6" spans="1:39" s="127" customFormat="1" ht="19.5" customHeight="1">
      <c r="A6" s="126"/>
      <c r="B6" s="1478" t="s">
        <v>673</v>
      </c>
      <c r="C6" s="1655"/>
      <c r="D6" s="1655"/>
      <c r="E6" s="1655"/>
      <c r="F6" s="1655"/>
      <c r="G6" s="1655"/>
      <c r="H6" s="1655"/>
      <c r="I6" s="1655"/>
      <c r="J6" s="1655"/>
      <c r="K6" s="1656"/>
      <c r="L6" s="1482" t="s">
        <v>674</v>
      </c>
      <c r="M6" s="1479"/>
      <c r="N6" s="1479"/>
      <c r="O6" s="1479"/>
      <c r="P6" s="1479"/>
      <c r="Q6" s="1483"/>
      <c r="R6" s="1467" t="s">
        <v>239</v>
      </c>
      <c r="S6" s="1468"/>
      <c r="T6" s="1468"/>
      <c r="U6" s="1468"/>
      <c r="V6" s="1468"/>
      <c r="W6" s="1468"/>
      <c r="X6" s="1468"/>
      <c r="Y6" s="1468"/>
      <c r="Z6" s="1468"/>
      <c r="AA6" s="1468"/>
      <c r="AB6" s="1468"/>
      <c r="AC6" s="1468"/>
      <c r="AD6" s="1468"/>
      <c r="AE6" s="1468"/>
      <c r="AF6" s="1468"/>
      <c r="AG6" s="1468"/>
      <c r="AH6" s="1468"/>
      <c r="AI6" s="1468"/>
      <c r="AJ6" s="1468"/>
      <c r="AK6" s="1469"/>
      <c r="AM6" s="1493" t="s">
        <v>1029</v>
      </c>
    </row>
    <row r="7" spans="1:39" s="127" customFormat="1" ht="19.5" customHeight="1" thickBot="1">
      <c r="A7" s="126"/>
      <c r="B7" s="1657"/>
      <c r="C7" s="1658"/>
      <c r="D7" s="1658"/>
      <c r="E7" s="1658"/>
      <c r="F7" s="1658"/>
      <c r="G7" s="1658"/>
      <c r="H7" s="1658"/>
      <c r="I7" s="1658"/>
      <c r="J7" s="1658"/>
      <c r="K7" s="1659"/>
      <c r="L7" s="1138" t="s">
        <v>1049</v>
      </c>
      <c r="M7" s="314" t="s">
        <v>1050</v>
      </c>
      <c r="N7" s="314" t="s">
        <v>380</v>
      </c>
      <c r="O7" s="314" t="s">
        <v>381</v>
      </c>
      <c r="P7" s="314" t="s">
        <v>382</v>
      </c>
      <c r="Q7" s="559" t="s">
        <v>383</v>
      </c>
      <c r="R7" s="128" t="s">
        <v>480</v>
      </c>
      <c r="S7" s="128" t="s">
        <v>481</v>
      </c>
      <c r="T7" s="128" t="s">
        <v>482</v>
      </c>
      <c r="U7" s="314" t="s">
        <v>483</v>
      </c>
      <c r="V7" s="314" t="s">
        <v>484</v>
      </c>
      <c r="W7" s="314" t="s">
        <v>485</v>
      </c>
      <c r="X7" s="314" t="s">
        <v>486</v>
      </c>
      <c r="Y7" s="314" t="s">
        <v>487</v>
      </c>
      <c r="Z7" s="314" t="s">
        <v>488</v>
      </c>
      <c r="AA7" s="314" t="s">
        <v>489</v>
      </c>
      <c r="AB7" s="314" t="s">
        <v>490</v>
      </c>
      <c r="AC7" s="314" t="s">
        <v>491</v>
      </c>
      <c r="AD7" s="314" t="s">
        <v>492</v>
      </c>
      <c r="AE7" s="314" t="s">
        <v>493</v>
      </c>
      <c r="AF7" s="314" t="s">
        <v>494</v>
      </c>
      <c r="AG7" s="314" t="s">
        <v>495</v>
      </c>
      <c r="AH7" s="314" t="s">
        <v>496</v>
      </c>
      <c r="AI7" s="314" t="s">
        <v>497</v>
      </c>
      <c r="AJ7" s="314" t="s">
        <v>498</v>
      </c>
      <c r="AK7" s="603" t="s">
        <v>499</v>
      </c>
      <c r="AM7" s="1494"/>
    </row>
    <row r="8" spans="1:39" s="132" customFormat="1" ht="19.5" customHeight="1">
      <c r="A8" s="129"/>
      <c r="B8" s="142"/>
      <c r="C8" s="141" t="s">
        <v>676</v>
      </c>
      <c r="D8" s="1654" t="s">
        <v>387</v>
      </c>
      <c r="E8" s="1654"/>
      <c r="F8" s="1654"/>
      <c r="G8" s="1654"/>
      <c r="H8" s="1654"/>
      <c r="I8" s="1654"/>
      <c r="J8" s="860"/>
      <c r="K8" s="860"/>
      <c r="L8" s="959"/>
      <c r="M8" s="960"/>
      <c r="N8" s="960"/>
      <c r="O8" s="960"/>
      <c r="P8" s="960"/>
      <c r="Q8" s="961"/>
      <c r="R8" s="962"/>
      <c r="S8" s="960"/>
      <c r="T8" s="960"/>
      <c r="U8" s="960"/>
      <c r="V8" s="960"/>
      <c r="W8" s="960"/>
      <c r="X8" s="960"/>
      <c r="Y8" s="960"/>
      <c r="Z8" s="960"/>
      <c r="AA8" s="960"/>
      <c r="AB8" s="960"/>
      <c r="AC8" s="960"/>
      <c r="AD8" s="960"/>
      <c r="AE8" s="960"/>
      <c r="AF8" s="960"/>
      <c r="AG8" s="960"/>
      <c r="AH8" s="960"/>
      <c r="AI8" s="960"/>
      <c r="AJ8" s="960"/>
      <c r="AK8" s="963"/>
      <c r="AM8" s="1098"/>
    </row>
    <row r="9" spans="1:39" s="132" customFormat="1" ht="19.5" customHeight="1">
      <c r="A9" s="129"/>
      <c r="B9" s="142"/>
      <c r="C9" s="136"/>
      <c r="D9" s="1513" t="s">
        <v>397</v>
      </c>
      <c r="E9" s="1505"/>
      <c r="F9" s="1464"/>
      <c r="G9" s="860"/>
      <c r="H9" s="860"/>
      <c r="I9" s="860"/>
      <c r="J9" s="860"/>
      <c r="K9" s="860"/>
      <c r="L9" s="959"/>
      <c r="M9" s="960"/>
      <c r="N9" s="960"/>
      <c r="O9" s="960"/>
      <c r="P9" s="960"/>
      <c r="Q9" s="961"/>
      <c r="R9" s="962"/>
      <c r="S9" s="960"/>
      <c r="T9" s="960"/>
      <c r="U9" s="960"/>
      <c r="V9" s="960"/>
      <c r="W9" s="960"/>
      <c r="X9" s="960"/>
      <c r="Y9" s="960"/>
      <c r="Z9" s="960"/>
      <c r="AA9" s="960"/>
      <c r="AB9" s="960"/>
      <c r="AC9" s="960"/>
      <c r="AD9" s="960"/>
      <c r="AE9" s="960"/>
      <c r="AF9" s="960"/>
      <c r="AG9" s="960"/>
      <c r="AH9" s="960"/>
      <c r="AI9" s="960"/>
      <c r="AJ9" s="960"/>
      <c r="AK9" s="963"/>
      <c r="AM9" s="1098"/>
    </row>
    <row r="10" spans="1:39" s="132" customFormat="1" ht="19.5" customHeight="1">
      <c r="A10" s="129"/>
      <c r="B10" s="142"/>
      <c r="C10" s="136"/>
      <c r="D10" s="1504" t="s">
        <v>469</v>
      </c>
      <c r="E10" s="1506"/>
      <c r="F10" s="1507"/>
      <c r="G10" s="869"/>
      <c r="H10" s="869"/>
      <c r="I10" s="869"/>
      <c r="J10" s="869"/>
      <c r="K10" s="869"/>
      <c r="L10" s="964"/>
      <c r="M10" s="965"/>
      <c r="N10" s="965"/>
      <c r="O10" s="965"/>
      <c r="P10" s="965"/>
      <c r="Q10" s="966"/>
      <c r="R10" s="967"/>
      <c r="S10" s="965"/>
      <c r="T10" s="965"/>
      <c r="U10" s="965"/>
      <c r="V10" s="965"/>
      <c r="W10" s="965"/>
      <c r="X10" s="965"/>
      <c r="Y10" s="965"/>
      <c r="Z10" s="965"/>
      <c r="AA10" s="965"/>
      <c r="AB10" s="965"/>
      <c r="AC10" s="965"/>
      <c r="AD10" s="965"/>
      <c r="AE10" s="965"/>
      <c r="AF10" s="965"/>
      <c r="AG10" s="965"/>
      <c r="AH10" s="965"/>
      <c r="AI10" s="965"/>
      <c r="AJ10" s="965"/>
      <c r="AK10" s="968"/>
      <c r="AM10" s="1097"/>
    </row>
    <row r="11" spans="1:39" s="132" customFormat="1" ht="19.5" customHeight="1" thickBot="1">
      <c r="A11" s="129"/>
      <c r="B11" s="142"/>
      <c r="C11" s="136"/>
      <c r="D11" s="136"/>
      <c r="E11" s="1508" t="s">
        <v>514</v>
      </c>
      <c r="F11" s="1599"/>
      <c r="G11" s="178"/>
      <c r="H11" s="936"/>
      <c r="I11" s="178"/>
      <c r="J11" s="936"/>
      <c r="K11" s="895"/>
      <c r="L11" s="969"/>
      <c r="M11" s="970"/>
      <c r="N11" s="970"/>
      <c r="O11" s="970"/>
      <c r="P11" s="970"/>
      <c r="Q11" s="971"/>
      <c r="R11" s="972"/>
      <c r="S11" s="970"/>
      <c r="T11" s="970"/>
      <c r="U11" s="970"/>
      <c r="V11" s="970"/>
      <c r="W11" s="970"/>
      <c r="X11" s="970"/>
      <c r="Y11" s="970"/>
      <c r="Z11" s="970"/>
      <c r="AA11" s="970"/>
      <c r="AB11" s="970"/>
      <c r="AC11" s="970"/>
      <c r="AD11" s="970"/>
      <c r="AE11" s="970"/>
      <c r="AF11" s="970"/>
      <c r="AG11" s="970"/>
      <c r="AH11" s="970"/>
      <c r="AI11" s="970"/>
      <c r="AJ11" s="970"/>
      <c r="AK11" s="973"/>
      <c r="AM11" s="1099"/>
    </row>
    <row r="12" spans="1:39" s="132" customFormat="1" ht="19.5" customHeight="1" thickBot="1">
      <c r="A12" s="129"/>
      <c r="B12" s="142"/>
      <c r="C12" s="139"/>
      <c r="D12" s="139"/>
      <c r="E12" s="1510" t="s">
        <v>520</v>
      </c>
      <c r="F12" s="1651"/>
      <c r="G12" s="140" t="s">
        <v>701</v>
      </c>
      <c r="H12" s="958"/>
      <c r="I12" s="191" t="s">
        <v>702</v>
      </c>
      <c r="J12" s="958"/>
      <c r="K12" s="193" t="s">
        <v>703</v>
      </c>
      <c r="L12" s="964"/>
      <c r="M12" s="965"/>
      <c r="N12" s="965"/>
      <c r="O12" s="965"/>
      <c r="P12" s="965"/>
      <c r="Q12" s="966"/>
      <c r="R12" s="967"/>
      <c r="S12" s="965"/>
      <c r="T12" s="965"/>
      <c r="U12" s="965"/>
      <c r="V12" s="965"/>
      <c r="W12" s="965"/>
      <c r="X12" s="965"/>
      <c r="Y12" s="965"/>
      <c r="Z12" s="965"/>
      <c r="AA12" s="965"/>
      <c r="AB12" s="965"/>
      <c r="AC12" s="965"/>
      <c r="AD12" s="965"/>
      <c r="AE12" s="965"/>
      <c r="AF12" s="965"/>
      <c r="AG12" s="965"/>
      <c r="AH12" s="965"/>
      <c r="AI12" s="965"/>
      <c r="AJ12" s="965"/>
      <c r="AK12" s="968"/>
      <c r="AM12" s="1100"/>
    </row>
    <row r="13" spans="1:39" s="132" customFormat="1" ht="19.5" customHeight="1">
      <c r="A13" s="129"/>
      <c r="B13" s="142"/>
      <c r="C13" s="141" t="s">
        <v>676</v>
      </c>
      <c r="D13" s="1651" t="s">
        <v>470</v>
      </c>
      <c r="E13" s="1651"/>
      <c r="F13" s="1651"/>
      <c r="G13" s="1651"/>
      <c r="H13" s="1651"/>
      <c r="I13" s="1651"/>
      <c r="J13" s="894"/>
      <c r="K13" s="860"/>
      <c r="L13" s="959"/>
      <c r="M13" s="960"/>
      <c r="N13" s="960"/>
      <c r="O13" s="960"/>
      <c r="P13" s="960"/>
      <c r="Q13" s="961"/>
      <c r="R13" s="962"/>
      <c r="S13" s="960"/>
      <c r="T13" s="960"/>
      <c r="U13" s="960"/>
      <c r="V13" s="960"/>
      <c r="W13" s="960"/>
      <c r="X13" s="960"/>
      <c r="Y13" s="960"/>
      <c r="Z13" s="960"/>
      <c r="AA13" s="960"/>
      <c r="AB13" s="960"/>
      <c r="AC13" s="960"/>
      <c r="AD13" s="960"/>
      <c r="AE13" s="960"/>
      <c r="AF13" s="960"/>
      <c r="AG13" s="960"/>
      <c r="AH13" s="960"/>
      <c r="AI13" s="960"/>
      <c r="AJ13" s="960"/>
      <c r="AK13" s="963"/>
      <c r="AM13" s="1098"/>
    </row>
    <row r="14" spans="1:39" s="132" customFormat="1" ht="19.5" customHeight="1">
      <c r="A14" s="129"/>
      <c r="B14" s="142"/>
      <c r="C14" s="136"/>
      <c r="D14" s="1504" t="s">
        <v>404</v>
      </c>
      <c r="E14" s="1506"/>
      <c r="F14" s="1506"/>
      <c r="G14" s="1506"/>
      <c r="H14" s="1506"/>
      <c r="I14" s="1506"/>
      <c r="J14" s="860"/>
      <c r="K14" s="860"/>
      <c r="L14" s="959"/>
      <c r="M14" s="960"/>
      <c r="N14" s="960"/>
      <c r="O14" s="960"/>
      <c r="P14" s="960"/>
      <c r="Q14" s="961"/>
      <c r="R14" s="962"/>
      <c r="S14" s="960"/>
      <c r="T14" s="960"/>
      <c r="U14" s="960"/>
      <c r="V14" s="960"/>
      <c r="W14" s="960"/>
      <c r="X14" s="960"/>
      <c r="Y14" s="960"/>
      <c r="Z14" s="960"/>
      <c r="AA14" s="960"/>
      <c r="AB14" s="960"/>
      <c r="AC14" s="960"/>
      <c r="AD14" s="960"/>
      <c r="AE14" s="960"/>
      <c r="AF14" s="960"/>
      <c r="AG14" s="960"/>
      <c r="AH14" s="960"/>
      <c r="AI14" s="960"/>
      <c r="AJ14" s="960"/>
      <c r="AK14" s="963"/>
      <c r="AM14" s="1098"/>
    </row>
    <row r="15" spans="1:39" s="132" customFormat="1" ht="19.5" customHeight="1">
      <c r="A15" s="129"/>
      <c r="B15" s="142"/>
      <c r="C15" s="136"/>
      <c r="D15" s="937"/>
      <c r="E15" s="137" t="s">
        <v>471</v>
      </c>
      <c r="F15" s="866"/>
      <c r="G15" s="866"/>
      <c r="H15" s="866"/>
      <c r="I15" s="866"/>
      <c r="J15" s="866"/>
      <c r="K15" s="866"/>
      <c r="L15" s="974"/>
      <c r="M15" s="975"/>
      <c r="N15" s="975"/>
      <c r="O15" s="975"/>
      <c r="P15" s="975"/>
      <c r="Q15" s="976"/>
      <c r="R15" s="977"/>
      <c r="S15" s="975"/>
      <c r="T15" s="975"/>
      <c r="U15" s="975"/>
      <c r="V15" s="975"/>
      <c r="W15" s="975"/>
      <c r="X15" s="975"/>
      <c r="Y15" s="975"/>
      <c r="Z15" s="975"/>
      <c r="AA15" s="975"/>
      <c r="AB15" s="975"/>
      <c r="AC15" s="975"/>
      <c r="AD15" s="975"/>
      <c r="AE15" s="975"/>
      <c r="AF15" s="975"/>
      <c r="AG15" s="975"/>
      <c r="AH15" s="975"/>
      <c r="AI15" s="975"/>
      <c r="AJ15" s="975"/>
      <c r="AK15" s="978"/>
      <c r="AM15" s="1114"/>
    </row>
    <row r="16" spans="1:39" s="132" customFormat="1" ht="19.5" customHeight="1">
      <c r="A16" s="129"/>
      <c r="B16" s="142"/>
      <c r="C16" s="136"/>
      <c r="D16" s="937"/>
      <c r="E16" s="938" t="s">
        <v>401</v>
      </c>
      <c r="F16" s="869"/>
      <c r="G16" s="869"/>
      <c r="H16" s="869"/>
      <c r="I16" s="869"/>
      <c r="J16" s="869"/>
      <c r="K16" s="869"/>
      <c r="L16" s="979"/>
      <c r="M16" s="980"/>
      <c r="N16" s="980"/>
      <c r="O16" s="980"/>
      <c r="P16" s="980"/>
      <c r="Q16" s="981"/>
      <c r="R16" s="982"/>
      <c r="S16" s="980"/>
      <c r="T16" s="980"/>
      <c r="U16" s="980"/>
      <c r="V16" s="980"/>
      <c r="W16" s="980"/>
      <c r="X16" s="980"/>
      <c r="Y16" s="980"/>
      <c r="Z16" s="980"/>
      <c r="AA16" s="980"/>
      <c r="AB16" s="980"/>
      <c r="AC16" s="980"/>
      <c r="AD16" s="980"/>
      <c r="AE16" s="980"/>
      <c r="AF16" s="980"/>
      <c r="AG16" s="980"/>
      <c r="AH16" s="980"/>
      <c r="AI16" s="980"/>
      <c r="AJ16" s="980"/>
      <c r="AK16" s="983"/>
      <c r="AM16" s="1103"/>
    </row>
    <row r="17" spans="1:39" s="132" customFormat="1" ht="19.5" customHeight="1">
      <c r="A17" s="129"/>
      <c r="B17" s="142"/>
      <c r="C17" s="136"/>
      <c r="D17" s="136"/>
      <c r="E17" s="141"/>
      <c r="F17" s="939" t="s">
        <v>472</v>
      </c>
      <c r="G17" s="951"/>
      <c r="H17" s="951"/>
      <c r="I17" s="951"/>
      <c r="J17" s="951"/>
      <c r="K17" s="951"/>
      <c r="L17" s="984"/>
      <c r="M17" s="985"/>
      <c r="N17" s="985"/>
      <c r="O17" s="985"/>
      <c r="P17" s="985"/>
      <c r="Q17" s="986"/>
      <c r="R17" s="987"/>
      <c r="S17" s="985"/>
      <c r="T17" s="985"/>
      <c r="U17" s="985"/>
      <c r="V17" s="985"/>
      <c r="W17" s="985"/>
      <c r="X17" s="985"/>
      <c r="Y17" s="985"/>
      <c r="Z17" s="985"/>
      <c r="AA17" s="985"/>
      <c r="AB17" s="985"/>
      <c r="AC17" s="985"/>
      <c r="AD17" s="985"/>
      <c r="AE17" s="985"/>
      <c r="AF17" s="985"/>
      <c r="AG17" s="985"/>
      <c r="AH17" s="985"/>
      <c r="AI17" s="985"/>
      <c r="AJ17" s="985"/>
      <c r="AK17" s="988"/>
      <c r="AM17" s="1115"/>
    </row>
    <row r="18" spans="1:39" s="132" customFormat="1" ht="19.5" customHeight="1">
      <c r="A18" s="129"/>
      <c r="B18" s="142"/>
      <c r="C18" s="136"/>
      <c r="D18" s="136"/>
      <c r="E18" s="941"/>
      <c r="F18" s="940" t="s">
        <v>473</v>
      </c>
      <c r="G18" s="952"/>
      <c r="H18" s="952"/>
      <c r="I18" s="952"/>
      <c r="J18" s="952"/>
      <c r="K18" s="952"/>
      <c r="L18" s="989"/>
      <c r="M18" s="990"/>
      <c r="N18" s="990"/>
      <c r="O18" s="990"/>
      <c r="P18" s="990"/>
      <c r="Q18" s="991"/>
      <c r="R18" s="992"/>
      <c r="S18" s="990"/>
      <c r="T18" s="990"/>
      <c r="U18" s="990"/>
      <c r="V18" s="990"/>
      <c r="W18" s="990"/>
      <c r="X18" s="990"/>
      <c r="Y18" s="990"/>
      <c r="Z18" s="990"/>
      <c r="AA18" s="990"/>
      <c r="AB18" s="990"/>
      <c r="AC18" s="990"/>
      <c r="AD18" s="990"/>
      <c r="AE18" s="990"/>
      <c r="AF18" s="990"/>
      <c r="AG18" s="990"/>
      <c r="AH18" s="990"/>
      <c r="AI18" s="990"/>
      <c r="AJ18" s="990"/>
      <c r="AK18" s="993"/>
      <c r="AM18" s="1116"/>
    </row>
    <row r="19" spans="1:39" s="132" customFormat="1" ht="19.5" customHeight="1">
      <c r="A19" s="129"/>
      <c r="B19" s="142"/>
      <c r="C19" s="136"/>
      <c r="D19" s="136"/>
      <c r="E19" s="867" t="s">
        <v>474</v>
      </c>
      <c r="F19" s="190"/>
      <c r="G19" s="953"/>
      <c r="H19" s="953"/>
      <c r="I19" s="953"/>
      <c r="J19" s="953"/>
      <c r="K19" s="953"/>
      <c r="L19" s="994"/>
      <c r="M19" s="995"/>
      <c r="N19" s="995"/>
      <c r="O19" s="995"/>
      <c r="P19" s="995"/>
      <c r="Q19" s="996"/>
      <c r="R19" s="997"/>
      <c r="S19" s="995"/>
      <c r="T19" s="995"/>
      <c r="U19" s="995"/>
      <c r="V19" s="995"/>
      <c r="W19" s="995"/>
      <c r="X19" s="995"/>
      <c r="Y19" s="995"/>
      <c r="Z19" s="995"/>
      <c r="AA19" s="995"/>
      <c r="AB19" s="995"/>
      <c r="AC19" s="995"/>
      <c r="AD19" s="995"/>
      <c r="AE19" s="995"/>
      <c r="AF19" s="995"/>
      <c r="AG19" s="995"/>
      <c r="AH19" s="995"/>
      <c r="AI19" s="995"/>
      <c r="AJ19" s="995"/>
      <c r="AK19" s="998"/>
      <c r="AM19" s="1117"/>
    </row>
    <row r="20" spans="1:39" s="132" customFormat="1" ht="19.5" customHeight="1">
      <c r="A20" s="129"/>
      <c r="B20" s="142"/>
      <c r="C20" s="136"/>
      <c r="D20" s="139"/>
      <c r="E20" s="868" t="s">
        <v>475</v>
      </c>
      <c r="F20" s="942"/>
      <c r="G20" s="954"/>
      <c r="H20" s="954"/>
      <c r="I20" s="954"/>
      <c r="J20" s="954"/>
      <c r="K20" s="954"/>
      <c r="L20" s="994"/>
      <c r="M20" s="995"/>
      <c r="N20" s="995"/>
      <c r="O20" s="995"/>
      <c r="P20" s="995"/>
      <c r="Q20" s="996"/>
      <c r="R20" s="997"/>
      <c r="S20" s="995"/>
      <c r="T20" s="995"/>
      <c r="U20" s="995"/>
      <c r="V20" s="995"/>
      <c r="W20" s="995"/>
      <c r="X20" s="995"/>
      <c r="Y20" s="995"/>
      <c r="Z20" s="995"/>
      <c r="AA20" s="995"/>
      <c r="AB20" s="995"/>
      <c r="AC20" s="995"/>
      <c r="AD20" s="995"/>
      <c r="AE20" s="995"/>
      <c r="AF20" s="995"/>
      <c r="AG20" s="995"/>
      <c r="AH20" s="995"/>
      <c r="AI20" s="995"/>
      <c r="AJ20" s="995"/>
      <c r="AK20" s="998"/>
      <c r="AM20" s="1117"/>
    </row>
    <row r="21" spans="1:39" s="132" customFormat="1" ht="19.5" customHeight="1">
      <c r="A21" s="129"/>
      <c r="B21" s="142"/>
      <c r="C21" s="136"/>
      <c r="D21" s="1504" t="s">
        <v>408</v>
      </c>
      <c r="E21" s="1506"/>
      <c r="F21" s="1506"/>
      <c r="G21" s="1506"/>
      <c r="H21" s="1506"/>
      <c r="I21" s="1506"/>
      <c r="J21" s="860"/>
      <c r="K21" s="860"/>
      <c r="L21" s="959"/>
      <c r="M21" s="960"/>
      <c r="N21" s="960"/>
      <c r="O21" s="960"/>
      <c r="P21" s="960"/>
      <c r="Q21" s="961"/>
      <c r="R21" s="962"/>
      <c r="S21" s="960"/>
      <c r="T21" s="960"/>
      <c r="U21" s="960"/>
      <c r="V21" s="960"/>
      <c r="W21" s="960"/>
      <c r="X21" s="960"/>
      <c r="Y21" s="960"/>
      <c r="Z21" s="960"/>
      <c r="AA21" s="960"/>
      <c r="AB21" s="960"/>
      <c r="AC21" s="960"/>
      <c r="AD21" s="960"/>
      <c r="AE21" s="960"/>
      <c r="AF21" s="960"/>
      <c r="AG21" s="960"/>
      <c r="AH21" s="960"/>
      <c r="AI21" s="960"/>
      <c r="AJ21" s="960"/>
      <c r="AK21" s="963"/>
      <c r="AM21" s="1098"/>
    </row>
    <row r="22" spans="1:39" s="132" customFormat="1" ht="19.5" customHeight="1">
      <c r="A22" s="129"/>
      <c r="B22" s="142"/>
      <c r="C22" s="136"/>
      <c r="D22" s="937"/>
      <c r="E22" s="137" t="s">
        <v>476</v>
      </c>
      <c r="F22" s="866"/>
      <c r="G22" s="866"/>
      <c r="H22" s="866"/>
      <c r="I22" s="866"/>
      <c r="J22" s="866"/>
      <c r="K22" s="866"/>
      <c r="L22" s="974"/>
      <c r="M22" s="975"/>
      <c r="N22" s="975"/>
      <c r="O22" s="975"/>
      <c r="P22" s="975"/>
      <c r="Q22" s="976"/>
      <c r="R22" s="977"/>
      <c r="S22" s="975"/>
      <c r="T22" s="975"/>
      <c r="U22" s="975"/>
      <c r="V22" s="975"/>
      <c r="W22" s="975"/>
      <c r="X22" s="975"/>
      <c r="Y22" s="975"/>
      <c r="Z22" s="975"/>
      <c r="AA22" s="975"/>
      <c r="AB22" s="975"/>
      <c r="AC22" s="975"/>
      <c r="AD22" s="975"/>
      <c r="AE22" s="975"/>
      <c r="AF22" s="975"/>
      <c r="AG22" s="975"/>
      <c r="AH22" s="975"/>
      <c r="AI22" s="975"/>
      <c r="AJ22" s="975"/>
      <c r="AK22" s="978"/>
      <c r="AM22" s="1114"/>
    </row>
    <row r="23" spans="1:39" s="132" customFormat="1" ht="19.5" customHeight="1">
      <c r="A23" s="129"/>
      <c r="B23" s="142"/>
      <c r="C23" s="136"/>
      <c r="D23" s="937"/>
      <c r="E23" s="938" t="s">
        <v>477</v>
      </c>
      <c r="F23" s="869"/>
      <c r="G23" s="869"/>
      <c r="H23" s="869"/>
      <c r="I23" s="869"/>
      <c r="J23" s="869"/>
      <c r="K23" s="869"/>
      <c r="L23" s="979"/>
      <c r="M23" s="980"/>
      <c r="N23" s="980"/>
      <c r="O23" s="980"/>
      <c r="P23" s="980"/>
      <c r="Q23" s="981"/>
      <c r="R23" s="982"/>
      <c r="S23" s="980"/>
      <c r="T23" s="980"/>
      <c r="U23" s="980"/>
      <c r="V23" s="980"/>
      <c r="W23" s="980"/>
      <c r="X23" s="980"/>
      <c r="Y23" s="980"/>
      <c r="Z23" s="980"/>
      <c r="AA23" s="980"/>
      <c r="AB23" s="980"/>
      <c r="AC23" s="980"/>
      <c r="AD23" s="980"/>
      <c r="AE23" s="980"/>
      <c r="AF23" s="980"/>
      <c r="AG23" s="980"/>
      <c r="AH23" s="980"/>
      <c r="AI23" s="980"/>
      <c r="AJ23" s="980"/>
      <c r="AK23" s="983"/>
      <c r="AM23" s="1103"/>
    </row>
    <row r="24" spans="1:39" s="132" customFormat="1" ht="19.5" customHeight="1">
      <c r="A24" s="129"/>
      <c r="B24" s="142"/>
      <c r="C24" s="136"/>
      <c r="D24" s="136"/>
      <c r="E24" s="141"/>
      <c r="F24" s="939" t="s">
        <v>472</v>
      </c>
      <c r="G24" s="951"/>
      <c r="H24" s="951"/>
      <c r="I24" s="951"/>
      <c r="J24" s="951"/>
      <c r="K24" s="951"/>
      <c r="L24" s="984"/>
      <c r="M24" s="985"/>
      <c r="N24" s="985"/>
      <c r="O24" s="985"/>
      <c r="P24" s="985"/>
      <c r="Q24" s="986"/>
      <c r="R24" s="987"/>
      <c r="S24" s="985"/>
      <c r="T24" s="985"/>
      <c r="U24" s="985"/>
      <c r="V24" s="985"/>
      <c r="W24" s="985"/>
      <c r="X24" s="985"/>
      <c r="Y24" s="985"/>
      <c r="Z24" s="985"/>
      <c r="AA24" s="985"/>
      <c r="AB24" s="985"/>
      <c r="AC24" s="985"/>
      <c r="AD24" s="985"/>
      <c r="AE24" s="985"/>
      <c r="AF24" s="985"/>
      <c r="AG24" s="985"/>
      <c r="AH24" s="985"/>
      <c r="AI24" s="985"/>
      <c r="AJ24" s="985"/>
      <c r="AK24" s="988"/>
      <c r="AM24" s="1115"/>
    </row>
    <row r="25" spans="1:39" s="132" customFormat="1" ht="19.5" customHeight="1">
      <c r="A25" s="129"/>
      <c r="B25" s="142"/>
      <c r="C25" s="139"/>
      <c r="D25" s="139"/>
      <c r="E25" s="950"/>
      <c r="F25" s="955" t="s">
        <v>473</v>
      </c>
      <c r="G25" s="956"/>
      <c r="H25" s="956"/>
      <c r="I25" s="956"/>
      <c r="J25" s="956"/>
      <c r="K25" s="957"/>
      <c r="L25" s="989"/>
      <c r="M25" s="990"/>
      <c r="N25" s="990"/>
      <c r="O25" s="990"/>
      <c r="P25" s="990"/>
      <c r="Q25" s="991"/>
      <c r="R25" s="992"/>
      <c r="S25" s="990"/>
      <c r="T25" s="990"/>
      <c r="U25" s="990"/>
      <c r="V25" s="990"/>
      <c r="W25" s="990"/>
      <c r="X25" s="990"/>
      <c r="Y25" s="990"/>
      <c r="Z25" s="990"/>
      <c r="AA25" s="990"/>
      <c r="AB25" s="990"/>
      <c r="AC25" s="990"/>
      <c r="AD25" s="990"/>
      <c r="AE25" s="990"/>
      <c r="AF25" s="990"/>
      <c r="AG25" s="990"/>
      <c r="AH25" s="990"/>
      <c r="AI25" s="990"/>
      <c r="AJ25" s="990"/>
      <c r="AK25" s="993"/>
      <c r="AM25" s="1116"/>
    </row>
    <row r="26" spans="1:39" s="132" customFormat="1" ht="19.5" customHeight="1">
      <c r="A26" s="129"/>
      <c r="B26" s="1652" t="s">
        <v>519</v>
      </c>
      <c r="C26" s="1563"/>
      <c r="D26" s="1563"/>
      <c r="E26" s="1563"/>
      <c r="F26" s="1563"/>
      <c r="G26" s="1563"/>
      <c r="H26" s="1563"/>
      <c r="I26" s="1563"/>
      <c r="J26" s="1563"/>
      <c r="K26" s="1653"/>
      <c r="L26" s="959"/>
      <c r="M26" s="960"/>
      <c r="N26" s="960"/>
      <c r="O26" s="960"/>
      <c r="P26" s="960"/>
      <c r="Q26" s="961"/>
      <c r="R26" s="962"/>
      <c r="S26" s="960"/>
      <c r="T26" s="960"/>
      <c r="U26" s="960"/>
      <c r="V26" s="960"/>
      <c r="W26" s="960"/>
      <c r="X26" s="960"/>
      <c r="Y26" s="960"/>
      <c r="Z26" s="960"/>
      <c r="AA26" s="960"/>
      <c r="AB26" s="960"/>
      <c r="AC26" s="960"/>
      <c r="AD26" s="960"/>
      <c r="AE26" s="960"/>
      <c r="AF26" s="960"/>
      <c r="AG26" s="960"/>
      <c r="AH26" s="960"/>
      <c r="AI26" s="960"/>
      <c r="AJ26" s="960"/>
      <c r="AK26" s="963"/>
      <c r="AM26" s="1098"/>
    </row>
    <row r="27" spans="1:39" s="132" customFormat="1" ht="19.5" customHeight="1" thickBot="1">
      <c r="A27" s="129"/>
      <c r="B27" s="1649" t="s">
        <v>468</v>
      </c>
      <c r="C27" s="1497"/>
      <c r="D27" s="1497"/>
      <c r="E27" s="1497"/>
      <c r="F27" s="1497"/>
      <c r="G27" s="1497"/>
      <c r="H27" s="1497"/>
      <c r="I27" s="1497"/>
      <c r="J27" s="1497"/>
      <c r="K27" s="1650"/>
      <c r="L27" s="1005"/>
      <c r="M27" s="1006"/>
      <c r="N27" s="1006"/>
      <c r="O27" s="1006"/>
      <c r="P27" s="1006"/>
      <c r="Q27" s="1007"/>
      <c r="R27" s="1008"/>
      <c r="S27" s="1006"/>
      <c r="T27" s="1006"/>
      <c r="U27" s="1006"/>
      <c r="V27" s="1006"/>
      <c r="W27" s="1006"/>
      <c r="X27" s="1006"/>
      <c r="Y27" s="1006"/>
      <c r="Z27" s="1006"/>
      <c r="AA27" s="1006"/>
      <c r="AB27" s="1006"/>
      <c r="AC27" s="1006"/>
      <c r="AD27" s="1006"/>
      <c r="AE27" s="1006"/>
      <c r="AF27" s="1006"/>
      <c r="AG27" s="1006"/>
      <c r="AH27" s="1006"/>
      <c r="AI27" s="1006"/>
      <c r="AJ27" s="1006"/>
      <c r="AK27" s="1009"/>
      <c r="AM27" s="1102"/>
    </row>
    <row r="28" spans="2:39" s="127" customFormat="1" ht="8.25" customHeight="1">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M28" s="153"/>
    </row>
    <row r="29" spans="2:39" s="159" customFormat="1" ht="14.25" customHeight="1">
      <c r="B29" s="160" t="s">
        <v>697</v>
      </c>
      <c r="C29" s="862" t="s">
        <v>1054</v>
      </c>
      <c r="D29" s="862"/>
      <c r="E29" s="862"/>
      <c r="F29" s="862"/>
      <c r="G29" s="862"/>
      <c r="H29" s="862"/>
      <c r="I29" s="862"/>
      <c r="J29" s="862"/>
      <c r="K29" s="862"/>
      <c r="L29" s="862"/>
      <c r="M29" s="862"/>
      <c r="N29" s="862"/>
      <c r="O29" s="862"/>
      <c r="P29" s="862"/>
      <c r="Q29" s="862"/>
      <c r="R29" s="862"/>
      <c r="S29" s="862"/>
      <c r="T29" s="862"/>
      <c r="U29" s="862"/>
      <c r="V29" s="862"/>
      <c r="W29" s="862"/>
      <c r="X29" s="862"/>
      <c r="Y29" s="862"/>
      <c r="Z29" s="862"/>
      <c r="AA29" s="862"/>
      <c r="AB29" s="862"/>
      <c r="AC29" s="862"/>
      <c r="AD29" s="862"/>
      <c r="AE29" s="862"/>
      <c r="AF29" s="862"/>
      <c r="AG29" s="862"/>
      <c r="AH29" s="862"/>
      <c r="AI29" s="862"/>
      <c r="AJ29" s="862"/>
      <c r="AK29" s="862"/>
      <c r="AM29" s="862"/>
    </row>
    <row r="30" spans="2:39" s="159" customFormat="1" ht="14.25" customHeight="1">
      <c r="B30" s="160" t="s">
        <v>139</v>
      </c>
      <c r="C30" s="160" t="s">
        <v>765</v>
      </c>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M30" s="331"/>
    </row>
    <row r="31" spans="2:39" s="159" customFormat="1" ht="14.25" customHeight="1">
      <c r="B31" s="160" t="s">
        <v>72</v>
      </c>
      <c r="C31" s="160" t="s">
        <v>745</v>
      </c>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M31" s="331"/>
    </row>
    <row r="32" spans="2:39" s="159" customFormat="1" ht="14.25" customHeight="1">
      <c r="B32" s="160" t="s">
        <v>73</v>
      </c>
      <c r="C32" s="862" t="s">
        <v>766</v>
      </c>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M32" s="331"/>
    </row>
    <row r="33" spans="2:39" s="159" customFormat="1" ht="14.25" customHeight="1">
      <c r="B33" s="160" t="s">
        <v>70</v>
      </c>
      <c r="C33" s="161" t="s">
        <v>269</v>
      </c>
      <c r="D33" s="161"/>
      <c r="E33" s="161"/>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M33" s="162"/>
    </row>
    <row r="34" spans="1:3" s="120" customFormat="1" ht="14.25" customHeight="1" thickBot="1">
      <c r="A34" s="163"/>
      <c r="B34" s="164"/>
      <c r="C34" s="164"/>
    </row>
    <row r="35" spans="1:37" s="120" customFormat="1" ht="14.25" customHeight="1">
      <c r="A35" s="164"/>
      <c r="B35" s="164"/>
      <c r="C35" s="164"/>
      <c r="AH35" s="1447" t="s">
        <v>127</v>
      </c>
      <c r="AI35" s="1465"/>
      <c r="AJ35" s="1465"/>
      <c r="AK35" s="1448"/>
    </row>
    <row r="36" spans="34:37" s="120" customFormat="1" ht="14.25" customHeight="1" thickBot="1">
      <c r="AH36" s="1449"/>
      <c r="AI36" s="1466"/>
      <c r="AJ36" s="1466"/>
      <c r="AK36" s="1450"/>
    </row>
    <row r="37" s="120" customFormat="1" ht="8.25" customHeight="1"/>
  </sheetData>
  <sheetProtection/>
  <mergeCells count="16">
    <mergeCell ref="AM6:AM7"/>
    <mergeCell ref="B26:K26"/>
    <mergeCell ref="D8:I8"/>
    <mergeCell ref="D13:I13"/>
    <mergeCell ref="B3:AK3"/>
    <mergeCell ref="B6:K7"/>
    <mergeCell ref="L6:Q6"/>
    <mergeCell ref="R6:AK6"/>
    <mergeCell ref="B27:K27"/>
    <mergeCell ref="AH35:AK36"/>
    <mergeCell ref="D9:F9"/>
    <mergeCell ref="D10:F10"/>
    <mergeCell ref="E11:F11"/>
    <mergeCell ref="E12:F12"/>
    <mergeCell ref="D14:I14"/>
    <mergeCell ref="D21:I21"/>
  </mergeCells>
  <printOptions horizontalCentered="1"/>
  <pageMargins left="0.5905511811023623" right="0.4724409448818898" top="0.5905511811023623" bottom="0.3937007874015748" header="0.5118110236220472" footer="0.3937007874015748"/>
  <pageSetup fitToHeight="1" fitToWidth="1" horizontalDpi="300" verticalDpi="300" orientation="landscape" paperSize="8" scale="44"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T28"/>
  <sheetViews>
    <sheetView showGridLines="0" view="pageBreakPreview" zoomScale="85" zoomScaleSheetLayoutView="85" zoomScalePageLayoutView="0" workbookViewId="0" topLeftCell="A1">
      <selection activeCell="O16" sqref="O16"/>
    </sheetView>
  </sheetViews>
  <sheetFormatPr defaultColWidth="9.00390625" defaultRowHeight="13.5"/>
  <cols>
    <col min="1" max="1" width="2.25390625" style="120" customWidth="1"/>
    <col min="2" max="2" width="2.75390625" style="120" customWidth="1"/>
    <col min="3" max="3" width="10.875" style="120" customWidth="1"/>
    <col min="4" max="5" width="9.875" style="120" customWidth="1"/>
    <col min="6" max="12" width="10.625" style="120" customWidth="1"/>
    <col min="13" max="13" width="2.125" style="120" customWidth="1"/>
    <col min="14" max="17" width="13.625" style="120" customWidth="1"/>
    <col min="18" max="16384" width="9.00390625" style="120" customWidth="1"/>
  </cols>
  <sheetData>
    <row r="1" spans="2:17" s="113" customFormat="1" ht="19.5" customHeight="1">
      <c r="B1" s="1540" t="s">
        <v>861</v>
      </c>
      <c r="C1" s="1222"/>
      <c r="D1" s="1222"/>
      <c r="E1" s="1222"/>
      <c r="F1" s="1222"/>
      <c r="G1" s="1222"/>
      <c r="H1" s="1222"/>
      <c r="I1" s="1222"/>
      <c r="J1" s="1222"/>
      <c r="K1" s="1222"/>
      <c r="L1" s="1222"/>
      <c r="M1" s="595"/>
      <c r="N1" s="115"/>
      <c r="O1" s="115"/>
      <c r="P1" s="115"/>
      <c r="Q1" s="115"/>
    </row>
    <row r="2" spans="2:14" s="113" customFormat="1" ht="9.75" customHeight="1">
      <c r="B2" s="114"/>
      <c r="C2" s="115"/>
      <c r="D2" s="115"/>
      <c r="E2" s="115"/>
      <c r="F2" s="115"/>
      <c r="G2" s="115"/>
      <c r="H2" s="115"/>
      <c r="I2" s="116"/>
      <c r="J2" s="116"/>
      <c r="K2" s="116"/>
      <c r="L2" s="117"/>
      <c r="M2" s="115"/>
      <c r="N2" s="115"/>
    </row>
    <row r="3" spans="2:20" s="113" customFormat="1" ht="19.5" customHeight="1">
      <c r="B3" s="1303" t="s">
        <v>544</v>
      </c>
      <c r="C3" s="1541"/>
      <c r="D3" s="1541"/>
      <c r="E3" s="1541"/>
      <c r="F3" s="1541"/>
      <c r="G3" s="1541"/>
      <c r="H3" s="1541"/>
      <c r="I3" s="1541"/>
      <c r="J3" s="1541"/>
      <c r="K3" s="1541"/>
      <c r="L3" s="1541"/>
      <c r="M3" s="596"/>
      <c r="N3" s="165"/>
      <c r="O3" s="165"/>
      <c r="P3" s="165"/>
      <c r="Q3" s="165"/>
      <c r="R3" s="166"/>
      <c r="S3" s="166"/>
      <c r="T3" s="166"/>
    </row>
    <row r="4" spans="1:20" s="113" customFormat="1" ht="8.25" customHeight="1">
      <c r="A4" s="597"/>
      <c r="B4" s="598"/>
      <c r="C4" s="598"/>
      <c r="D4" s="598"/>
      <c r="E4" s="598"/>
      <c r="F4" s="598"/>
      <c r="G4" s="598"/>
      <c r="H4" s="598"/>
      <c r="I4" s="598"/>
      <c r="J4" s="598"/>
      <c r="K4" s="598"/>
      <c r="L4" s="598"/>
      <c r="M4" s="598"/>
      <c r="N4" s="165"/>
      <c r="O4" s="165"/>
      <c r="P4" s="165"/>
      <c r="Q4" s="165"/>
      <c r="R4" s="166"/>
      <c r="S4" s="166"/>
      <c r="T4" s="166"/>
    </row>
    <row r="5" spans="1:12" s="123" customFormat="1" ht="19.5" customHeight="1" thickBot="1">
      <c r="A5" s="599"/>
      <c r="B5" s="600" t="s">
        <v>704</v>
      </c>
      <c r="C5" s="600" t="s">
        <v>929</v>
      </c>
      <c r="D5" s="600"/>
      <c r="E5" s="164"/>
      <c r="F5" s="164"/>
      <c r="G5" s="164"/>
      <c r="H5" s="164"/>
      <c r="I5" s="601"/>
      <c r="J5" s="601"/>
      <c r="K5" s="601"/>
      <c r="L5" s="601"/>
    </row>
    <row r="6" spans="3:12" ht="23.25" customHeight="1" thickBot="1">
      <c r="C6" s="1691" t="s">
        <v>545</v>
      </c>
      <c r="D6" s="1692"/>
      <c r="E6" s="1693"/>
      <c r="F6" s="1693"/>
      <c r="G6" s="1693" t="s">
        <v>546</v>
      </c>
      <c r="H6" s="1693"/>
      <c r="I6" s="1693"/>
      <c r="J6" s="1693" t="s">
        <v>904</v>
      </c>
      <c r="K6" s="1694"/>
      <c r="L6" s="1695"/>
    </row>
    <row r="7" spans="3:12" ht="23.25" customHeight="1" thickBot="1">
      <c r="C7" s="1696" t="s">
        <v>905</v>
      </c>
      <c r="D7" s="1689"/>
      <c r="E7" s="1689"/>
      <c r="F7" s="1697"/>
      <c r="G7" s="1170"/>
      <c r="H7" s="1169"/>
      <c r="I7" s="1171" t="s">
        <v>548</v>
      </c>
      <c r="J7" s="1170"/>
      <c r="K7" s="1169"/>
      <c r="L7" s="1172" t="s">
        <v>548</v>
      </c>
    </row>
    <row r="8" spans="3:12" ht="16.5" customHeight="1">
      <c r="C8" s="595"/>
      <c r="D8" s="595"/>
      <c r="E8" s="595"/>
      <c r="F8" s="595"/>
      <c r="G8" s="595"/>
      <c r="H8" s="595"/>
      <c r="I8" s="595"/>
      <c r="J8" s="595"/>
      <c r="K8" s="595"/>
      <c r="L8" s="595"/>
    </row>
    <row r="9" spans="3:12" ht="16.5" customHeight="1">
      <c r="C9" s="595"/>
      <c r="D9" s="595"/>
      <c r="E9" s="595"/>
      <c r="F9" s="595"/>
      <c r="G9" s="595"/>
      <c r="H9" s="595"/>
      <c r="I9" s="595"/>
      <c r="J9" s="595"/>
      <c r="K9" s="595"/>
      <c r="L9" s="595"/>
    </row>
    <row r="10" spans="1:12" s="123" customFormat="1" ht="19.5" customHeight="1" thickBot="1">
      <c r="A10" s="599"/>
      <c r="B10" s="600" t="s">
        <v>704</v>
      </c>
      <c r="C10" s="600" t="s">
        <v>907</v>
      </c>
      <c r="D10" s="600"/>
      <c r="E10" s="117"/>
      <c r="F10" s="117"/>
      <c r="G10" s="117"/>
      <c r="H10" s="117"/>
      <c r="I10" s="601"/>
      <c r="J10" s="601"/>
      <c r="K10" s="601"/>
      <c r="L10" s="601"/>
    </row>
    <row r="11" spans="3:12" ht="23.25" customHeight="1" thickBot="1">
      <c r="C11" s="1686" t="s">
        <v>545</v>
      </c>
      <c r="D11" s="1687"/>
      <c r="E11" s="1688"/>
      <c r="F11" s="1689" t="s">
        <v>908</v>
      </c>
      <c r="G11" s="1689"/>
      <c r="H11" s="1689"/>
      <c r="I11" s="1689"/>
      <c r="J11" s="1689"/>
      <c r="K11" s="1689"/>
      <c r="L11" s="1690"/>
    </row>
    <row r="12" spans="3:12" ht="23.25" customHeight="1">
      <c r="C12" s="1672" t="s">
        <v>906</v>
      </c>
      <c r="D12" s="1679" t="s">
        <v>547</v>
      </c>
      <c r="E12" s="1680"/>
      <c r="F12" s="1681"/>
      <c r="G12" s="1682"/>
      <c r="H12" s="1682"/>
      <c r="I12" s="1682"/>
      <c r="J12" s="1682"/>
      <c r="K12" s="1682"/>
      <c r="L12" s="1683"/>
    </row>
    <row r="13" spans="3:12" ht="23.25" customHeight="1">
      <c r="C13" s="1673"/>
      <c r="D13" s="1684" t="s">
        <v>556</v>
      </c>
      <c r="E13" s="1685"/>
      <c r="F13" s="1662"/>
      <c r="G13" s="1663"/>
      <c r="H13" s="1663"/>
      <c r="I13" s="1663"/>
      <c r="J13" s="1663"/>
      <c r="K13" s="1663"/>
      <c r="L13" s="1141" t="s">
        <v>548</v>
      </c>
    </row>
    <row r="14" spans="3:12" ht="23.25" customHeight="1">
      <c r="C14" s="1673"/>
      <c r="D14" s="1675" t="s">
        <v>705</v>
      </c>
      <c r="E14" s="1139" t="s">
        <v>549</v>
      </c>
      <c r="F14" s="1662"/>
      <c r="G14" s="1663"/>
      <c r="H14" s="1678"/>
      <c r="I14" s="1139" t="s">
        <v>550</v>
      </c>
      <c r="J14" s="1662"/>
      <c r="K14" s="1663"/>
      <c r="L14" s="1664"/>
    </row>
    <row r="15" spans="3:12" ht="23.25" customHeight="1">
      <c r="C15" s="1673"/>
      <c r="D15" s="1676"/>
      <c r="E15" s="1139" t="s">
        <v>553</v>
      </c>
      <c r="F15" s="1662"/>
      <c r="G15" s="1663"/>
      <c r="H15" s="1678"/>
      <c r="I15" s="1139" t="s">
        <v>554</v>
      </c>
      <c r="J15" s="1662"/>
      <c r="K15" s="1663"/>
      <c r="L15" s="1664"/>
    </row>
    <row r="16" spans="3:12" ht="23.25" customHeight="1">
      <c r="C16" s="1673"/>
      <c r="D16" s="1677"/>
      <c r="E16" s="1139" t="s">
        <v>501</v>
      </c>
      <c r="F16" s="1662"/>
      <c r="G16" s="1663"/>
      <c r="H16" s="1663"/>
      <c r="I16" s="1663"/>
      <c r="J16" s="1663"/>
      <c r="K16" s="1663"/>
      <c r="L16" s="1664"/>
    </row>
    <row r="17" spans="3:12" ht="23.25" customHeight="1" thickBot="1">
      <c r="C17" s="1674"/>
      <c r="D17" s="1665" t="s">
        <v>551</v>
      </c>
      <c r="E17" s="1666"/>
      <c r="F17" s="1667" t="s">
        <v>555</v>
      </c>
      <c r="G17" s="1668"/>
      <c r="H17" s="1669"/>
      <c r="I17" s="1140" t="s">
        <v>552</v>
      </c>
      <c r="J17" s="1667" t="s">
        <v>555</v>
      </c>
      <c r="K17" s="1668"/>
      <c r="L17" s="1670"/>
    </row>
    <row r="18" spans="3:12" ht="4.5" customHeight="1">
      <c r="C18" s="595"/>
      <c r="D18" s="595"/>
      <c r="E18" s="595"/>
      <c r="F18" s="595"/>
      <c r="G18" s="595"/>
      <c r="H18" s="595"/>
      <c r="I18" s="595"/>
      <c r="J18" s="595"/>
      <c r="K18" s="595"/>
      <c r="L18" s="595"/>
    </row>
    <row r="19" spans="2:12" ht="13.5" customHeight="1">
      <c r="B19" s="167" t="s">
        <v>706</v>
      </c>
      <c r="C19" s="1520" t="s">
        <v>930</v>
      </c>
      <c r="D19" s="1520"/>
      <c r="E19" s="1521"/>
      <c r="F19" s="1521"/>
      <c r="G19" s="1521"/>
      <c r="H19" s="1521"/>
      <c r="I19" s="1521"/>
      <c r="J19" s="1521"/>
      <c r="K19" s="1521"/>
      <c r="L19" s="1521"/>
    </row>
    <row r="20" spans="2:12" ht="13.5" customHeight="1">
      <c r="B20" s="167" t="s">
        <v>707</v>
      </c>
      <c r="C20" s="1520" t="s">
        <v>886</v>
      </c>
      <c r="D20" s="1520"/>
      <c r="E20" s="1521"/>
      <c r="F20" s="1521"/>
      <c r="G20" s="1521"/>
      <c r="H20" s="1521"/>
      <c r="I20" s="1521"/>
      <c r="J20" s="1521"/>
      <c r="K20" s="1521"/>
      <c r="L20" s="1521"/>
    </row>
    <row r="21" spans="2:12" ht="13.5" customHeight="1">
      <c r="B21" s="167" t="s">
        <v>72</v>
      </c>
      <c r="C21" s="1522" t="s">
        <v>708</v>
      </c>
      <c r="D21" s="1522"/>
      <c r="E21" s="1521"/>
      <c r="F21" s="1521"/>
      <c r="G21" s="1521"/>
      <c r="H21" s="1521"/>
      <c r="I21" s="1521"/>
      <c r="J21" s="1521"/>
      <c r="K21" s="1521"/>
      <c r="L21" s="1521"/>
    </row>
    <row r="22" ht="16.5" customHeight="1"/>
    <row r="23" spans="3:12" ht="16.5" customHeight="1">
      <c r="C23" s="595"/>
      <c r="D23" s="595"/>
      <c r="E23" s="595"/>
      <c r="F23" s="595"/>
      <c r="G23" s="595"/>
      <c r="H23" s="595"/>
      <c r="I23" s="595"/>
      <c r="J23" s="595"/>
      <c r="K23" s="595"/>
      <c r="L23" s="595"/>
    </row>
    <row r="24" spans="1:12" s="123" customFormat="1" ht="19.5" customHeight="1">
      <c r="A24" s="599"/>
      <c r="B24" s="600" t="s">
        <v>709</v>
      </c>
      <c r="C24" s="600" t="s">
        <v>710</v>
      </c>
      <c r="D24" s="600"/>
      <c r="E24" s="117"/>
      <c r="F24" s="117"/>
      <c r="G24" s="117"/>
      <c r="H24" s="117"/>
      <c r="I24" s="601"/>
      <c r="J24" s="601"/>
      <c r="K24" s="601"/>
      <c r="L24" s="601"/>
    </row>
    <row r="25" spans="1:12" s="123" customFormat="1" ht="18.75" customHeight="1">
      <c r="A25" s="599"/>
      <c r="B25" s="600"/>
      <c r="C25" s="1671" t="s">
        <v>887</v>
      </c>
      <c r="D25" s="1671"/>
      <c r="E25" s="1671"/>
      <c r="F25" s="1671"/>
      <c r="G25" s="1671"/>
      <c r="H25" s="1671"/>
      <c r="I25" s="1671"/>
      <c r="J25" s="1671"/>
      <c r="K25" s="1671"/>
      <c r="L25" s="1671"/>
    </row>
    <row r="26" spans="1:12" s="123" customFormat="1" ht="16.5" customHeight="1" thickBot="1">
      <c r="A26" s="599"/>
      <c r="B26" s="600"/>
      <c r="C26" s="600"/>
      <c r="D26" s="600"/>
      <c r="E26" s="117"/>
      <c r="F26" s="117"/>
      <c r="G26" s="117"/>
      <c r="H26" s="117"/>
      <c r="I26" s="601"/>
      <c r="J26" s="601"/>
      <c r="K26" s="601"/>
      <c r="L26" s="601"/>
    </row>
    <row r="27" spans="9:12" ht="12">
      <c r="I27" s="1516" t="s">
        <v>127</v>
      </c>
      <c r="J27" s="1660"/>
      <c r="K27" s="1660"/>
      <c r="L27" s="1517"/>
    </row>
    <row r="28" spans="9:12" ht="12.75" thickBot="1">
      <c r="I28" s="1518"/>
      <c r="J28" s="1661"/>
      <c r="K28" s="1661"/>
      <c r="L28" s="1519"/>
    </row>
    <row r="29" ht="8.25" customHeight="1"/>
  </sheetData>
  <sheetProtection/>
  <mergeCells count="27">
    <mergeCell ref="C11:E11"/>
    <mergeCell ref="F11:L11"/>
    <mergeCell ref="B1:L1"/>
    <mergeCell ref="B3:L3"/>
    <mergeCell ref="C6:F6"/>
    <mergeCell ref="G6:I6"/>
    <mergeCell ref="J6:L6"/>
    <mergeCell ref="C7:F7"/>
    <mergeCell ref="D14:D16"/>
    <mergeCell ref="F14:H14"/>
    <mergeCell ref="J14:L14"/>
    <mergeCell ref="F15:H15"/>
    <mergeCell ref="J15:L15"/>
    <mergeCell ref="D12:E12"/>
    <mergeCell ref="F12:L12"/>
    <mergeCell ref="D13:E13"/>
    <mergeCell ref="F13:K13"/>
    <mergeCell ref="I27:L28"/>
    <mergeCell ref="C19:L19"/>
    <mergeCell ref="C20:L20"/>
    <mergeCell ref="F16:L16"/>
    <mergeCell ref="D17:E17"/>
    <mergeCell ref="F17:H17"/>
    <mergeCell ref="J17:L17"/>
    <mergeCell ref="C21:L21"/>
    <mergeCell ref="C25:L25"/>
    <mergeCell ref="C12:C17"/>
  </mergeCells>
  <printOptions horizontalCentered="1"/>
  <pageMargins left="0.7086614173228347" right="0.5905511811023623" top="0.5905511811023623" bottom="0.5905511811023623" header="0.5118110236220472" footer="0.5118110236220472"/>
  <pageSetup fitToHeight="0"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B2:I35"/>
  <sheetViews>
    <sheetView zoomScale="85" zoomScaleNormal="85" zoomScalePageLayoutView="0" workbookViewId="0" topLeftCell="A1">
      <selection activeCell="M12" sqref="M12"/>
    </sheetView>
  </sheetViews>
  <sheetFormatPr defaultColWidth="9.00390625" defaultRowHeight="16.5" customHeight="1"/>
  <cols>
    <col min="1" max="1" width="9.00390625" style="359" customWidth="1"/>
    <col min="2" max="2" width="4.50390625" style="359" customWidth="1"/>
    <col min="3" max="3" width="18.125" style="359" customWidth="1"/>
    <col min="4" max="4" width="9.00390625" style="359" customWidth="1"/>
    <col min="5" max="5" width="9.375" style="359" bestFit="1" customWidth="1"/>
    <col min="6" max="7" width="9.375" style="359" customWidth="1"/>
    <col min="8" max="8" width="18.00390625" style="359" customWidth="1"/>
    <col min="9" max="9" width="56.75390625" style="359" customWidth="1"/>
    <col min="10" max="16384" width="9.00390625" style="359" customWidth="1"/>
  </cols>
  <sheetData>
    <row r="2" spans="2:9" ht="16.5" customHeight="1">
      <c r="B2" s="1253" t="s">
        <v>946</v>
      </c>
      <c r="C2" s="1253"/>
      <c r="D2" s="1253"/>
      <c r="E2" s="1253"/>
      <c r="F2" s="1253"/>
      <c r="G2" s="1253"/>
      <c r="H2" s="358"/>
      <c r="I2" s="358"/>
    </row>
    <row r="3" spans="2:9" ht="16.5" customHeight="1">
      <c r="B3" s="356"/>
      <c r="C3" s="360"/>
      <c r="D3" s="360"/>
      <c r="E3" s="360"/>
      <c r="F3" s="360"/>
      <c r="G3" s="360"/>
      <c r="H3" s="358"/>
      <c r="I3" s="358"/>
    </row>
    <row r="4" spans="2:9" ht="18" customHeight="1">
      <c r="B4" s="1265" t="s">
        <v>161</v>
      </c>
      <c r="C4" s="1265"/>
      <c r="D4" s="1265"/>
      <c r="E4" s="1265"/>
      <c r="F4" s="1265"/>
      <c r="G4" s="1265"/>
      <c r="H4" s="1265"/>
      <c r="I4" s="1265"/>
    </row>
    <row r="5" spans="2:9" ht="16.5" customHeight="1">
      <c r="B5" s="361"/>
      <c r="C5" s="361"/>
      <c r="D5" s="361"/>
      <c r="E5" s="361"/>
      <c r="F5" s="361"/>
      <c r="G5" s="361"/>
      <c r="H5" s="358"/>
      <c r="I5" s="358"/>
    </row>
    <row r="6" spans="2:9" ht="16.5" customHeight="1">
      <c r="B6" s="356"/>
      <c r="C6" s="360"/>
      <c r="D6" s="360"/>
      <c r="E6" s="360"/>
      <c r="F6" s="360"/>
      <c r="G6" s="360"/>
      <c r="H6" s="358"/>
      <c r="I6" s="362" t="s">
        <v>79</v>
      </c>
    </row>
    <row r="7" spans="2:9" ht="16.5" customHeight="1">
      <c r="B7" s="356" t="s">
        <v>872</v>
      </c>
      <c r="C7" s="360"/>
      <c r="D7" s="360"/>
      <c r="E7" s="360"/>
      <c r="F7" s="360"/>
      <c r="G7" s="360"/>
      <c r="H7" s="358"/>
      <c r="I7" s="362"/>
    </row>
    <row r="8" spans="2:9" s="536" customFormat="1" ht="16.5" customHeight="1">
      <c r="B8" s="356"/>
      <c r="C8" s="533"/>
      <c r="D8" s="533"/>
      <c r="E8" s="533"/>
      <c r="F8" s="533"/>
      <c r="G8" s="533"/>
      <c r="H8" s="534"/>
      <c r="I8" s="535"/>
    </row>
    <row r="9" spans="2:9" ht="16.5" customHeight="1">
      <c r="B9" s="1266" t="s">
        <v>868</v>
      </c>
      <c r="C9" s="1266"/>
      <c r="D9" s="1266"/>
      <c r="E9" s="1266"/>
      <c r="F9" s="1266"/>
      <c r="G9" s="1266"/>
      <c r="H9" s="1266"/>
      <c r="I9" s="1266"/>
    </row>
    <row r="10" spans="2:9" ht="16.5" customHeight="1">
      <c r="B10" s="1266"/>
      <c r="C10" s="1266"/>
      <c r="D10" s="1266"/>
      <c r="E10" s="1266"/>
      <c r="F10" s="1266"/>
      <c r="G10" s="1266"/>
      <c r="H10" s="1266"/>
      <c r="I10" s="1266"/>
    </row>
    <row r="11" spans="2:9" ht="16.5" customHeight="1" thickBot="1">
      <c r="B11" s="363"/>
      <c r="C11" s="364"/>
      <c r="D11" s="364"/>
      <c r="E11" s="364"/>
      <c r="F11" s="364"/>
      <c r="G11" s="364"/>
      <c r="H11" s="358"/>
      <c r="I11" s="358"/>
    </row>
    <row r="12" spans="2:9" ht="16.5" customHeight="1">
      <c r="B12" s="1260" t="s">
        <v>80</v>
      </c>
      <c r="C12" s="1261"/>
      <c r="D12" s="1262"/>
      <c r="E12" s="1267" t="s">
        <v>210</v>
      </c>
      <c r="F12" s="1268"/>
      <c r="G12" s="1244"/>
      <c r="H12" s="1245"/>
      <c r="I12" s="1246"/>
    </row>
    <row r="13" spans="2:9" ht="16.5" customHeight="1" thickBot="1">
      <c r="B13" s="1257"/>
      <c r="C13" s="1258"/>
      <c r="D13" s="1259"/>
      <c r="E13" s="1242" t="s">
        <v>1024</v>
      </c>
      <c r="F13" s="1243"/>
      <c r="G13" s="1269"/>
      <c r="H13" s="1270"/>
      <c r="I13" s="1271"/>
    </row>
    <row r="14" spans="2:9" ht="16.5" customHeight="1">
      <c r="B14" s="1254" t="s">
        <v>83</v>
      </c>
      <c r="C14" s="1255"/>
      <c r="D14" s="1256"/>
      <c r="E14" s="1263" t="s">
        <v>84</v>
      </c>
      <c r="F14" s="1264"/>
      <c r="G14" s="1244"/>
      <c r="H14" s="1245"/>
      <c r="I14" s="1246"/>
    </row>
    <row r="15" spans="2:9" ht="16.5" customHeight="1">
      <c r="B15" s="1254"/>
      <c r="C15" s="1255"/>
      <c r="D15" s="1256"/>
      <c r="E15" s="1240" t="s">
        <v>85</v>
      </c>
      <c r="F15" s="1241"/>
      <c r="G15" s="1247"/>
      <c r="H15" s="1248"/>
      <c r="I15" s="1249"/>
    </row>
    <row r="16" spans="2:9" ht="16.5" customHeight="1">
      <c r="B16" s="1254"/>
      <c r="C16" s="1255"/>
      <c r="D16" s="1256"/>
      <c r="E16" s="1240" t="s">
        <v>86</v>
      </c>
      <c r="F16" s="1241"/>
      <c r="G16" s="1247"/>
      <c r="H16" s="1248"/>
      <c r="I16" s="1249"/>
    </row>
    <row r="17" spans="2:9" ht="16.5" customHeight="1">
      <c r="B17" s="1254"/>
      <c r="C17" s="1255"/>
      <c r="D17" s="1256"/>
      <c r="E17" s="1240" t="s">
        <v>211</v>
      </c>
      <c r="F17" s="1241"/>
      <c r="G17" s="1247"/>
      <c r="H17" s="1248"/>
      <c r="I17" s="1249"/>
    </row>
    <row r="18" spans="2:9" ht="16.5" customHeight="1" thickBot="1">
      <c r="B18" s="1257"/>
      <c r="C18" s="1258"/>
      <c r="D18" s="1259"/>
      <c r="E18" s="1242" t="s">
        <v>212</v>
      </c>
      <c r="F18" s="1243"/>
      <c r="G18" s="1250"/>
      <c r="H18" s="1251"/>
      <c r="I18" s="1252"/>
    </row>
    <row r="19" spans="2:9" ht="16.5" customHeight="1">
      <c r="B19" s="358"/>
      <c r="C19" s="358"/>
      <c r="D19" s="358"/>
      <c r="E19" s="358"/>
      <c r="F19" s="358"/>
      <c r="G19" s="358"/>
      <c r="H19" s="358"/>
      <c r="I19" s="358"/>
    </row>
    <row r="20" spans="2:9" ht="16.5" customHeight="1">
      <c r="B20" s="358" t="s">
        <v>1005</v>
      </c>
      <c r="C20" s="358"/>
      <c r="D20" s="358"/>
      <c r="E20" s="358"/>
      <c r="F20" s="358"/>
      <c r="G20" s="358"/>
      <c r="H20" s="358"/>
      <c r="I20" s="358"/>
    </row>
    <row r="21" spans="2:9" ht="16.5" customHeight="1" thickBot="1">
      <c r="B21" s="358"/>
      <c r="C21" s="358"/>
      <c r="D21" s="358"/>
      <c r="E21" s="1239"/>
      <c r="F21" s="1239"/>
      <c r="G21" s="1239"/>
      <c r="H21" s="358"/>
      <c r="I21" s="358"/>
    </row>
    <row r="22" spans="2:9" ht="16.5" customHeight="1">
      <c r="B22" s="365" t="s">
        <v>1006</v>
      </c>
      <c r="C22" s="366" t="s">
        <v>1007</v>
      </c>
      <c r="D22" s="366" t="s">
        <v>92</v>
      </c>
      <c r="E22" s="366" t="s">
        <v>93</v>
      </c>
      <c r="F22" s="366" t="s">
        <v>94</v>
      </c>
      <c r="G22" s="366" t="s">
        <v>95</v>
      </c>
      <c r="H22" s="366" t="s">
        <v>96</v>
      </c>
      <c r="I22" s="367" t="s">
        <v>1008</v>
      </c>
    </row>
    <row r="23" spans="2:9" ht="16.5" customHeight="1">
      <c r="B23" s="368"/>
      <c r="C23" s="369"/>
      <c r="D23" s="369"/>
      <c r="E23" s="369"/>
      <c r="F23" s="369"/>
      <c r="G23" s="369"/>
      <c r="H23" s="369"/>
      <c r="I23" s="370"/>
    </row>
    <row r="24" spans="2:9" ht="16.5" customHeight="1">
      <c r="B24" s="368"/>
      <c r="C24" s="369"/>
      <c r="D24" s="369"/>
      <c r="E24" s="369"/>
      <c r="F24" s="369"/>
      <c r="G24" s="369"/>
      <c r="H24" s="369"/>
      <c r="I24" s="370"/>
    </row>
    <row r="25" spans="2:9" ht="16.5" customHeight="1">
      <c r="B25" s="368"/>
      <c r="C25" s="369"/>
      <c r="D25" s="369"/>
      <c r="E25" s="369"/>
      <c r="F25" s="369"/>
      <c r="G25" s="369"/>
      <c r="H25" s="369"/>
      <c r="I25" s="370"/>
    </row>
    <row r="26" spans="2:9" ht="16.5" customHeight="1">
      <c r="B26" s="368"/>
      <c r="C26" s="369"/>
      <c r="D26" s="369"/>
      <c r="E26" s="369"/>
      <c r="F26" s="369"/>
      <c r="G26" s="369"/>
      <c r="H26" s="369"/>
      <c r="I26" s="370"/>
    </row>
    <row r="27" spans="2:9" ht="16.5" customHeight="1">
      <c r="B27" s="368"/>
      <c r="C27" s="369"/>
      <c r="D27" s="369"/>
      <c r="E27" s="369"/>
      <c r="F27" s="369"/>
      <c r="G27" s="369"/>
      <c r="H27" s="369"/>
      <c r="I27" s="370"/>
    </row>
    <row r="28" spans="2:9" ht="16.5" customHeight="1">
      <c r="B28" s="368"/>
      <c r="C28" s="369"/>
      <c r="D28" s="369"/>
      <c r="E28" s="369"/>
      <c r="F28" s="369"/>
      <c r="G28" s="369"/>
      <c r="H28" s="369"/>
      <c r="I28" s="370"/>
    </row>
    <row r="29" spans="2:9" ht="16.5" customHeight="1">
      <c r="B29" s="368"/>
      <c r="C29" s="369"/>
      <c r="D29" s="369"/>
      <c r="E29" s="369"/>
      <c r="F29" s="369"/>
      <c r="G29" s="369"/>
      <c r="H29" s="369"/>
      <c r="I29" s="370"/>
    </row>
    <row r="30" spans="2:9" ht="16.5" customHeight="1" thickBot="1">
      <c r="B30" s="371"/>
      <c r="C30" s="372"/>
      <c r="D30" s="372"/>
      <c r="E30" s="372"/>
      <c r="F30" s="372"/>
      <c r="G30" s="372"/>
      <c r="H30" s="372"/>
      <c r="I30" s="373"/>
    </row>
    <row r="31" spans="2:9" ht="16.5" customHeight="1">
      <c r="B31" s="539" t="s">
        <v>1009</v>
      </c>
      <c r="C31" s="1238" t="s">
        <v>394</v>
      </c>
      <c r="D31" s="1238"/>
      <c r="E31" s="1238"/>
      <c r="F31" s="1238"/>
      <c r="G31" s="1238"/>
      <c r="H31" s="1238"/>
      <c r="I31" s="1238"/>
    </row>
    <row r="32" spans="2:9" ht="16.5" customHeight="1">
      <c r="B32" s="539" t="s">
        <v>1010</v>
      </c>
      <c r="C32" s="1238" t="s">
        <v>875</v>
      </c>
      <c r="D32" s="1238"/>
      <c r="E32" s="1238"/>
      <c r="F32" s="1238"/>
      <c r="G32" s="1238"/>
      <c r="H32" s="1238"/>
      <c r="I32" s="1238"/>
    </row>
    <row r="33" spans="2:9" ht="16.5" customHeight="1">
      <c r="B33" s="539" t="s">
        <v>1011</v>
      </c>
      <c r="C33" s="1238" t="s">
        <v>118</v>
      </c>
      <c r="D33" s="1238"/>
      <c r="E33" s="1238"/>
      <c r="F33" s="1238"/>
      <c r="G33" s="1238"/>
      <c r="H33" s="1238"/>
      <c r="I33" s="1238"/>
    </row>
    <row r="34" spans="2:9" ht="16.5" customHeight="1">
      <c r="B34" s="539" t="s">
        <v>73</v>
      </c>
      <c r="C34" s="1238" t="s">
        <v>876</v>
      </c>
      <c r="D34" s="1238"/>
      <c r="E34" s="1238"/>
      <c r="F34" s="1238"/>
      <c r="G34" s="1238"/>
      <c r="H34" s="1238"/>
      <c r="I34" s="1238"/>
    </row>
    <row r="35" spans="2:9" ht="16.5" customHeight="1">
      <c r="B35" s="374"/>
      <c r="C35" s="357"/>
      <c r="D35" s="375"/>
      <c r="E35" s="375"/>
      <c r="F35" s="375"/>
      <c r="G35" s="375"/>
      <c r="H35" s="358"/>
      <c r="I35" s="358"/>
    </row>
  </sheetData>
  <sheetProtection/>
  <mergeCells count="24">
    <mergeCell ref="B2:G2"/>
    <mergeCell ref="B14:D18"/>
    <mergeCell ref="B12:D13"/>
    <mergeCell ref="E13:F13"/>
    <mergeCell ref="E14:F14"/>
    <mergeCell ref="B4:I4"/>
    <mergeCell ref="B9:I10"/>
    <mergeCell ref="E12:F12"/>
    <mergeCell ref="G12:I12"/>
    <mergeCell ref="G13:I13"/>
    <mergeCell ref="G14:I14"/>
    <mergeCell ref="G15:I15"/>
    <mergeCell ref="G16:I16"/>
    <mergeCell ref="E15:F15"/>
    <mergeCell ref="E16:F16"/>
    <mergeCell ref="G18:I18"/>
    <mergeCell ref="G17:I17"/>
    <mergeCell ref="C33:I33"/>
    <mergeCell ref="C32:I32"/>
    <mergeCell ref="E21:G21"/>
    <mergeCell ref="C31:I31"/>
    <mergeCell ref="C34:I34"/>
    <mergeCell ref="E17:F17"/>
    <mergeCell ref="E18:F18"/>
  </mergeCells>
  <printOptions horizontalCentered="1"/>
  <pageMargins left="0.1968503937007874" right="0.1968503937007874" top="0.5905511811023623" bottom="0.1968503937007874" header="0" footer="0"/>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B1:G11"/>
  <sheetViews>
    <sheetView view="pageBreakPreview" zoomScaleSheetLayoutView="100" zoomScalePageLayoutView="0" workbookViewId="0" topLeftCell="A1">
      <selection activeCell="S17" sqref="S17"/>
    </sheetView>
  </sheetViews>
  <sheetFormatPr defaultColWidth="9.00390625" defaultRowHeight="14.25" customHeight="1"/>
  <cols>
    <col min="1" max="1" width="2.625" style="22" customWidth="1"/>
    <col min="2" max="2" width="4.625" style="40" customWidth="1"/>
    <col min="3" max="3" width="18.50390625" style="41" customWidth="1"/>
    <col min="4" max="4" width="34.875" style="41" customWidth="1"/>
    <col min="5" max="5" width="6.875" style="15" bestFit="1" customWidth="1"/>
    <col min="6" max="6" width="22.00390625" style="15" customWidth="1"/>
    <col min="7" max="7" width="22.00390625" style="42" customWidth="1"/>
    <col min="8" max="8" width="2.625" style="22" customWidth="1"/>
    <col min="9" max="16384" width="9.00390625" style="22" customWidth="1"/>
  </cols>
  <sheetData>
    <row r="1" spans="2:7" s="5" customFormat="1" ht="14.25" customHeight="1">
      <c r="B1" s="1221" t="s">
        <v>379</v>
      </c>
      <c r="C1" s="1222"/>
      <c r="D1" s="1222"/>
      <c r="E1" s="1222"/>
      <c r="F1" s="1222"/>
      <c r="G1" s="1222"/>
    </row>
    <row r="2" spans="2:7" s="5" customFormat="1" ht="8.25" customHeight="1">
      <c r="B2" s="6"/>
      <c r="C2" s="7"/>
      <c r="D2" s="7"/>
      <c r="E2" s="8"/>
      <c r="F2" s="8"/>
      <c r="G2" s="9"/>
    </row>
    <row r="3" spans="2:7" s="5" customFormat="1" ht="19.5" customHeight="1">
      <c r="B3" s="1234" t="s">
        <v>314</v>
      </c>
      <c r="C3" s="1235"/>
      <c r="D3" s="1235"/>
      <c r="E3" s="1235"/>
      <c r="F3" s="1235"/>
      <c r="G3" s="1235"/>
    </row>
    <row r="4" spans="2:7" s="5" customFormat="1" ht="8.25" customHeight="1">
      <c r="B4" s="10"/>
      <c r="C4" s="11"/>
      <c r="D4" s="11"/>
      <c r="E4" s="11"/>
      <c r="F4" s="11"/>
      <c r="G4" s="11"/>
    </row>
    <row r="5" spans="2:7" s="5" customFormat="1" ht="14.25" customHeight="1">
      <c r="B5" s="6"/>
      <c r="C5" s="7"/>
      <c r="D5" s="7"/>
      <c r="E5" s="8"/>
      <c r="F5" s="8"/>
      <c r="G5" s="12"/>
    </row>
    <row r="6" ht="14.25" customHeight="1">
      <c r="B6" s="248"/>
    </row>
    <row r="8" spans="2:7" ht="14.25" customHeight="1">
      <c r="B8" s="785"/>
      <c r="C8" s="785"/>
      <c r="D8" s="785"/>
      <c r="E8" s="785"/>
      <c r="F8" s="785"/>
      <c r="G8" s="785"/>
    </row>
    <row r="9" spans="2:7" ht="14.25" customHeight="1">
      <c r="B9" s="785"/>
      <c r="C9" s="785"/>
      <c r="D9" s="785"/>
      <c r="E9" s="785"/>
      <c r="F9" s="785"/>
      <c r="G9" s="785"/>
    </row>
    <row r="10" spans="2:7" ht="14.25" customHeight="1">
      <c r="B10" s="1272" t="s">
        <v>315</v>
      </c>
      <c r="C10" s="1272"/>
      <c r="D10" s="1272"/>
      <c r="E10" s="1272"/>
      <c r="F10" s="1272"/>
      <c r="G10" s="1272"/>
    </row>
    <row r="11" spans="2:7" ht="14.25" customHeight="1">
      <c r="B11" s="1272"/>
      <c r="C11" s="1272"/>
      <c r="D11" s="1272"/>
      <c r="E11" s="1272"/>
      <c r="F11" s="1272"/>
      <c r="G11" s="1272"/>
    </row>
  </sheetData>
  <sheetProtection/>
  <mergeCells count="3">
    <mergeCell ref="B1:G1"/>
    <mergeCell ref="B3:G3"/>
    <mergeCell ref="B10:G11"/>
  </mergeCells>
  <printOptions/>
  <pageMargins left="0.7874015748031497" right="0.7874015748031497" top="0.5905511811023623" bottom="0.5905511811023623" header="0.5905511811023623" footer="0.5905511811023623"/>
  <pageSetup fitToHeight="1" fitToWidth="1" horizontalDpi="300" verticalDpi="30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O36"/>
  <sheetViews>
    <sheetView showGridLines="0" view="pageBreakPreview" zoomScaleNormal="115" zoomScaleSheetLayoutView="100" zoomScalePageLayoutView="0" workbookViewId="0" topLeftCell="A7">
      <selection activeCell="K21" sqref="K21"/>
    </sheetView>
  </sheetViews>
  <sheetFormatPr defaultColWidth="9.00390625" defaultRowHeight="13.5"/>
  <cols>
    <col min="1" max="5" width="2.625" style="47" customWidth="1"/>
    <col min="6" max="6" width="13.125" style="47" customWidth="1"/>
    <col min="7" max="7" width="13.625" style="47" customWidth="1"/>
    <col min="8" max="8" width="18.00390625" style="47" customWidth="1"/>
    <col min="9" max="9" width="13.625" style="47" customWidth="1"/>
    <col min="10" max="10" width="5.25390625" style="47" bestFit="1" customWidth="1"/>
    <col min="11" max="11" width="22.50390625" style="47" customWidth="1"/>
    <col min="12" max="12" width="1.625" style="47" customWidth="1"/>
    <col min="13" max="13" width="11.625" style="47" bestFit="1" customWidth="1"/>
    <col min="14" max="16" width="8.625" style="47" customWidth="1"/>
    <col min="17" max="22" width="9.00390625" style="47" customWidth="1"/>
    <col min="23" max="23" width="2.50390625" style="47" customWidth="1"/>
    <col min="24" max="16384" width="9.00390625" style="47" customWidth="1"/>
  </cols>
  <sheetData>
    <row r="1" spans="2:12" s="5" customFormat="1" ht="18" customHeight="1">
      <c r="B1" s="1221" t="s">
        <v>208</v>
      </c>
      <c r="C1" s="1286"/>
      <c r="D1" s="1286"/>
      <c r="E1" s="1286"/>
      <c r="F1" s="1286"/>
      <c r="G1" s="1286"/>
      <c r="H1" s="1286"/>
      <c r="I1" s="1286"/>
      <c r="J1" s="1286"/>
      <c r="K1" s="1286"/>
      <c r="L1" s="14"/>
    </row>
    <row r="2" spans="6:14" s="5" customFormat="1" ht="8.25" customHeight="1">
      <c r="F2" s="14"/>
      <c r="G2" s="14"/>
      <c r="H2" s="14"/>
      <c r="I2" s="14"/>
      <c r="J2" s="14"/>
      <c r="K2" s="14"/>
      <c r="L2" s="14"/>
      <c r="M2" s="221"/>
      <c r="N2" s="222"/>
    </row>
    <row r="3" spans="2:15" s="44" customFormat="1" ht="21" customHeight="1">
      <c r="B3" s="1287" t="s">
        <v>395</v>
      </c>
      <c r="C3" s="1288"/>
      <c r="D3" s="1288"/>
      <c r="E3" s="1288"/>
      <c r="F3" s="1288"/>
      <c r="G3" s="1288"/>
      <c r="H3" s="1288"/>
      <c r="I3" s="1288"/>
      <c r="J3" s="1288"/>
      <c r="K3" s="1288"/>
      <c r="L3" s="227"/>
      <c r="M3" s="227"/>
      <c r="N3" s="227"/>
      <c r="O3" s="49"/>
    </row>
    <row r="4" spans="2:14" s="44" customFormat="1" ht="8.25" customHeight="1">
      <c r="B4" s="49"/>
      <c r="C4" s="49"/>
      <c r="D4" s="49"/>
      <c r="E4" s="49"/>
      <c r="F4" s="49"/>
      <c r="G4" s="49"/>
      <c r="H4" s="49"/>
      <c r="I4" s="49"/>
      <c r="J4" s="49"/>
      <c r="K4" s="49"/>
      <c r="L4" s="49"/>
      <c r="M4" s="49"/>
      <c r="N4" s="49"/>
    </row>
    <row r="5" spans="2:11" ht="14.25" thickBot="1">
      <c r="B5" s="48"/>
      <c r="C5" s="48"/>
      <c r="D5" s="48"/>
      <c r="E5" s="48"/>
      <c r="F5" s="49"/>
      <c r="G5" s="49"/>
      <c r="H5" s="49"/>
      <c r="I5" s="49"/>
      <c r="J5" s="49"/>
      <c r="K5" s="50" t="s">
        <v>120</v>
      </c>
    </row>
    <row r="6" spans="1:14" ht="21" customHeight="1" thickBot="1">
      <c r="A6" s="228"/>
      <c r="B6" s="1289" t="s">
        <v>121</v>
      </c>
      <c r="C6" s="1290"/>
      <c r="D6" s="1290"/>
      <c r="E6" s="1290"/>
      <c r="F6" s="1290"/>
      <c r="G6" s="1290"/>
      <c r="H6" s="1290"/>
      <c r="I6" s="1290"/>
      <c r="J6" s="1291"/>
      <c r="K6" s="845" t="s">
        <v>396</v>
      </c>
      <c r="M6" s="51"/>
      <c r="N6" s="51"/>
    </row>
    <row r="7" spans="1:14" ht="21" customHeight="1">
      <c r="A7" s="52"/>
      <c r="B7" s="249"/>
      <c r="C7" s="844" t="s">
        <v>620</v>
      </c>
      <c r="D7" s="292" t="s">
        <v>397</v>
      </c>
      <c r="E7" s="296"/>
      <c r="F7" s="296"/>
      <c r="G7" s="296"/>
      <c r="H7" s="296"/>
      <c r="I7" s="296"/>
      <c r="J7" s="265"/>
      <c r="K7" s="883"/>
      <c r="L7" s="290"/>
      <c r="M7" s="54"/>
      <c r="N7" s="52"/>
    </row>
    <row r="8" spans="1:14" ht="21" customHeight="1" thickBot="1">
      <c r="A8" s="52"/>
      <c r="B8" s="249"/>
      <c r="C8" s="291"/>
      <c r="D8" s="252" t="s">
        <v>621</v>
      </c>
      <c r="E8" s="252" t="s">
        <v>517</v>
      </c>
      <c r="F8" s="252"/>
      <c r="G8" s="848"/>
      <c r="H8" s="252"/>
      <c r="I8" s="252"/>
      <c r="J8" s="250"/>
      <c r="K8" s="846"/>
      <c r="L8" s="290"/>
      <c r="M8" s="54"/>
      <c r="N8" s="52"/>
    </row>
    <row r="9" spans="1:14" ht="21" customHeight="1" thickBot="1">
      <c r="A9" s="52"/>
      <c r="B9" s="249"/>
      <c r="C9" s="291"/>
      <c r="D9" s="252" t="s">
        <v>622</v>
      </c>
      <c r="E9" s="252" t="s">
        <v>623</v>
      </c>
      <c r="F9" s="252"/>
      <c r="G9" s="849"/>
      <c r="H9" s="252" t="s">
        <v>624</v>
      </c>
      <c r="I9" s="849"/>
      <c r="J9" s="850" t="s">
        <v>625</v>
      </c>
      <c r="K9" s="846"/>
      <c r="L9" s="290"/>
      <c r="M9" s="54"/>
      <c r="N9" s="52"/>
    </row>
    <row r="10" spans="1:14" ht="21" customHeight="1">
      <c r="A10" s="52"/>
      <c r="B10" s="249"/>
      <c r="C10" s="851" t="s">
        <v>626</v>
      </c>
      <c r="D10" s="1292" t="s">
        <v>627</v>
      </c>
      <c r="E10" s="1292"/>
      <c r="F10" s="1292"/>
      <c r="G10" s="296"/>
      <c r="H10" s="296"/>
      <c r="I10" s="296"/>
      <c r="J10" s="265"/>
      <c r="K10" s="847">
        <f>SUM(K8:K9)</f>
        <v>0</v>
      </c>
      <c r="L10" s="290"/>
      <c r="M10" s="54"/>
      <c r="N10" s="52"/>
    </row>
    <row r="11" spans="1:14" ht="21" customHeight="1" thickBot="1">
      <c r="A11" s="52"/>
      <c r="B11" s="1283" t="s">
        <v>399</v>
      </c>
      <c r="C11" s="1284"/>
      <c r="D11" s="1284"/>
      <c r="E11" s="1284"/>
      <c r="F11" s="1284"/>
      <c r="G11" s="1284"/>
      <c r="H11" s="1284"/>
      <c r="I11" s="852"/>
      <c r="J11" s="853" t="s">
        <v>124</v>
      </c>
      <c r="K11" s="873">
        <f>SUM(K7,K10)</f>
        <v>0</v>
      </c>
      <c r="L11" s="871"/>
      <c r="M11" s="54"/>
      <c r="N11" s="52"/>
    </row>
    <row r="12" spans="1:14" ht="21" customHeight="1" thickBot="1">
      <c r="A12" s="52"/>
      <c r="B12" s="249"/>
      <c r="C12" s="254"/>
      <c r="D12" s="844" t="s">
        <v>628</v>
      </c>
      <c r="E12" s="292" t="s">
        <v>405</v>
      </c>
      <c r="F12" s="258"/>
      <c r="G12" s="258"/>
      <c r="H12" s="258"/>
      <c r="I12" s="849"/>
      <c r="J12" s="872" t="s">
        <v>400</v>
      </c>
      <c r="K12" s="846"/>
      <c r="L12" s="290"/>
      <c r="M12" s="54"/>
      <c r="N12" s="52"/>
    </row>
    <row r="13" spans="1:14" ht="21" customHeight="1">
      <c r="A13" s="52"/>
      <c r="B13" s="249"/>
      <c r="C13" s="254"/>
      <c r="D13" s="291"/>
      <c r="E13" s="252" t="s">
        <v>402</v>
      </c>
      <c r="F13" s="252"/>
      <c r="G13" s="848"/>
      <c r="H13" s="252"/>
      <c r="I13" s="252"/>
      <c r="J13" s="250"/>
      <c r="K13" s="846"/>
      <c r="L13" s="290"/>
      <c r="M13" s="54"/>
      <c r="N13" s="52"/>
    </row>
    <row r="14" spans="1:14" ht="21" customHeight="1">
      <c r="A14" s="52"/>
      <c r="B14" s="249"/>
      <c r="C14" s="254"/>
      <c r="D14" s="291"/>
      <c r="E14" s="252" t="s">
        <v>403</v>
      </c>
      <c r="F14" s="252"/>
      <c r="G14" s="252"/>
      <c r="H14" s="252"/>
      <c r="I14" s="252"/>
      <c r="J14" s="250"/>
      <c r="K14" s="846"/>
      <c r="L14" s="290"/>
      <c r="M14" s="54"/>
      <c r="N14" s="52"/>
    </row>
    <row r="15" spans="1:14" ht="21" customHeight="1" thickBot="1">
      <c r="A15" s="52"/>
      <c r="B15" s="249"/>
      <c r="C15" s="254"/>
      <c r="D15" s="851" t="s">
        <v>629</v>
      </c>
      <c r="E15" s="252" t="s">
        <v>401</v>
      </c>
      <c r="F15" s="251"/>
      <c r="G15" s="251"/>
      <c r="H15" s="251"/>
      <c r="I15" s="251"/>
      <c r="J15" s="250"/>
      <c r="K15" s="847">
        <f>SUM(K13:K14)</f>
        <v>0</v>
      </c>
      <c r="L15" s="290"/>
      <c r="M15" s="54"/>
      <c r="N15" s="52"/>
    </row>
    <row r="16" spans="1:14" ht="21" customHeight="1" thickBot="1">
      <c r="A16" s="52"/>
      <c r="B16" s="249"/>
      <c r="C16" s="254"/>
      <c r="D16" s="851" t="s">
        <v>630</v>
      </c>
      <c r="E16" s="292" t="s">
        <v>406</v>
      </c>
      <c r="F16" s="258"/>
      <c r="G16" s="258"/>
      <c r="H16" s="258"/>
      <c r="I16" s="849"/>
      <c r="J16" s="872" t="s">
        <v>400</v>
      </c>
      <c r="K16" s="846"/>
      <c r="L16" s="290"/>
      <c r="M16" s="54"/>
      <c r="N16" s="52"/>
    </row>
    <row r="17" spans="1:14" ht="21" customHeight="1" thickBot="1">
      <c r="A17" s="52"/>
      <c r="B17" s="249"/>
      <c r="C17" s="254"/>
      <c r="D17" s="851" t="s">
        <v>631</v>
      </c>
      <c r="E17" s="292" t="s">
        <v>407</v>
      </c>
      <c r="F17" s="258"/>
      <c r="G17" s="258"/>
      <c r="H17" s="258"/>
      <c r="I17" s="849"/>
      <c r="J17" s="872" t="s">
        <v>400</v>
      </c>
      <c r="K17" s="846"/>
      <c r="L17" s="290"/>
      <c r="M17" s="54"/>
      <c r="N17" s="52"/>
    </row>
    <row r="18" spans="1:14" ht="21" customHeight="1" thickBot="1">
      <c r="A18" s="52"/>
      <c r="B18" s="249"/>
      <c r="C18" s="295" t="s">
        <v>632</v>
      </c>
      <c r="D18" s="308" t="s">
        <v>404</v>
      </c>
      <c r="E18" s="296"/>
      <c r="F18" s="296"/>
      <c r="G18" s="296"/>
      <c r="H18" s="296"/>
      <c r="I18" s="296"/>
      <c r="J18" s="265"/>
      <c r="K18" s="847">
        <f>SUM(K12,K15:K17)</f>
        <v>0</v>
      </c>
      <c r="L18" s="290"/>
      <c r="M18" s="54"/>
      <c r="N18" s="52"/>
    </row>
    <row r="19" spans="1:14" ht="21" customHeight="1" thickBot="1">
      <c r="A19" s="52"/>
      <c r="B19" s="249"/>
      <c r="C19" s="254"/>
      <c r="D19" s="851" t="s">
        <v>628</v>
      </c>
      <c r="E19" s="292" t="s">
        <v>409</v>
      </c>
      <c r="F19" s="258"/>
      <c r="G19" s="258"/>
      <c r="H19" s="258"/>
      <c r="I19" s="849"/>
      <c r="J19" s="872" t="s">
        <v>400</v>
      </c>
      <c r="K19" s="846"/>
      <c r="L19" s="290"/>
      <c r="M19" s="54"/>
      <c r="N19" s="52"/>
    </row>
    <row r="20" spans="1:14" ht="21" customHeight="1">
      <c r="A20" s="52"/>
      <c r="B20" s="249"/>
      <c r="C20" s="254"/>
      <c r="D20" s="291"/>
      <c r="E20" s="252" t="s">
        <v>402</v>
      </c>
      <c r="F20" s="252"/>
      <c r="G20" s="848"/>
      <c r="H20" s="252"/>
      <c r="I20" s="252"/>
      <c r="J20" s="250"/>
      <c r="K20" s="846"/>
      <c r="L20" s="290"/>
      <c r="M20" s="54"/>
      <c r="N20" s="52"/>
    </row>
    <row r="21" spans="1:14" ht="21" customHeight="1">
      <c r="A21" s="52"/>
      <c r="B21" s="249"/>
      <c r="C21" s="254"/>
      <c r="D21" s="291"/>
      <c r="E21" s="252" t="s">
        <v>403</v>
      </c>
      <c r="F21" s="252"/>
      <c r="G21" s="252"/>
      <c r="H21" s="252"/>
      <c r="I21" s="252"/>
      <c r="J21" s="250"/>
      <c r="K21" s="846"/>
      <c r="L21" s="290"/>
      <c r="M21" s="54"/>
      <c r="N21" s="52"/>
    </row>
    <row r="22" spans="1:14" ht="21" customHeight="1">
      <c r="A22" s="52"/>
      <c r="B22" s="249"/>
      <c r="C22" s="254"/>
      <c r="D22" s="851" t="s">
        <v>629</v>
      </c>
      <c r="E22" s="252" t="s">
        <v>410</v>
      </c>
      <c r="F22" s="251"/>
      <c r="G22" s="251"/>
      <c r="H22" s="251"/>
      <c r="I22" s="251"/>
      <c r="J22" s="250"/>
      <c r="K22" s="847">
        <f>SUM(K20:K21)</f>
        <v>0</v>
      </c>
      <c r="L22" s="290"/>
      <c r="M22" s="54"/>
      <c r="N22" s="52"/>
    </row>
    <row r="23" spans="1:14" ht="21" customHeight="1">
      <c r="A23" s="52"/>
      <c r="B23" s="249"/>
      <c r="C23" s="295" t="s">
        <v>633</v>
      </c>
      <c r="D23" s="308" t="s">
        <v>408</v>
      </c>
      <c r="E23" s="296"/>
      <c r="F23" s="296"/>
      <c r="G23" s="296"/>
      <c r="H23" s="296"/>
      <c r="I23" s="296"/>
      <c r="J23" s="265"/>
      <c r="K23" s="847">
        <f>SUM(K19,K22)</f>
        <v>0</v>
      </c>
      <c r="L23" s="290"/>
      <c r="M23" s="54"/>
      <c r="N23" s="52"/>
    </row>
    <row r="24" spans="1:14" ht="21" customHeight="1" thickBot="1">
      <c r="A24" s="52"/>
      <c r="B24" s="1283" t="s">
        <v>398</v>
      </c>
      <c r="C24" s="1285"/>
      <c r="D24" s="1285"/>
      <c r="E24" s="1285"/>
      <c r="F24" s="1285"/>
      <c r="G24" s="852"/>
      <c r="H24" s="852"/>
      <c r="I24" s="852"/>
      <c r="J24" s="853" t="s">
        <v>124</v>
      </c>
      <c r="K24" s="873">
        <f>SUM(K18,K23)</f>
        <v>0</v>
      </c>
      <c r="L24" s="871"/>
      <c r="M24" s="54"/>
      <c r="N24" s="52"/>
    </row>
    <row r="25" spans="1:14" ht="21" customHeight="1" thickBot="1">
      <c r="A25" s="52"/>
      <c r="B25" s="1280" t="s">
        <v>411</v>
      </c>
      <c r="C25" s="1281"/>
      <c r="D25" s="1281"/>
      <c r="E25" s="1281"/>
      <c r="F25" s="1281"/>
      <c r="G25" s="875"/>
      <c r="H25" s="875"/>
      <c r="I25" s="875"/>
      <c r="J25" s="876"/>
      <c r="K25" s="873">
        <f>SUM(K11,K24)</f>
        <v>0</v>
      </c>
      <c r="L25" s="290"/>
      <c r="M25" s="54"/>
      <c r="N25" s="52"/>
    </row>
    <row r="26" spans="1:14" ht="21" customHeight="1" thickBot="1">
      <c r="A26" s="52"/>
      <c r="B26" s="1280" t="s">
        <v>412</v>
      </c>
      <c r="C26" s="1281"/>
      <c r="D26" s="1281"/>
      <c r="E26" s="1281"/>
      <c r="F26" s="1281"/>
      <c r="G26" s="875"/>
      <c r="H26" s="875"/>
      <c r="I26" s="875"/>
      <c r="J26" s="876"/>
      <c r="K26" s="877"/>
      <c r="L26" s="290"/>
      <c r="M26" s="54"/>
      <c r="N26" s="52"/>
    </row>
    <row r="27" spans="1:14" ht="6.75" customHeight="1">
      <c r="A27" s="52"/>
      <c r="B27" s="54"/>
      <c r="C27" s="54"/>
      <c r="D27" s="54"/>
      <c r="E27" s="54"/>
      <c r="F27" s="54"/>
      <c r="G27" s="54"/>
      <c r="H27" s="54"/>
      <c r="I27" s="54"/>
      <c r="J27" s="54"/>
      <c r="K27" s="54"/>
      <c r="L27" s="54"/>
      <c r="M27" s="54"/>
      <c r="N27" s="52"/>
    </row>
    <row r="28" spans="2:11" s="55" customFormat="1" ht="13.5" customHeight="1">
      <c r="B28" s="245" t="s">
        <v>634</v>
      </c>
      <c r="C28" s="1282" t="s">
        <v>877</v>
      </c>
      <c r="D28" s="1282"/>
      <c r="E28" s="1282"/>
      <c r="F28" s="1220"/>
      <c r="G28" s="1220"/>
      <c r="H28" s="1220"/>
      <c r="I28" s="1220"/>
      <c r="J28" s="1220"/>
      <c r="K28" s="1220"/>
    </row>
    <row r="29" spans="2:11" s="56" customFormat="1" ht="13.5" customHeight="1">
      <c r="B29" s="245" t="s">
        <v>139</v>
      </c>
      <c r="C29" s="1282" t="s">
        <v>742</v>
      </c>
      <c r="D29" s="1282"/>
      <c r="E29" s="1282"/>
      <c r="F29" s="1273"/>
      <c r="G29" s="1273"/>
      <c r="H29" s="1273"/>
      <c r="I29" s="1273"/>
      <c r="J29" s="1273"/>
      <c r="K29" s="1273"/>
    </row>
    <row r="30" spans="2:11" s="56" customFormat="1" ht="13.5" customHeight="1">
      <c r="B30" s="245" t="s">
        <v>72</v>
      </c>
      <c r="C30" s="1282" t="s">
        <v>743</v>
      </c>
      <c r="D30" s="1282"/>
      <c r="E30" s="1282"/>
      <c r="F30" s="1282"/>
      <c r="G30" s="1282"/>
      <c r="H30" s="1282"/>
      <c r="I30" s="1282"/>
      <c r="J30" s="1282"/>
      <c r="K30" s="1282"/>
    </row>
    <row r="31" spans="2:11" s="56" customFormat="1" ht="13.5" customHeight="1">
      <c r="B31" s="245" t="s">
        <v>73</v>
      </c>
      <c r="C31" s="1282" t="s">
        <v>744</v>
      </c>
      <c r="D31" s="1282"/>
      <c r="E31" s="1282"/>
      <c r="F31" s="1273"/>
      <c r="G31" s="1273"/>
      <c r="H31" s="1273"/>
      <c r="I31" s="1273"/>
      <c r="J31" s="1273"/>
      <c r="K31" s="1273"/>
    </row>
    <row r="32" spans="2:11" s="56" customFormat="1" ht="13.5" customHeight="1">
      <c r="B32" s="245" t="s">
        <v>70</v>
      </c>
      <c r="C32" s="1282" t="s">
        <v>746</v>
      </c>
      <c r="D32" s="1282"/>
      <c r="E32" s="1282"/>
      <c r="F32" s="1273"/>
      <c r="G32" s="1273"/>
      <c r="H32" s="1273"/>
      <c r="I32" s="1273"/>
      <c r="J32" s="1273"/>
      <c r="K32" s="1273"/>
    </row>
    <row r="33" spans="2:11" ht="13.5" customHeight="1">
      <c r="B33" s="245" t="s">
        <v>71</v>
      </c>
      <c r="C33" s="1273" t="s">
        <v>453</v>
      </c>
      <c r="D33" s="1273"/>
      <c r="E33" s="1273"/>
      <c r="F33" s="1273"/>
      <c r="G33" s="1273"/>
      <c r="H33" s="1273"/>
      <c r="I33" s="1273"/>
      <c r="J33" s="1273"/>
      <c r="K33" s="1273"/>
    </row>
    <row r="34" spans="2:11" ht="13.5" customHeight="1" thickBot="1">
      <c r="B34" s="245" t="s">
        <v>74</v>
      </c>
      <c r="C34" s="1273" t="s">
        <v>747</v>
      </c>
      <c r="D34" s="1273"/>
      <c r="E34" s="1273"/>
      <c r="F34" s="1273"/>
      <c r="G34" s="1273"/>
      <c r="H34" s="1273"/>
      <c r="I34" s="1273"/>
      <c r="J34" s="1273"/>
      <c r="K34" s="1273"/>
    </row>
    <row r="35" spans="9:11" ht="11.25" customHeight="1">
      <c r="I35" s="1274" t="s">
        <v>127</v>
      </c>
      <c r="J35" s="1275"/>
      <c r="K35" s="1276"/>
    </row>
    <row r="36" spans="9:11" ht="12" customHeight="1" thickBot="1">
      <c r="I36" s="1277"/>
      <c r="J36" s="1278"/>
      <c r="K36" s="1279"/>
    </row>
    <row r="37" ht="5.25" customHeight="1"/>
  </sheetData>
  <sheetProtection/>
  <mergeCells count="16">
    <mergeCell ref="B11:H11"/>
    <mergeCell ref="B24:F24"/>
    <mergeCell ref="C32:K32"/>
    <mergeCell ref="C33:K33"/>
    <mergeCell ref="B1:K1"/>
    <mergeCell ref="B3:K3"/>
    <mergeCell ref="B6:J6"/>
    <mergeCell ref="D10:F10"/>
    <mergeCell ref="C34:K34"/>
    <mergeCell ref="I35:K36"/>
    <mergeCell ref="B25:F25"/>
    <mergeCell ref="B26:F26"/>
    <mergeCell ref="C28:K28"/>
    <mergeCell ref="C29:K29"/>
    <mergeCell ref="C30:K30"/>
    <mergeCell ref="C31:K31"/>
  </mergeCells>
  <printOptions horizontalCentered="1"/>
  <pageMargins left="0.3937007874015748" right="0.3937007874015748" top="0.5905511811023623" bottom="0.3937007874015748" header="0.5118110236220472" footer="0.5118110236220472"/>
  <pageSetup fitToHeight="0" fitToWidth="1"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AJ38"/>
  <sheetViews>
    <sheetView showGridLines="0" zoomScalePageLayoutView="0" workbookViewId="0" topLeftCell="A22">
      <selection activeCell="K38" sqref="K38"/>
    </sheetView>
  </sheetViews>
  <sheetFormatPr defaultColWidth="9.00390625" defaultRowHeight="13.5"/>
  <cols>
    <col min="1" max="5" width="2.625" style="61" customWidth="1"/>
    <col min="6" max="8" width="8.125" style="61" customWidth="1"/>
    <col min="9" max="11" width="13.00390625" style="61" customWidth="1"/>
    <col min="12" max="14" width="13.125" style="61" customWidth="1"/>
    <col min="15" max="34" width="11.875" style="61" customWidth="1"/>
    <col min="35" max="35" width="14.50390625" style="61" customWidth="1"/>
    <col min="36" max="36" width="2.625" style="61" customWidth="1"/>
  </cols>
  <sheetData>
    <row r="1" spans="1:35" ht="14.25">
      <c r="A1" s="5"/>
      <c r="B1" s="1221" t="s">
        <v>1047</v>
      </c>
      <c r="C1" s="1302"/>
      <c r="D1" s="1302"/>
      <c r="E1" s="1302"/>
      <c r="F1" s="1302"/>
      <c r="G1" s="1302"/>
      <c r="H1" s="1302"/>
      <c r="I1" s="1302"/>
      <c r="J1" s="1302"/>
      <c r="K1" s="1302"/>
      <c r="L1" s="1302"/>
      <c r="M1" s="1302"/>
      <c r="N1" s="1302"/>
      <c r="O1" s="1302"/>
      <c r="P1" s="1302"/>
      <c r="Q1" s="1302"/>
      <c r="R1" s="1302"/>
      <c r="S1" s="1302"/>
      <c r="T1" s="1302"/>
      <c r="U1" s="1302"/>
      <c r="V1" s="1302"/>
      <c r="W1" s="1302"/>
      <c r="X1" s="1302"/>
      <c r="Y1" s="1302"/>
      <c r="Z1" s="1302"/>
      <c r="AA1" s="1302"/>
      <c r="AB1" s="1302"/>
      <c r="AC1" s="1302"/>
      <c r="AD1" s="1302"/>
      <c r="AE1" s="1302"/>
      <c r="AF1" s="1302"/>
      <c r="AG1" s="1302"/>
      <c r="AH1" s="1302"/>
      <c r="AI1" s="1302"/>
    </row>
    <row r="3" spans="1:36" ht="17.25">
      <c r="A3" s="62"/>
      <c r="B3" s="1303" t="s">
        <v>994</v>
      </c>
      <c r="C3" s="1304"/>
      <c r="D3" s="1304"/>
      <c r="E3" s="1304"/>
      <c r="F3" s="1304"/>
      <c r="G3" s="1304"/>
      <c r="H3" s="1304"/>
      <c r="I3" s="1304"/>
      <c r="J3" s="1304"/>
      <c r="K3" s="1304"/>
      <c r="L3" s="1304"/>
      <c r="M3" s="1304"/>
      <c r="N3" s="1304"/>
      <c r="O3" s="1304"/>
      <c r="P3" s="1304"/>
      <c r="Q3" s="1304"/>
      <c r="R3" s="1304"/>
      <c r="S3" s="1304"/>
      <c r="T3" s="1304"/>
      <c r="U3" s="1304"/>
      <c r="V3" s="1304"/>
      <c r="W3" s="1304"/>
      <c r="X3" s="1304"/>
      <c r="Y3" s="1304"/>
      <c r="Z3" s="1304"/>
      <c r="AA3" s="1304"/>
      <c r="AB3" s="1304"/>
      <c r="AC3" s="1304"/>
      <c r="AD3" s="1304"/>
      <c r="AE3" s="1304"/>
      <c r="AF3" s="1304"/>
      <c r="AG3" s="1304"/>
      <c r="AH3" s="1304"/>
      <c r="AI3" s="1304"/>
      <c r="AJ3" s="62"/>
    </row>
    <row r="4" spans="1:36" ht="17.25">
      <c r="A4" s="62"/>
      <c r="B4" s="63"/>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2"/>
    </row>
    <row r="5" spans="1:36" ht="14.25" thickBot="1">
      <c r="A5" s="65"/>
      <c r="B5" s="66"/>
      <c r="C5" s="67"/>
      <c r="D5" s="67"/>
      <c r="E5" s="68"/>
      <c r="F5" s="68"/>
      <c r="G5" s="68"/>
      <c r="H5" s="68"/>
      <c r="I5" s="69"/>
      <c r="J5" s="69"/>
      <c r="K5" s="69"/>
      <c r="L5" s="69"/>
      <c r="M5" s="69"/>
      <c r="N5" s="69"/>
      <c r="O5" s="69"/>
      <c r="P5" s="69"/>
      <c r="Q5" s="69"/>
      <c r="R5" s="69"/>
      <c r="S5" s="69"/>
      <c r="T5" s="69"/>
      <c r="U5" s="69"/>
      <c r="V5" s="69"/>
      <c r="W5" s="69"/>
      <c r="X5" s="69"/>
      <c r="Y5" s="69"/>
      <c r="Z5" s="69"/>
      <c r="AA5" s="69"/>
      <c r="AB5" s="69"/>
      <c r="AC5" s="69"/>
      <c r="AD5" s="69"/>
      <c r="AE5" s="69"/>
      <c r="AF5" s="68"/>
      <c r="AG5" s="68"/>
      <c r="AH5" s="68"/>
      <c r="AI5" s="70" t="s">
        <v>120</v>
      </c>
      <c r="AJ5" s="65"/>
    </row>
    <row r="6" spans="1:36" ht="18" customHeight="1">
      <c r="A6" s="71"/>
      <c r="B6" s="1305" t="s">
        <v>635</v>
      </c>
      <c r="C6" s="1306"/>
      <c r="D6" s="1306"/>
      <c r="E6" s="1306"/>
      <c r="F6" s="1306"/>
      <c r="G6" s="1306"/>
      <c r="H6" s="1307"/>
      <c r="I6" s="1314" t="s">
        <v>51</v>
      </c>
      <c r="J6" s="1306"/>
      <c r="K6" s="1306"/>
      <c r="L6" s="1306"/>
      <c r="M6" s="1306"/>
      <c r="N6" s="1306"/>
      <c r="O6" s="588"/>
      <c r="P6" s="571"/>
      <c r="Q6" s="571"/>
      <c r="R6" s="1306" t="s">
        <v>239</v>
      </c>
      <c r="S6" s="1306"/>
      <c r="T6" s="1306"/>
      <c r="U6" s="1306"/>
      <c r="V6" s="1306"/>
      <c r="W6" s="1306"/>
      <c r="X6" s="1306"/>
      <c r="Y6" s="1306"/>
      <c r="Z6" s="1306"/>
      <c r="AA6" s="1306"/>
      <c r="AB6" s="1306"/>
      <c r="AC6" s="1306"/>
      <c r="AD6" s="1306"/>
      <c r="AE6" s="1306"/>
      <c r="AF6" s="1306"/>
      <c r="AG6" s="1306"/>
      <c r="AH6" s="1306"/>
      <c r="AI6" s="1317" t="s">
        <v>128</v>
      </c>
      <c r="AJ6" s="72"/>
    </row>
    <row r="7" spans="1:36" ht="18" customHeight="1">
      <c r="A7" s="71"/>
      <c r="B7" s="1308"/>
      <c r="C7" s="1309"/>
      <c r="D7" s="1309"/>
      <c r="E7" s="1309"/>
      <c r="F7" s="1309"/>
      <c r="G7" s="1309"/>
      <c r="H7" s="1310"/>
      <c r="I7" s="1315"/>
      <c r="J7" s="1316"/>
      <c r="K7" s="1316"/>
      <c r="L7" s="1316"/>
      <c r="M7" s="1316"/>
      <c r="N7" s="1316"/>
      <c r="O7" s="589"/>
      <c r="P7" s="406"/>
      <c r="Q7" s="406"/>
      <c r="R7" s="1316"/>
      <c r="S7" s="1316"/>
      <c r="T7" s="1316"/>
      <c r="U7" s="1316"/>
      <c r="V7" s="1316"/>
      <c r="W7" s="1316"/>
      <c r="X7" s="1316"/>
      <c r="Y7" s="1316"/>
      <c r="Z7" s="1316"/>
      <c r="AA7" s="1316"/>
      <c r="AB7" s="1316"/>
      <c r="AC7" s="1316"/>
      <c r="AD7" s="1316"/>
      <c r="AE7" s="1316"/>
      <c r="AF7" s="1316"/>
      <c r="AG7" s="1316"/>
      <c r="AH7" s="1316"/>
      <c r="AI7" s="1318"/>
      <c r="AJ7" s="72"/>
    </row>
    <row r="8" spans="1:36" ht="21" customHeight="1" thickBot="1">
      <c r="A8" s="71"/>
      <c r="B8" s="1311"/>
      <c r="C8" s="1312"/>
      <c r="D8" s="1312"/>
      <c r="E8" s="1312"/>
      <c r="F8" s="1312"/>
      <c r="G8" s="1312"/>
      <c r="H8" s="1313"/>
      <c r="I8" s="299" t="s">
        <v>1049</v>
      </c>
      <c r="J8" s="75" t="s">
        <v>1050</v>
      </c>
      <c r="K8" s="75" t="s">
        <v>380</v>
      </c>
      <c r="L8" s="75" t="s">
        <v>381</v>
      </c>
      <c r="M8" s="75" t="s">
        <v>382</v>
      </c>
      <c r="N8" s="73" t="s">
        <v>129</v>
      </c>
      <c r="O8" s="75" t="s">
        <v>130</v>
      </c>
      <c r="P8" s="74" t="s">
        <v>131</v>
      </c>
      <c r="Q8" s="74" t="s">
        <v>47</v>
      </c>
      <c r="R8" s="74" t="s">
        <v>48</v>
      </c>
      <c r="S8" s="74" t="s">
        <v>157</v>
      </c>
      <c r="T8" s="74" t="s">
        <v>158</v>
      </c>
      <c r="U8" s="74" t="s">
        <v>159</v>
      </c>
      <c r="V8" s="74" t="s">
        <v>160</v>
      </c>
      <c r="W8" s="74" t="s">
        <v>235</v>
      </c>
      <c r="X8" s="74" t="s">
        <v>236</v>
      </c>
      <c r="Y8" s="74" t="s">
        <v>237</v>
      </c>
      <c r="Z8" s="74" t="s">
        <v>241</v>
      </c>
      <c r="AA8" s="74" t="s">
        <v>242</v>
      </c>
      <c r="AB8" s="74" t="s">
        <v>243</v>
      </c>
      <c r="AC8" s="74" t="s">
        <v>244</v>
      </c>
      <c r="AD8" s="74" t="s">
        <v>245</v>
      </c>
      <c r="AE8" s="74" t="s">
        <v>389</v>
      </c>
      <c r="AF8" s="74" t="s">
        <v>390</v>
      </c>
      <c r="AG8" s="74" t="s">
        <v>391</v>
      </c>
      <c r="AH8" s="74" t="s">
        <v>392</v>
      </c>
      <c r="AI8" s="1319"/>
      <c r="AJ8" s="72"/>
    </row>
    <row r="9" spans="1:36" ht="21" customHeight="1">
      <c r="A9" s="76"/>
      <c r="B9" s="574"/>
      <c r="C9" s="79">
        <v>1</v>
      </c>
      <c r="D9" s="572" t="s">
        <v>397</v>
      </c>
      <c r="E9" s="572"/>
      <c r="F9" s="572"/>
      <c r="G9" s="572"/>
      <c r="H9" s="584"/>
      <c r="I9" s="896"/>
      <c r="J9" s="897"/>
      <c r="K9" s="897"/>
      <c r="L9" s="897"/>
      <c r="M9" s="897"/>
      <c r="N9" s="898"/>
      <c r="O9" s="590">
        <v>0</v>
      </c>
      <c r="P9" s="590">
        <v>0</v>
      </c>
      <c r="Q9" s="591">
        <v>0</v>
      </c>
      <c r="R9" s="590">
        <v>0</v>
      </c>
      <c r="S9" s="590">
        <v>0</v>
      </c>
      <c r="T9" s="591">
        <v>0</v>
      </c>
      <c r="U9" s="590">
        <v>0</v>
      </c>
      <c r="V9" s="590">
        <v>0</v>
      </c>
      <c r="W9" s="590">
        <v>0</v>
      </c>
      <c r="X9" s="590">
        <v>0</v>
      </c>
      <c r="Y9" s="590">
        <v>0</v>
      </c>
      <c r="Z9" s="590">
        <v>0</v>
      </c>
      <c r="AA9" s="590">
        <v>0</v>
      </c>
      <c r="AB9" s="591">
        <v>0</v>
      </c>
      <c r="AC9" s="590">
        <v>0</v>
      </c>
      <c r="AD9" s="590">
        <v>0</v>
      </c>
      <c r="AE9" s="590">
        <v>0</v>
      </c>
      <c r="AF9" s="590">
        <v>0</v>
      </c>
      <c r="AG9" s="590">
        <v>0</v>
      </c>
      <c r="AH9" s="590">
        <v>0</v>
      </c>
      <c r="AI9" s="592">
        <f>SUM(I9:AH9)</f>
        <v>0</v>
      </c>
      <c r="AJ9" s="72"/>
    </row>
    <row r="10" spans="1:36" ht="21" customHeight="1">
      <c r="A10" s="76"/>
      <c r="B10" s="77"/>
      <c r="D10" s="577" t="s">
        <v>438</v>
      </c>
      <c r="E10" s="575" t="s">
        <v>514</v>
      </c>
      <c r="F10" s="575"/>
      <c r="G10" s="575"/>
      <c r="H10" s="576"/>
      <c r="I10" s="578">
        <v>0</v>
      </c>
      <c r="J10" s="579">
        <v>0</v>
      </c>
      <c r="K10" s="579">
        <v>0</v>
      </c>
      <c r="L10" s="579">
        <v>0</v>
      </c>
      <c r="M10" s="579">
        <v>0</v>
      </c>
      <c r="N10" s="580">
        <v>0</v>
      </c>
      <c r="O10" s="581"/>
      <c r="P10" s="581"/>
      <c r="Q10" s="582"/>
      <c r="R10" s="581"/>
      <c r="S10" s="581"/>
      <c r="T10" s="582"/>
      <c r="U10" s="581"/>
      <c r="V10" s="581"/>
      <c r="W10" s="581"/>
      <c r="X10" s="581"/>
      <c r="Y10" s="581"/>
      <c r="Z10" s="581"/>
      <c r="AA10" s="581"/>
      <c r="AB10" s="582"/>
      <c r="AC10" s="581"/>
      <c r="AD10" s="581"/>
      <c r="AE10" s="581"/>
      <c r="AF10" s="581"/>
      <c r="AG10" s="581"/>
      <c r="AH10" s="581"/>
      <c r="AI10" s="583">
        <f>SUM(I10:AH10)</f>
        <v>0</v>
      </c>
      <c r="AJ10" s="72"/>
    </row>
    <row r="11" spans="1:36" ht="21" customHeight="1">
      <c r="A11" s="76"/>
      <c r="B11" s="77"/>
      <c r="D11" s="537" t="s">
        <v>439</v>
      </c>
      <c r="E11" s="569" t="s">
        <v>433</v>
      </c>
      <c r="F11" s="569"/>
      <c r="G11" s="569"/>
      <c r="H11" s="570"/>
      <c r="I11" s="302">
        <v>0</v>
      </c>
      <c r="J11" s="303">
        <v>0</v>
      </c>
      <c r="K11" s="303">
        <v>0</v>
      </c>
      <c r="L11" s="303">
        <v>0</v>
      </c>
      <c r="M11" s="303">
        <v>0</v>
      </c>
      <c r="N11" s="407">
        <v>0</v>
      </c>
      <c r="O11" s="305"/>
      <c r="P11" s="305"/>
      <c r="Q11" s="304"/>
      <c r="R11" s="305"/>
      <c r="S11" s="305"/>
      <c r="T11" s="304"/>
      <c r="U11" s="305"/>
      <c r="V11" s="305"/>
      <c r="W11" s="305"/>
      <c r="X11" s="305"/>
      <c r="Y11" s="305"/>
      <c r="Z11" s="305"/>
      <c r="AA11" s="305"/>
      <c r="AB11" s="304"/>
      <c r="AC11" s="305"/>
      <c r="AD11" s="305"/>
      <c r="AE11" s="305"/>
      <c r="AF11" s="305"/>
      <c r="AG11" s="305"/>
      <c r="AH11" s="305"/>
      <c r="AI11" s="306">
        <f>SUM(I11:AH11)</f>
        <v>0</v>
      </c>
      <c r="AJ11" s="72"/>
    </row>
    <row r="12" spans="1:36" ht="21" customHeight="1">
      <c r="A12" s="76"/>
      <c r="B12" s="77"/>
      <c r="C12" s="79">
        <v>2</v>
      </c>
      <c r="D12" s="572" t="s">
        <v>432</v>
      </c>
      <c r="E12" s="572"/>
      <c r="F12" s="572"/>
      <c r="G12" s="572"/>
      <c r="H12" s="584"/>
      <c r="I12" s="585">
        <f>SUM(I10:I11)</f>
        <v>0</v>
      </c>
      <c r="J12" s="586">
        <f>SUM(J10:J11)</f>
        <v>0</v>
      </c>
      <c r="K12" s="586">
        <f>SUM(K10:K11)</f>
        <v>0</v>
      </c>
      <c r="L12" s="586">
        <f>SUM(L10:L11)</f>
        <v>0</v>
      </c>
      <c r="M12" s="586">
        <f>SUM(M10:M11)</f>
        <v>0</v>
      </c>
      <c r="N12" s="587">
        <f aca="true" t="shared" si="0" ref="N12:AH12">SUM(N10:N11)</f>
        <v>0</v>
      </c>
      <c r="O12" s="590">
        <f>SUM(O10:O11)</f>
        <v>0</v>
      </c>
      <c r="P12" s="590">
        <f t="shared" si="0"/>
        <v>0</v>
      </c>
      <c r="Q12" s="591">
        <f t="shared" si="0"/>
        <v>0</v>
      </c>
      <c r="R12" s="590">
        <f t="shared" si="0"/>
        <v>0</v>
      </c>
      <c r="S12" s="590">
        <f t="shared" si="0"/>
        <v>0</v>
      </c>
      <c r="T12" s="591">
        <f t="shared" si="0"/>
        <v>0</v>
      </c>
      <c r="U12" s="590">
        <f t="shared" si="0"/>
        <v>0</v>
      </c>
      <c r="V12" s="590">
        <f t="shared" si="0"/>
        <v>0</v>
      </c>
      <c r="W12" s="590">
        <f t="shared" si="0"/>
        <v>0</v>
      </c>
      <c r="X12" s="590">
        <f t="shared" si="0"/>
        <v>0</v>
      </c>
      <c r="Y12" s="590">
        <f t="shared" si="0"/>
        <v>0</v>
      </c>
      <c r="Z12" s="590">
        <f t="shared" si="0"/>
        <v>0</v>
      </c>
      <c r="AA12" s="590">
        <f t="shared" si="0"/>
        <v>0</v>
      </c>
      <c r="AB12" s="591">
        <f t="shared" si="0"/>
        <v>0</v>
      </c>
      <c r="AC12" s="590">
        <f t="shared" si="0"/>
        <v>0</v>
      </c>
      <c r="AD12" s="590">
        <f t="shared" si="0"/>
        <v>0</v>
      </c>
      <c r="AE12" s="590">
        <f t="shared" si="0"/>
        <v>0</v>
      </c>
      <c r="AF12" s="590">
        <f t="shared" si="0"/>
        <v>0</v>
      </c>
      <c r="AG12" s="590">
        <f t="shared" si="0"/>
        <v>0</v>
      </c>
      <c r="AH12" s="590">
        <f t="shared" si="0"/>
        <v>0</v>
      </c>
      <c r="AI12" s="592">
        <f>SUM(AI10:AI11)</f>
        <v>0</v>
      </c>
      <c r="AJ12" s="72"/>
    </row>
    <row r="13" spans="1:36" ht="21" customHeight="1" thickBot="1">
      <c r="A13" s="76"/>
      <c r="B13" s="286" t="s">
        <v>441</v>
      </c>
      <c r="C13" s="855" t="s">
        <v>459</v>
      </c>
      <c r="D13" s="855"/>
      <c r="E13" s="855"/>
      <c r="F13" s="855"/>
      <c r="G13" s="855"/>
      <c r="H13" s="926"/>
      <c r="I13" s="927">
        <f>SUM(I9,I12)</f>
        <v>0</v>
      </c>
      <c r="J13" s="928">
        <f aca="true" t="shared" si="1" ref="J13:AI13">SUM(J9,J12)</f>
        <v>0</v>
      </c>
      <c r="K13" s="928">
        <f t="shared" si="1"/>
        <v>0</v>
      </c>
      <c r="L13" s="928">
        <f t="shared" si="1"/>
        <v>0</v>
      </c>
      <c r="M13" s="928">
        <f t="shared" si="1"/>
        <v>0</v>
      </c>
      <c r="N13" s="929">
        <f t="shared" si="1"/>
        <v>0</v>
      </c>
      <c r="O13" s="928">
        <f t="shared" si="1"/>
        <v>0</v>
      </c>
      <c r="P13" s="928">
        <f t="shared" si="1"/>
        <v>0</v>
      </c>
      <c r="Q13" s="928">
        <f t="shared" si="1"/>
        <v>0</v>
      </c>
      <c r="R13" s="930">
        <f t="shared" si="1"/>
        <v>0</v>
      </c>
      <c r="S13" s="930">
        <f t="shared" si="1"/>
        <v>0</v>
      </c>
      <c r="T13" s="930">
        <f t="shared" si="1"/>
        <v>0</v>
      </c>
      <c r="U13" s="930">
        <f t="shared" si="1"/>
        <v>0</v>
      </c>
      <c r="V13" s="930">
        <f t="shared" si="1"/>
        <v>0</v>
      </c>
      <c r="W13" s="930">
        <f t="shared" si="1"/>
        <v>0</v>
      </c>
      <c r="X13" s="930">
        <f t="shared" si="1"/>
        <v>0</v>
      </c>
      <c r="Y13" s="930">
        <f t="shared" si="1"/>
        <v>0</v>
      </c>
      <c r="Z13" s="930">
        <f t="shared" si="1"/>
        <v>0</v>
      </c>
      <c r="AA13" s="930">
        <f t="shared" si="1"/>
        <v>0</v>
      </c>
      <c r="AB13" s="930">
        <f t="shared" si="1"/>
        <v>0</v>
      </c>
      <c r="AC13" s="930">
        <f t="shared" si="1"/>
        <v>0</v>
      </c>
      <c r="AD13" s="930">
        <f t="shared" si="1"/>
        <v>0</v>
      </c>
      <c r="AE13" s="930">
        <f t="shared" si="1"/>
        <v>0</v>
      </c>
      <c r="AF13" s="930">
        <f t="shared" si="1"/>
        <v>0</v>
      </c>
      <c r="AG13" s="930">
        <f t="shared" si="1"/>
        <v>0</v>
      </c>
      <c r="AH13" s="930">
        <f t="shared" si="1"/>
        <v>0</v>
      </c>
      <c r="AI13" s="80">
        <f t="shared" si="1"/>
        <v>0</v>
      </c>
      <c r="AJ13" s="72"/>
    </row>
    <row r="14" spans="1:36" ht="21" customHeight="1">
      <c r="A14" s="76"/>
      <c r="B14" s="77"/>
      <c r="D14" s="906" t="s">
        <v>438</v>
      </c>
      <c r="E14" s="567" t="s">
        <v>460</v>
      </c>
      <c r="F14" s="567"/>
      <c r="G14" s="567"/>
      <c r="H14" s="568"/>
      <c r="I14" s="907">
        <v>0</v>
      </c>
      <c r="J14" s="908">
        <v>0</v>
      </c>
      <c r="K14" s="908">
        <v>0</v>
      </c>
      <c r="L14" s="908">
        <v>0</v>
      </c>
      <c r="M14" s="908">
        <v>0</v>
      </c>
      <c r="N14" s="909">
        <v>0</v>
      </c>
      <c r="O14" s="910"/>
      <c r="P14" s="910"/>
      <c r="Q14" s="911"/>
      <c r="R14" s="910"/>
      <c r="S14" s="910"/>
      <c r="T14" s="911"/>
      <c r="U14" s="910"/>
      <c r="V14" s="910"/>
      <c r="W14" s="910"/>
      <c r="X14" s="910"/>
      <c r="Y14" s="910"/>
      <c r="Z14" s="910"/>
      <c r="AA14" s="910"/>
      <c r="AB14" s="911"/>
      <c r="AC14" s="910"/>
      <c r="AD14" s="910"/>
      <c r="AE14" s="910"/>
      <c r="AF14" s="910"/>
      <c r="AG14" s="910"/>
      <c r="AH14" s="910"/>
      <c r="AI14" s="912">
        <f>SUM(I14:AH14)</f>
        <v>0</v>
      </c>
      <c r="AJ14" s="72"/>
    </row>
    <row r="15" spans="1:36" ht="21" customHeight="1">
      <c r="A15" s="76"/>
      <c r="B15" s="77"/>
      <c r="D15" s="922"/>
      <c r="E15" s="914" t="s">
        <v>402</v>
      </c>
      <c r="F15" s="914"/>
      <c r="G15" s="914"/>
      <c r="H15" s="915"/>
      <c r="I15" s="916">
        <v>0</v>
      </c>
      <c r="J15" s="917">
        <v>0</v>
      </c>
      <c r="K15" s="917">
        <v>0</v>
      </c>
      <c r="L15" s="917">
        <v>0</v>
      </c>
      <c r="M15" s="917">
        <v>0</v>
      </c>
      <c r="N15" s="918">
        <v>0</v>
      </c>
      <c r="O15" s="919"/>
      <c r="P15" s="919"/>
      <c r="Q15" s="920"/>
      <c r="R15" s="919"/>
      <c r="S15" s="919"/>
      <c r="T15" s="920"/>
      <c r="U15" s="919"/>
      <c r="V15" s="919"/>
      <c r="W15" s="919"/>
      <c r="X15" s="919"/>
      <c r="Y15" s="919"/>
      <c r="Z15" s="919"/>
      <c r="AA15" s="919"/>
      <c r="AB15" s="920"/>
      <c r="AC15" s="919"/>
      <c r="AD15" s="919"/>
      <c r="AE15" s="919"/>
      <c r="AF15" s="919"/>
      <c r="AG15" s="919"/>
      <c r="AH15" s="919"/>
      <c r="AI15" s="921">
        <f>SUM(I15:AH15)</f>
        <v>0</v>
      </c>
      <c r="AJ15" s="72"/>
    </row>
    <row r="16" spans="1:36" ht="21" customHeight="1">
      <c r="A16" s="76"/>
      <c r="B16" s="77"/>
      <c r="D16" s="923"/>
      <c r="E16" s="914" t="s">
        <v>1051</v>
      </c>
      <c r="F16" s="914"/>
      <c r="G16" s="914"/>
      <c r="H16" s="915"/>
      <c r="I16" s="916">
        <v>0</v>
      </c>
      <c r="J16" s="917">
        <v>0</v>
      </c>
      <c r="K16" s="917">
        <v>0</v>
      </c>
      <c r="L16" s="917">
        <v>0</v>
      </c>
      <c r="M16" s="917">
        <v>0</v>
      </c>
      <c r="N16" s="918">
        <v>0</v>
      </c>
      <c r="O16" s="919"/>
      <c r="P16" s="919"/>
      <c r="Q16" s="920"/>
      <c r="R16" s="919"/>
      <c r="S16" s="919"/>
      <c r="T16" s="920"/>
      <c r="U16" s="919"/>
      <c r="V16" s="919"/>
      <c r="W16" s="919"/>
      <c r="X16" s="919"/>
      <c r="Y16" s="919"/>
      <c r="Z16" s="919"/>
      <c r="AA16" s="919"/>
      <c r="AB16" s="920"/>
      <c r="AC16" s="919"/>
      <c r="AD16" s="919"/>
      <c r="AE16" s="919"/>
      <c r="AF16" s="919"/>
      <c r="AG16" s="919"/>
      <c r="AH16" s="919"/>
      <c r="AI16" s="921">
        <f>SUM(I16:AH16)</f>
        <v>0</v>
      </c>
      <c r="AJ16" s="72"/>
    </row>
    <row r="17" spans="1:36" ht="21" customHeight="1">
      <c r="A17" s="76"/>
      <c r="B17" s="77"/>
      <c r="D17" s="577" t="s">
        <v>461</v>
      </c>
      <c r="E17" s="914" t="s">
        <v>463</v>
      </c>
      <c r="F17" s="914"/>
      <c r="G17" s="914"/>
      <c r="H17" s="915"/>
      <c r="I17" s="916">
        <f aca="true" t="shared" si="2" ref="I17:N17">SUM(I15:I16)</f>
        <v>0</v>
      </c>
      <c r="J17" s="917">
        <f t="shared" si="2"/>
        <v>0</v>
      </c>
      <c r="K17" s="917">
        <f t="shared" si="2"/>
        <v>0</v>
      </c>
      <c r="L17" s="917">
        <f t="shared" si="2"/>
        <v>0</v>
      </c>
      <c r="M17" s="917">
        <f t="shared" si="2"/>
        <v>0</v>
      </c>
      <c r="N17" s="918">
        <f t="shared" si="2"/>
        <v>0</v>
      </c>
      <c r="O17" s="924">
        <f>SUM(O15:O16)</f>
        <v>0</v>
      </c>
      <c r="P17" s="924">
        <f aca="true" t="shared" si="3" ref="P17:AI17">SUM(P15:P16)</f>
        <v>0</v>
      </c>
      <c r="Q17" s="925">
        <f t="shared" si="3"/>
        <v>0</v>
      </c>
      <c r="R17" s="924">
        <f t="shared" si="3"/>
        <v>0</v>
      </c>
      <c r="S17" s="924">
        <f t="shared" si="3"/>
        <v>0</v>
      </c>
      <c r="T17" s="925">
        <f t="shared" si="3"/>
        <v>0</v>
      </c>
      <c r="U17" s="924">
        <f t="shared" si="3"/>
        <v>0</v>
      </c>
      <c r="V17" s="924">
        <f t="shared" si="3"/>
        <v>0</v>
      </c>
      <c r="W17" s="924">
        <f t="shared" si="3"/>
        <v>0</v>
      </c>
      <c r="X17" s="924">
        <f t="shared" si="3"/>
        <v>0</v>
      </c>
      <c r="Y17" s="924">
        <f t="shared" si="3"/>
        <v>0</v>
      </c>
      <c r="Z17" s="924">
        <f t="shared" si="3"/>
        <v>0</v>
      </c>
      <c r="AA17" s="924">
        <f t="shared" si="3"/>
        <v>0</v>
      </c>
      <c r="AB17" s="925">
        <f t="shared" si="3"/>
        <v>0</v>
      </c>
      <c r="AC17" s="924">
        <f t="shared" si="3"/>
        <v>0</v>
      </c>
      <c r="AD17" s="924">
        <f t="shared" si="3"/>
        <v>0</v>
      </c>
      <c r="AE17" s="924">
        <f t="shared" si="3"/>
        <v>0</v>
      </c>
      <c r="AF17" s="924">
        <f t="shared" si="3"/>
        <v>0</v>
      </c>
      <c r="AG17" s="924">
        <f t="shared" si="3"/>
        <v>0</v>
      </c>
      <c r="AH17" s="924">
        <f t="shared" si="3"/>
        <v>0</v>
      </c>
      <c r="AI17" s="921">
        <f t="shared" si="3"/>
        <v>0</v>
      </c>
      <c r="AJ17" s="72"/>
    </row>
    <row r="18" spans="1:36" ht="21" customHeight="1">
      <c r="A18" s="76"/>
      <c r="B18" s="77"/>
      <c r="D18" s="913" t="s">
        <v>440</v>
      </c>
      <c r="E18" s="914" t="s">
        <v>462</v>
      </c>
      <c r="F18" s="914"/>
      <c r="G18" s="914"/>
      <c r="H18" s="915"/>
      <c r="I18" s="916">
        <v>0</v>
      </c>
      <c r="J18" s="917">
        <v>0</v>
      </c>
      <c r="K18" s="917">
        <v>0</v>
      </c>
      <c r="L18" s="917">
        <v>0</v>
      </c>
      <c r="M18" s="917">
        <v>0</v>
      </c>
      <c r="N18" s="918">
        <v>0</v>
      </c>
      <c r="O18" s="919"/>
      <c r="P18" s="919"/>
      <c r="Q18" s="920"/>
      <c r="R18" s="919"/>
      <c r="S18" s="919"/>
      <c r="T18" s="920"/>
      <c r="U18" s="919"/>
      <c r="V18" s="919"/>
      <c r="W18" s="919"/>
      <c r="X18" s="919"/>
      <c r="Y18" s="919"/>
      <c r="Z18" s="919"/>
      <c r="AA18" s="919"/>
      <c r="AB18" s="920"/>
      <c r="AC18" s="919"/>
      <c r="AD18" s="919"/>
      <c r="AE18" s="919"/>
      <c r="AF18" s="919"/>
      <c r="AG18" s="919"/>
      <c r="AH18" s="919"/>
      <c r="AI18" s="921">
        <f>SUM(I18:AH18)</f>
        <v>0</v>
      </c>
      <c r="AJ18" s="72"/>
    </row>
    <row r="19" spans="1:36" ht="21" customHeight="1">
      <c r="A19" s="76"/>
      <c r="B19" s="77"/>
      <c r="D19" s="537" t="s">
        <v>636</v>
      </c>
      <c r="E19" s="569" t="s">
        <v>637</v>
      </c>
      <c r="F19" s="569"/>
      <c r="G19" s="569"/>
      <c r="H19" s="570"/>
      <c r="I19" s="302">
        <v>0</v>
      </c>
      <c r="J19" s="303">
        <v>0</v>
      </c>
      <c r="K19" s="303">
        <v>0</v>
      </c>
      <c r="L19" s="303">
        <v>0</v>
      </c>
      <c r="M19" s="303">
        <v>0</v>
      </c>
      <c r="N19" s="407">
        <v>0</v>
      </c>
      <c r="O19" s="305"/>
      <c r="P19" s="305"/>
      <c r="Q19" s="304"/>
      <c r="R19" s="305"/>
      <c r="S19" s="305"/>
      <c r="T19" s="304"/>
      <c r="U19" s="305"/>
      <c r="V19" s="305"/>
      <c r="W19" s="305"/>
      <c r="X19" s="305"/>
      <c r="Y19" s="305"/>
      <c r="Z19" s="305"/>
      <c r="AA19" s="305"/>
      <c r="AB19" s="304"/>
      <c r="AC19" s="305"/>
      <c r="AD19" s="305"/>
      <c r="AE19" s="305"/>
      <c r="AF19" s="305"/>
      <c r="AG19" s="305"/>
      <c r="AH19" s="305"/>
      <c r="AI19" s="306">
        <f>SUM(I19:AH19)</f>
        <v>0</v>
      </c>
      <c r="AJ19" s="72"/>
    </row>
    <row r="20" spans="1:36" ht="21" customHeight="1">
      <c r="A20" s="76"/>
      <c r="B20" s="574"/>
      <c r="C20" s="79">
        <v>1</v>
      </c>
      <c r="D20" s="572" t="s">
        <v>465</v>
      </c>
      <c r="E20" s="572"/>
      <c r="F20" s="572"/>
      <c r="G20" s="572"/>
      <c r="H20" s="584"/>
      <c r="I20" s="585">
        <f>SUM(I14,I17:I19)</f>
        <v>0</v>
      </c>
      <c r="J20" s="586">
        <f aca="true" t="shared" si="4" ref="J20:AI20">SUM(J14,J17:J19)</f>
        <v>0</v>
      </c>
      <c r="K20" s="586">
        <f t="shared" si="4"/>
        <v>0</v>
      </c>
      <c r="L20" s="586">
        <f t="shared" si="4"/>
        <v>0</v>
      </c>
      <c r="M20" s="586">
        <f t="shared" si="4"/>
        <v>0</v>
      </c>
      <c r="N20" s="587">
        <f t="shared" si="4"/>
        <v>0</v>
      </c>
      <c r="O20" s="590">
        <f t="shared" si="4"/>
        <v>0</v>
      </c>
      <c r="P20" s="590">
        <f t="shared" si="4"/>
        <v>0</v>
      </c>
      <c r="Q20" s="591">
        <f t="shared" si="4"/>
        <v>0</v>
      </c>
      <c r="R20" s="590">
        <f t="shared" si="4"/>
        <v>0</v>
      </c>
      <c r="S20" s="590">
        <f t="shared" si="4"/>
        <v>0</v>
      </c>
      <c r="T20" s="591">
        <f t="shared" si="4"/>
        <v>0</v>
      </c>
      <c r="U20" s="590">
        <f t="shared" si="4"/>
        <v>0</v>
      </c>
      <c r="V20" s="590">
        <f t="shared" si="4"/>
        <v>0</v>
      </c>
      <c r="W20" s="590">
        <f t="shared" si="4"/>
        <v>0</v>
      </c>
      <c r="X20" s="590">
        <f t="shared" si="4"/>
        <v>0</v>
      </c>
      <c r="Y20" s="590">
        <f t="shared" si="4"/>
        <v>0</v>
      </c>
      <c r="Z20" s="590">
        <f t="shared" si="4"/>
        <v>0</v>
      </c>
      <c r="AA20" s="590">
        <f t="shared" si="4"/>
        <v>0</v>
      </c>
      <c r="AB20" s="591">
        <f t="shared" si="4"/>
        <v>0</v>
      </c>
      <c r="AC20" s="590">
        <f t="shared" si="4"/>
        <v>0</v>
      </c>
      <c r="AD20" s="590">
        <f t="shared" si="4"/>
        <v>0</v>
      </c>
      <c r="AE20" s="590">
        <f t="shared" si="4"/>
        <v>0</v>
      </c>
      <c r="AF20" s="590">
        <f t="shared" si="4"/>
        <v>0</v>
      </c>
      <c r="AG20" s="590">
        <f t="shared" si="4"/>
        <v>0</v>
      </c>
      <c r="AH20" s="590">
        <f t="shared" si="4"/>
        <v>0</v>
      </c>
      <c r="AI20" s="592">
        <f t="shared" si="4"/>
        <v>0</v>
      </c>
      <c r="AJ20" s="72"/>
    </row>
    <row r="21" spans="1:36" ht="21" customHeight="1">
      <c r="A21" s="76"/>
      <c r="B21" s="77"/>
      <c r="D21" s="900" t="s">
        <v>638</v>
      </c>
      <c r="E21" s="575" t="s">
        <v>464</v>
      </c>
      <c r="F21" s="575"/>
      <c r="G21" s="575"/>
      <c r="H21" s="576"/>
      <c r="I21" s="901">
        <v>0</v>
      </c>
      <c r="J21" s="902">
        <v>0</v>
      </c>
      <c r="K21" s="902">
        <v>0</v>
      </c>
      <c r="L21" s="902">
        <v>0</v>
      </c>
      <c r="M21" s="902">
        <v>0</v>
      </c>
      <c r="N21" s="903">
        <v>0</v>
      </c>
      <c r="O21" s="904"/>
      <c r="P21" s="904"/>
      <c r="Q21" s="905"/>
      <c r="R21" s="904"/>
      <c r="S21" s="904"/>
      <c r="T21" s="905"/>
      <c r="U21" s="904"/>
      <c r="V21" s="904"/>
      <c r="W21" s="904"/>
      <c r="X21" s="904"/>
      <c r="Y21" s="904"/>
      <c r="Z21" s="904"/>
      <c r="AA21" s="904"/>
      <c r="AB21" s="905"/>
      <c r="AC21" s="904"/>
      <c r="AD21" s="904"/>
      <c r="AE21" s="904"/>
      <c r="AF21" s="904"/>
      <c r="AG21" s="904"/>
      <c r="AH21" s="904"/>
      <c r="AI21" s="921">
        <f>SUM(I21:AH21)</f>
        <v>0</v>
      </c>
      <c r="AJ21" s="72"/>
    </row>
    <row r="22" spans="1:36" ht="21" customHeight="1">
      <c r="A22" s="76"/>
      <c r="B22" s="77"/>
      <c r="D22" s="922"/>
      <c r="E22" s="914" t="s">
        <v>402</v>
      </c>
      <c r="F22" s="914"/>
      <c r="G22" s="914"/>
      <c r="H22" s="915"/>
      <c r="I22" s="916">
        <v>0</v>
      </c>
      <c r="J22" s="917">
        <v>0</v>
      </c>
      <c r="K22" s="917">
        <v>0</v>
      </c>
      <c r="L22" s="917">
        <v>0</v>
      </c>
      <c r="M22" s="917">
        <v>0</v>
      </c>
      <c r="N22" s="918">
        <v>0</v>
      </c>
      <c r="O22" s="919"/>
      <c r="P22" s="919"/>
      <c r="Q22" s="920"/>
      <c r="R22" s="919"/>
      <c r="S22" s="919"/>
      <c r="T22" s="920"/>
      <c r="U22" s="919"/>
      <c r="V22" s="919"/>
      <c r="W22" s="919"/>
      <c r="X22" s="919"/>
      <c r="Y22" s="919"/>
      <c r="Z22" s="919"/>
      <c r="AA22" s="919"/>
      <c r="AB22" s="920"/>
      <c r="AC22" s="919"/>
      <c r="AD22" s="919"/>
      <c r="AE22" s="919"/>
      <c r="AF22" s="919"/>
      <c r="AG22" s="919"/>
      <c r="AH22" s="919"/>
      <c r="AI22" s="921">
        <f>SUM(I22:AH22)</f>
        <v>0</v>
      </c>
      <c r="AJ22" s="72"/>
    </row>
    <row r="23" spans="1:36" ht="21" customHeight="1">
      <c r="A23" s="76"/>
      <c r="B23" s="77"/>
      <c r="D23" s="923"/>
      <c r="E23" s="914" t="s">
        <v>1051</v>
      </c>
      <c r="F23" s="914"/>
      <c r="G23" s="914"/>
      <c r="H23" s="915"/>
      <c r="I23" s="916">
        <v>0</v>
      </c>
      <c r="J23" s="917">
        <v>0</v>
      </c>
      <c r="K23" s="917">
        <v>0</v>
      </c>
      <c r="L23" s="917">
        <v>0</v>
      </c>
      <c r="M23" s="917">
        <v>0</v>
      </c>
      <c r="N23" s="918">
        <v>0</v>
      </c>
      <c r="O23" s="919"/>
      <c r="P23" s="919"/>
      <c r="Q23" s="920"/>
      <c r="R23" s="919"/>
      <c r="S23" s="919"/>
      <c r="T23" s="920"/>
      <c r="U23" s="919"/>
      <c r="V23" s="919"/>
      <c r="W23" s="919"/>
      <c r="X23" s="919"/>
      <c r="Y23" s="919"/>
      <c r="Z23" s="919"/>
      <c r="AA23" s="919"/>
      <c r="AB23" s="920"/>
      <c r="AC23" s="919"/>
      <c r="AD23" s="919"/>
      <c r="AE23" s="919"/>
      <c r="AF23" s="919"/>
      <c r="AG23" s="919"/>
      <c r="AH23" s="919"/>
      <c r="AI23" s="921">
        <f>SUM(I23:AH23)</f>
        <v>0</v>
      </c>
      <c r="AJ23" s="72"/>
    </row>
    <row r="24" spans="1:36" ht="21" customHeight="1">
      <c r="A24" s="76"/>
      <c r="B24" s="77"/>
      <c r="D24" s="79" t="s">
        <v>639</v>
      </c>
      <c r="E24" s="569" t="s">
        <v>640</v>
      </c>
      <c r="F24" s="569"/>
      <c r="G24" s="569"/>
      <c r="H24" s="570"/>
      <c r="I24" s="302">
        <f aca="true" t="shared" si="5" ref="I24:AI24">SUM(I22:I23)</f>
        <v>0</v>
      </c>
      <c r="J24" s="303">
        <f t="shared" si="5"/>
        <v>0</v>
      </c>
      <c r="K24" s="303">
        <f t="shared" si="5"/>
        <v>0</v>
      </c>
      <c r="L24" s="303">
        <f t="shared" si="5"/>
        <v>0</v>
      </c>
      <c r="M24" s="303">
        <f t="shared" si="5"/>
        <v>0</v>
      </c>
      <c r="N24" s="407">
        <f t="shared" si="5"/>
        <v>0</v>
      </c>
      <c r="O24" s="924">
        <f t="shared" si="5"/>
        <v>0</v>
      </c>
      <c r="P24" s="924">
        <f t="shared" si="5"/>
        <v>0</v>
      </c>
      <c r="Q24" s="925">
        <f t="shared" si="5"/>
        <v>0</v>
      </c>
      <c r="R24" s="924">
        <f t="shared" si="5"/>
        <v>0</v>
      </c>
      <c r="S24" s="924">
        <f t="shared" si="5"/>
        <v>0</v>
      </c>
      <c r="T24" s="925">
        <f t="shared" si="5"/>
        <v>0</v>
      </c>
      <c r="U24" s="924">
        <f t="shared" si="5"/>
        <v>0</v>
      </c>
      <c r="V24" s="924">
        <f t="shared" si="5"/>
        <v>0</v>
      </c>
      <c r="W24" s="924">
        <f t="shared" si="5"/>
        <v>0</v>
      </c>
      <c r="X24" s="924">
        <f t="shared" si="5"/>
        <v>0</v>
      </c>
      <c r="Y24" s="924">
        <f t="shared" si="5"/>
        <v>0</v>
      </c>
      <c r="Z24" s="924">
        <f t="shared" si="5"/>
        <v>0</v>
      </c>
      <c r="AA24" s="924">
        <f t="shared" si="5"/>
        <v>0</v>
      </c>
      <c r="AB24" s="925">
        <f t="shared" si="5"/>
        <v>0</v>
      </c>
      <c r="AC24" s="924">
        <f t="shared" si="5"/>
        <v>0</v>
      </c>
      <c r="AD24" s="924">
        <f t="shared" si="5"/>
        <v>0</v>
      </c>
      <c r="AE24" s="924">
        <f t="shared" si="5"/>
        <v>0</v>
      </c>
      <c r="AF24" s="924">
        <f t="shared" si="5"/>
        <v>0</v>
      </c>
      <c r="AG24" s="924">
        <f t="shared" si="5"/>
        <v>0</v>
      </c>
      <c r="AH24" s="924">
        <f t="shared" si="5"/>
        <v>0</v>
      </c>
      <c r="AI24" s="921">
        <f t="shared" si="5"/>
        <v>0</v>
      </c>
      <c r="AJ24" s="72"/>
    </row>
    <row r="25" spans="1:36" ht="21" customHeight="1">
      <c r="A25" s="76"/>
      <c r="B25" s="574"/>
      <c r="C25" s="79">
        <v>2</v>
      </c>
      <c r="D25" s="572" t="s">
        <v>466</v>
      </c>
      <c r="E25" s="572"/>
      <c r="F25" s="572"/>
      <c r="G25" s="572"/>
      <c r="H25" s="584"/>
      <c r="I25" s="585">
        <f>SUM(I21,I24)</f>
        <v>0</v>
      </c>
      <c r="J25" s="586">
        <f aca="true" t="shared" si="6" ref="J25:AH25">SUM(J21,J24)</f>
        <v>0</v>
      </c>
      <c r="K25" s="586">
        <f t="shared" si="6"/>
        <v>0</v>
      </c>
      <c r="L25" s="586">
        <f t="shared" si="6"/>
        <v>0</v>
      </c>
      <c r="M25" s="586">
        <f t="shared" si="6"/>
        <v>0</v>
      </c>
      <c r="N25" s="587">
        <f t="shared" si="6"/>
        <v>0</v>
      </c>
      <c r="O25" s="590">
        <f t="shared" si="6"/>
        <v>0</v>
      </c>
      <c r="P25" s="590">
        <f t="shared" si="6"/>
        <v>0</v>
      </c>
      <c r="Q25" s="591">
        <f t="shared" si="6"/>
        <v>0</v>
      </c>
      <c r="R25" s="590">
        <f t="shared" si="6"/>
        <v>0</v>
      </c>
      <c r="S25" s="590">
        <f t="shared" si="6"/>
        <v>0</v>
      </c>
      <c r="T25" s="591">
        <f t="shared" si="6"/>
        <v>0</v>
      </c>
      <c r="U25" s="590">
        <f t="shared" si="6"/>
        <v>0</v>
      </c>
      <c r="V25" s="590">
        <f t="shared" si="6"/>
        <v>0</v>
      </c>
      <c r="W25" s="590">
        <f t="shared" si="6"/>
        <v>0</v>
      </c>
      <c r="X25" s="590">
        <f t="shared" si="6"/>
        <v>0</v>
      </c>
      <c r="Y25" s="590">
        <f t="shared" si="6"/>
        <v>0</v>
      </c>
      <c r="Z25" s="590">
        <f t="shared" si="6"/>
        <v>0</v>
      </c>
      <c r="AA25" s="590">
        <f t="shared" si="6"/>
        <v>0</v>
      </c>
      <c r="AB25" s="591">
        <f t="shared" si="6"/>
        <v>0</v>
      </c>
      <c r="AC25" s="590">
        <f t="shared" si="6"/>
        <v>0</v>
      </c>
      <c r="AD25" s="590">
        <f t="shared" si="6"/>
        <v>0</v>
      </c>
      <c r="AE25" s="590">
        <f t="shared" si="6"/>
        <v>0</v>
      </c>
      <c r="AF25" s="590">
        <f t="shared" si="6"/>
        <v>0</v>
      </c>
      <c r="AG25" s="590">
        <f t="shared" si="6"/>
        <v>0</v>
      </c>
      <c r="AH25" s="590">
        <f t="shared" si="6"/>
        <v>0</v>
      </c>
      <c r="AI25" s="592">
        <f>SUM(AI21,AI24)</f>
        <v>0</v>
      </c>
      <c r="AJ25" s="72"/>
    </row>
    <row r="26" spans="1:36" ht="21" customHeight="1" thickBot="1">
      <c r="A26" s="76"/>
      <c r="B26" s="262" t="s">
        <v>641</v>
      </c>
      <c r="C26" s="263" t="s">
        <v>467</v>
      </c>
      <c r="D26" s="263"/>
      <c r="E26" s="263"/>
      <c r="F26" s="263"/>
      <c r="G26" s="263"/>
      <c r="H26" s="264"/>
      <c r="I26" s="300">
        <f>SUM(I20,I25)</f>
        <v>0</v>
      </c>
      <c r="J26" s="280">
        <f aca="true" t="shared" si="7" ref="J26:AI26">SUM(J20,J25)</f>
        <v>0</v>
      </c>
      <c r="K26" s="280">
        <f>SUM(K20,K25)</f>
        <v>0</v>
      </c>
      <c r="L26" s="280">
        <f t="shared" si="7"/>
        <v>0</v>
      </c>
      <c r="M26" s="280">
        <f t="shared" si="7"/>
        <v>0</v>
      </c>
      <c r="N26" s="408">
        <f t="shared" si="7"/>
        <v>0</v>
      </c>
      <c r="O26" s="280">
        <f t="shared" si="7"/>
        <v>0</v>
      </c>
      <c r="P26" s="280">
        <f t="shared" si="7"/>
        <v>0</v>
      </c>
      <c r="Q26" s="280">
        <f t="shared" si="7"/>
        <v>0</v>
      </c>
      <c r="R26" s="280">
        <f t="shared" si="7"/>
        <v>0</v>
      </c>
      <c r="S26" s="280">
        <f t="shared" si="7"/>
        <v>0</v>
      </c>
      <c r="T26" s="280">
        <f t="shared" si="7"/>
        <v>0</v>
      </c>
      <c r="U26" s="280">
        <f t="shared" si="7"/>
        <v>0</v>
      </c>
      <c r="V26" s="280">
        <f t="shared" si="7"/>
        <v>0</v>
      </c>
      <c r="W26" s="280">
        <f t="shared" si="7"/>
        <v>0</v>
      </c>
      <c r="X26" s="280">
        <f t="shared" si="7"/>
        <v>0</v>
      </c>
      <c r="Y26" s="280">
        <f t="shared" si="7"/>
        <v>0</v>
      </c>
      <c r="Z26" s="280">
        <f t="shared" si="7"/>
        <v>0</v>
      </c>
      <c r="AA26" s="280">
        <f t="shared" si="7"/>
        <v>0</v>
      </c>
      <c r="AB26" s="280">
        <f t="shared" si="7"/>
        <v>0</v>
      </c>
      <c r="AC26" s="280">
        <f t="shared" si="7"/>
        <v>0</v>
      </c>
      <c r="AD26" s="280">
        <f t="shared" si="7"/>
        <v>0</v>
      </c>
      <c r="AE26" s="280">
        <f t="shared" si="7"/>
        <v>0</v>
      </c>
      <c r="AF26" s="280">
        <f t="shared" si="7"/>
        <v>0</v>
      </c>
      <c r="AG26" s="280">
        <f t="shared" si="7"/>
        <v>0</v>
      </c>
      <c r="AH26" s="280">
        <f t="shared" si="7"/>
        <v>0</v>
      </c>
      <c r="AI26" s="80">
        <f t="shared" si="7"/>
        <v>0</v>
      </c>
      <c r="AJ26" s="72"/>
    </row>
    <row r="27" spans="1:36" ht="21" customHeight="1" thickBot="1">
      <c r="A27" s="76"/>
      <c r="B27" s="899"/>
      <c r="C27" s="856" t="s">
        <v>642</v>
      </c>
      <c r="D27" s="856"/>
      <c r="E27" s="856"/>
      <c r="F27" s="856"/>
      <c r="G27" s="856"/>
      <c r="H27" s="931"/>
      <c r="I27" s="300">
        <f aca="true" t="shared" si="8" ref="I27:AI27">SUM(I13,I26)</f>
        <v>0</v>
      </c>
      <c r="J27" s="280">
        <f t="shared" si="8"/>
        <v>0</v>
      </c>
      <c r="K27" s="280">
        <f t="shared" si="8"/>
        <v>0</v>
      </c>
      <c r="L27" s="280">
        <f t="shared" si="8"/>
        <v>0</v>
      </c>
      <c r="M27" s="280">
        <f t="shared" si="8"/>
        <v>0</v>
      </c>
      <c r="N27" s="408">
        <f t="shared" si="8"/>
        <v>0</v>
      </c>
      <c r="O27" s="280">
        <f t="shared" si="8"/>
        <v>0</v>
      </c>
      <c r="P27" s="287">
        <f t="shared" si="8"/>
        <v>0</v>
      </c>
      <c r="Q27" s="287">
        <f t="shared" si="8"/>
        <v>0</v>
      </c>
      <c r="R27" s="287">
        <f t="shared" si="8"/>
        <v>0</v>
      </c>
      <c r="S27" s="287">
        <f t="shared" si="8"/>
        <v>0</v>
      </c>
      <c r="T27" s="287">
        <f t="shared" si="8"/>
        <v>0</v>
      </c>
      <c r="U27" s="287">
        <f t="shared" si="8"/>
        <v>0</v>
      </c>
      <c r="V27" s="287">
        <f t="shared" si="8"/>
        <v>0</v>
      </c>
      <c r="W27" s="287">
        <f t="shared" si="8"/>
        <v>0</v>
      </c>
      <c r="X27" s="287">
        <f t="shared" si="8"/>
        <v>0</v>
      </c>
      <c r="Y27" s="287">
        <f t="shared" si="8"/>
        <v>0</v>
      </c>
      <c r="Z27" s="287">
        <f t="shared" si="8"/>
        <v>0</v>
      </c>
      <c r="AA27" s="287">
        <f t="shared" si="8"/>
        <v>0</v>
      </c>
      <c r="AB27" s="287">
        <f t="shared" si="8"/>
        <v>0</v>
      </c>
      <c r="AC27" s="287">
        <f t="shared" si="8"/>
        <v>0</v>
      </c>
      <c r="AD27" s="287">
        <f t="shared" si="8"/>
        <v>0</v>
      </c>
      <c r="AE27" s="287">
        <f t="shared" si="8"/>
        <v>0</v>
      </c>
      <c r="AF27" s="287">
        <f t="shared" si="8"/>
        <v>0</v>
      </c>
      <c r="AG27" s="287">
        <f t="shared" si="8"/>
        <v>0</v>
      </c>
      <c r="AH27" s="287">
        <f t="shared" si="8"/>
        <v>0</v>
      </c>
      <c r="AI27" s="80">
        <f t="shared" si="8"/>
        <v>0</v>
      </c>
      <c r="AJ27" s="72"/>
    </row>
    <row r="28" spans="1:36" ht="21" customHeight="1" thickBot="1">
      <c r="A28" s="76"/>
      <c r="B28" s="899"/>
      <c r="C28" s="856" t="s">
        <v>468</v>
      </c>
      <c r="D28" s="856"/>
      <c r="E28" s="856"/>
      <c r="F28" s="856"/>
      <c r="G28" s="856"/>
      <c r="H28" s="931"/>
      <c r="I28" s="932"/>
      <c r="J28" s="933"/>
      <c r="K28" s="933"/>
      <c r="L28" s="933"/>
      <c r="M28" s="933"/>
      <c r="N28" s="934"/>
      <c r="O28" s="933"/>
      <c r="P28" s="935"/>
      <c r="Q28" s="935"/>
      <c r="R28" s="935"/>
      <c r="S28" s="935"/>
      <c r="T28" s="935"/>
      <c r="U28" s="935"/>
      <c r="V28" s="935"/>
      <c r="W28" s="935"/>
      <c r="X28" s="935"/>
      <c r="Y28" s="935"/>
      <c r="Z28" s="935"/>
      <c r="AA28" s="935"/>
      <c r="AB28" s="935"/>
      <c r="AC28" s="935"/>
      <c r="AD28" s="935"/>
      <c r="AE28" s="935"/>
      <c r="AF28" s="935"/>
      <c r="AG28" s="935"/>
      <c r="AH28" s="935"/>
      <c r="AI28" s="80">
        <f>SUM(I28:AH28)</f>
        <v>0</v>
      </c>
      <c r="AJ28" s="72"/>
    </row>
    <row r="29" spans="1:36" ht="7.5" customHeight="1">
      <c r="A29" s="72"/>
      <c r="B29" s="81"/>
      <c r="C29" s="82"/>
      <c r="D29" s="82"/>
      <c r="E29" s="82"/>
      <c r="F29" s="82"/>
      <c r="G29" s="82"/>
      <c r="H29" s="82"/>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2"/>
    </row>
    <row r="30" spans="1:36" s="1151" customFormat="1" ht="13.5">
      <c r="A30" s="55"/>
      <c r="B30" s="245" t="s">
        <v>643</v>
      </c>
      <c r="C30" s="246"/>
      <c r="D30" s="1299" t="s">
        <v>644</v>
      </c>
      <c r="E30" s="1300"/>
      <c r="F30" s="1300"/>
      <c r="G30" s="1300"/>
      <c r="H30" s="1300"/>
      <c r="I30" s="1300"/>
      <c r="J30" s="1300"/>
      <c r="K30" s="1300"/>
      <c r="L30" s="1300"/>
      <c r="M30" s="1300"/>
      <c r="N30" s="1300"/>
      <c r="O30" s="1300"/>
      <c r="P30" s="1300"/>
      <c r="Q30" s="1300"/>
      <c r="R30" s="1300"/>
      <c r="S30" s="1300"/>
      <c r="T30" s="1300"/>
      <c r="U30" s="1300"/>
      <c r="V30" s="1300"/>
      <c r="W30" s="1300"/>
      <c r="X30" s="1300"/>
      <c r="Y30" s="1300"/>
      <c r="Z30" s="1300"/>
      <c r="AA30" s="1300"/>
      <c r="AB30" s="1300"/>
      <c r="AC30" s="1300"/>
      <c r="AD30" s="1300"/>
      <c r="AE30" s="1300"/>
      <c r="AF30" s="1300"/>
      <c r="AG30" s="1300"/>
      <c r="AH30" s="1300"/>
      <c r="AI30" s="1300"/>
      <c r="AJ30" s="1300"/>
    </row>
    <row r="31" spans="1:36" s="1151" customFormat="1" ht="13.5">
      <c r="A31" s="55"/>
      <c r="B31" s="245" t="s">
        <v>1010</v>
      </c>
      <c r="C31" s="246"/>
      <c r="D31" s="1301" t="s">
        <v>878</v>
      </c>
      <c r="E31" s="1294"/>
      <c r="F31" s="1294"/>
      <c r="G31" s="1294"/>
      <c r="H31" s="1294"/>
      <c r="I31" s="1294"/>
      <c r="J31" s="1294"/>
      <c r="K31" s="1294"/>
      <c r="L31" s="1294"/>
      <c r="M31" s="1294"/>
      <c r="N31" s="1294"/>
      <c r="O31" s="1294"/>
      <c r="P31" s="1294"/>
      <c r="Q31" s="1294"/>
      <c r="R31" s="1294"/>
      <c r="S31" s="1294"/>
      <c r="T31" s="1294"/>
      <c r="U31" s="1294"/>
      <c r="V31" s="1294"/>
      <c r="W31" s="1294"/>
      <c r="X31" s="1294"/>
      <c r="Y31" s="1294"/>
      <c r="Z31" s="1294"/>
      <c r="AA31" s="1294"/>
      <c r="AB31" s="1294"/>
      <c r="AC31" s="1294"/>
      <c r="AD31" s="1294"/>
      <c r="AE31" s="1294"/>
      <c r="AF31" s="1294"/>
      <c r="AG31" s="1294"/>
      <c r="AH31" s="1294"/>
      <c r="AI31" s="1294"/>
      <c r="AJ31" s="1294"/>
    </row>
    <row r="32" spans="1:36" s="1151" customFormat="1" ht="13.5">
      <c r="A32" s="55"/>
      <c r="B32" s="39" t="s">
        <v>1011</v>
      </c>
      <c r="C32" s="246"/>
      <c r="D32" s="1301" t="s">
        <v>748</v>
      </c>
      <c r="E32" s="1294"/>
      <c r="F32" s="1294"/>
      <c r="G32" s="1294"/>
      <c r="H32" s="1294"/>
      <c r="I32" s="1294"/>
      <c r="J32" s="1294"/>
      <c r="K32" s="1294"/>
      <c r="L32" s="1294"/>
      <c r="M32" s="1294"/>
      <c r="N32" s="1294"/>
      <c r="O32" s="1294"/>
      <c r="P32" s="1294"/>
      <c r="Q32" s="1294"/>
      <c r="R32" s="1294"/>
      <c r="S32" s="1294"/>
      <c r="T32" s="1294"/>
      <c r="U32" s="1294"/>
      <c r="V32" s="1294"/>
      <c r="W32" s="1294"/>
      <c r="X32" s="1294"/>
      <c r="Y32" s="1294"/>
      <c r="Z32" s="1294"/>
      <c r="AA32" s="1294"/>
      <c r="AB32" s="1294"/>
      <c r="AC32" s="1294"/>
      <c r="AD32" s="1294"/>
      <c r="AE32" s="1294"/>
      <c r="AF32" s="1294"/>
      <c r="AG32" s="1294"/>
      <c r="AH32" s="1294"/>
      <c r="AI32" s="1294"/>
      <c r="AJ32" s="1294"/>
    </row>
    <row r="33" spans="1:36" s="1151" customFormat="1" ht="13.5">
      <c r="A33" s="55"/>
      <c r="B33" s="39" t="s">
        <v>73</v>
      </c>
      <c r="C33" s="246"/>
      <c r="D33" s="1150" t="s">
        <v>745</v>
      </c>
      <c r="E33" s="557"/>
      <c r="F33" s="557"/>
      <c r="G33" s="557"/>
      <c r="H33" s="557"/>
      <c r="I33" s="557"/>
      <c r="J33" s="557"/>
      <c r="K33" s="557"/>
      <c r="L33" s="557"/>
      <c r="M33" s="557"/>
      <c r="N33" s="557"/>
      <c r="O33" s="557"/>
      <c r="P33" s="557"/>
      <c r="Q33" s="557"/>
      <c r="R33" s="557"/>
      <c r="S33" s="557"/>
      <c r="T33" s="557"/>
      <c r="U33" s="557"/>
      <c r="V33" s="557"/>
      <c r="W33" s="557"/>
      <c r="X33" s="557"/>
      <c r="Y33" s="557"/>
      <c r="Z33" s="557"/>
      <c r="AA33" s="557"/>
      <c r="AB33" s="557"/>
      <c r="AC33" s="557"/>
      <c r="AD33" s="557"/>
      <c r="AE33" s="557"/>
      <c r="AF33" s="557"/>
      <c r="AG33" s="557"/>
      <c r="AH33" s="557"/>
      <c r="AI33" s="557"/>
      <c r="AJ33" s="557"/>
    </row>
    <row r="34" spans="1:36" s="1151" customFormat="1" ht="13.5">
      <c r="A34" s="61"/>
      <c r="B34" s="39" t="s">
        <v>70</v>
      </c>
      <c r="C34" s="246"/>
      <c r="D34" s="1293" t="s">
        <v>454</v>
      </c>
      <c r="E34" s="1294"/>
      <c r="F34" s="1294"/>
      <c r="G34" s="1294"/>
      <c r="H34" s="1294"/>
      <c r="I34" s="1294"/>
      <c r="J34" s="1294"/>
      <c r="K34" s="1294"/>
      <c r="L34" s="1294"/>
      <c r="M34" s="1294"/>
      <c r="N34" s="1294"/>
      <c r="O34" s="1294"/>
      <c r="P34" s="1294"/>
      <c r="Q34" s="1294"/>
      <c r="R34" s="1294"/>
      <c r="S34" s="1294"/>
      <c r="T34" s="1294"/>
      <c r="U34" s="1294"/>
      <c r="V34" s="1294"/>
      <c r="W34" s="1294"/>
      <c r="X34" s="1294"/>
      <c r="Y34" s="1294"/>
      <c r="Z34" s="1294"/>
      <c r="AA34" s="1294"/>
      <c r="AB34" s="1294"/>
      <c r="AC34" s="1294"/>
      <c r="AD34" s="1294"/>
      <c r="AE34" s="1294"/>
      <c r="AF34" s="1294"/>
      <c r="AG34" s="1294"/>
      <c r="AH34" s="1294"/>
      <c r="AI34" s="1294"/>
      <c r="AJ34" s="1294"/>
    </row>
    <row r="35" spans="1:36" s="1151" customFormat="1" ht="13.5">
      <c r="A35" s="61"/>
      <c r="B35" s="39" t="s">
        <v>71</v>
      </c>
      <c r="C35" s="246"/>
      <c r="D35" s="1293" t="s">
        <v>747</v>
      </c>
      <c r="E35" s="1294"/>
      <c r="F35" s="1294"/>
      <c r="G35" s="1294"/>
      <c r="H35" s="1294"/>
      <c r="I35" s="1294"/>
      <c r="J35" s="1294"/>
      <c r="K35" s="1294"/>
      <c r="L35" s="1294"/>
      <c r="M35" s="1294"/>
      <c r="N35" s="1294"/>
      <c r="O35" s="1294"/>
      <c r="P35" s="1294"/>
      <c r="Q35" s="1294"/>
      <c r="R35" s="1294"/>
      <c r="S35" s="1294"/>
      <c r="T35" s="1294"/>
      <c r="U35" s="1294"/>
      <c r="V35" s="1294"/>
      <c r="W35" s="1294"/>
      <c r="X35" s="1294"/>
      <c r="Y35" s="1294"/>
      <c r="Z35" s="1294"/>
      <c r="AA35" s="1294"/>
      <c r="AB35" s="1294"/>
      <c r="AC35" s="1294"/>
      <c r="AD35" s="1294"/>
      <c r="AE35" s="1294"/>
      <c r="AF35" s="1294"/>
      <c r="AG35" s="1294"/>
      <c r="AH35" s="1294"/>
      <c r="AI35" s="1294"/>
      <c r="AJ35" s="1294"/>
    </row>
    <row r="36" spans="2:36" ht="14.25" thickBot="1">
      <c r="B36" s="245"/>
      <c r="C36" s="246"/>
      <c r="D36" s="558"/>
      <c r="E36" s="557"/>
      <c r="F36" s="557"/>
      <c r="G36" s="557"/>
      <c r="H36" s="557"/>
      <c r="I36" s="557"/>
      <c r="J36" s="557"/>
      <c r="K36" s="557"/>
      <c r="L36" s="557"/>
      <c r="M36" s="557"/>
      <c r="N36" s="557"/>
      <c r="O36" s="557"/>
      <c r="P36" s="557"/>
      <c r="Q36" s="557"/>
      <c r="R36" s="557"/>
      <c r="S36" s="557"/>
      <c r="T36" s="557"/>
      <c r="U36" s="557"/>
      <c r="V36" s="557"/>
      <c r="W36" s="557"/>
      <c r="X36" s="557"/>
      <c r="Y36" s="557"/>
      <c r="Z36" s="557"/>
      <c r="AA36" s="557"/>
      <c r="AB36" s="557"/>
      <c r="AC36" s="557"/>
      <c r="AD36" s="557"/>
      <c r="AE36" s="557"/>
      <c r="AF36" s="557"/>
      <c r="AG36" s="557"/>
      <c r="AH36" s="557"/>
      <c r="AI36" s="557"/>
      <c r="AJ36" s="557"/>
    </row>
    <row r="37" spans="31:35" ht="13.5">
      <c r="AE37" s="1295" t="s">
        <v>127</v>
      </c>
      <c r="AF37" s="1296"/>
      <c r="AG37" s="310"/>
      <c r="AH37" s="310"/>
      <c r="AI37" s="311"/>
    </row>
    <row r="38" spans="31:35" ht="14.25" thickBot="1">
      <c r="AE38" s="1297"/>
      <c r="AF38" s="1298"/>
      <c r="AG38" s="312"/>
      <c r="AH38" s="312"/>
      <c r="AI38" s="313"/>
    </row>
  </sheetData>
  <sheetProtection/>
  <mergeCells count="12">
    <mergeCell ref="B1:AI1"/>
    <mergeCell ref="B3:AI3"/>
    <mergeCell ref="B6:H8"/>
    <mergeCell ref="I6:N7"/>
    <mergeCell ref="R6:AH7"/>
    <mergeCell ref="AI6:AI8"/>
    <mergeCell ref="D35:AJ35"/>
    <mergeCell ref="AE37:AF38"/>
    <mergeCell ref="D30:AJ30"/>
    <mergeCell ref="D31:AJ31"/>
    <mergeCell ref="D32:AJ32"/>
    <mergeCell ref="D34:AJ34"/>
  </mergeCells>
  <printOptions/>
  <pageMargins left="0.6692913385826772" right="0.5118110236220472" top="0.7874015748031497" bottom="0.7874015748031497" header="0.5118110236220472" footer="0.5118110236220472"/>
  <pageSetup fitToHeight="1" fitToWidth="1" horizontalDpi="1200" verticalDpi="1200" orientation="landscape" paperSize="8" scale="5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R53"/>
  <sheetViews>
    <sheetView view="pageBreakPreview" zoomScale="85" zoomScaleNormal="115" zoomScaleSheetLayoutView="85" zoomScalePageLayoutView="0" workbookViewId="0" topLeftCell="A1">
      <selection activeCell="T37" sqref="T37"/>
    </sheetView>
  </sheetViews>
  <sheetFormatPr defaultColWidth="9.00390625" defaultRowHeight="13.5"/>
  <cols>
    <col min="1" max="5" width="2.625" style="47" customWidth="1"/>
    <col min="6" max="6" width="21.375" style="47" customWidth="1"/>
    <col min="7" max="7" width="5.00390625" style="47" bestFit="1" customWidth="1"/>
    <col min="8" max="14" width="12.625" style="47" customWidth="1"/>
    <col min="15" max="15" width="1.625" style="47" customWidth="1"/>
    <col min="16" max="16" width="11.625" style="47" bestFit="1" customWidth="1"/>
    <col min="17" max="19" width="8.625" style="47" customWidth="1"/>
    <col min="20" max="25" width="9.00390625" style="47" customWidth="1"/>
    <col min="26" max="26" width="2.50390625" style="47" customWidth="1"/>
    <col min="27" max="16384" width="9.00390625" style="47" customWidth="1"/>
  </cols>
  <sheetData>
    <row r="1" spans="2:15" s="5" customFormat="1" ht="18" customHeight="1">
      <c r="B1" s="1221" t="s">
        <v>424</v>
      </c>
      <c r="C1" s="1286"/>
      <c r="D1" s="1286"/>
      <c r="E1" s="1286"/>
      <c r="F1" s="1286"/>
      <c r="G1" s="1286"/>
      <c r="H1" s="1286"/>
      <c r="I1" s="1286"/>
      <c r="J1" s="1286"/>
      <c r="K1" s="1286"/>
      <c r="L1" s="1286"/>
      <c r="M1" s="1286"/>
      <c r="N1" s="1286"/>
      <c r="O1" s="14"/>
    </row>
    <row r="2" spans="6:17" s="5" customFormat="1" ht="8.25" customHeight="1">
      <c r="F2" s="14"/>
      <c r="G2" s="14"/>
      <c r="H2" s="14"/>
      <c r="I2" s="14"/>
      <c r="J2" s="14"/>
      <c r="K2" s="14"/>
      <c r="L2" s="14"/>
      <c r="M2" s="14"/>
      <c r="N2" s="14"/>
      <c r="O2" s="14"/>
      <c r="P2" s="221"/>
      <c r="Q2" s="222"/>
    </row>
    <row r="3" spans="2:18" s="44" customFormat="1" ht="21" customHeight="1">
      <c r="B3" s="1287" t="s">
        <v>434</v>
      </c>
      <c r="C3" s="1288"/>
      <c r="D3" s="1288"/>
      <c r="E3" s="1288"/>
      <c r="F3" s="1288"/>
      <c r="G3" s="1288"/>
      <c r="H3" s="1288"/>
      <c r="I3" s="1288"/>
      <c r="J3" s="1288"/>
      <c r="K3" s="1288"/>
      <c r="L3" s="1288"/>
      <c r="M3" s="1288"/>
      <c r="N3" s="1288"/>
      <c r="O3" s="227"/>
      <c r="P3" s="227"/>
      <c r="Q3" s="227"/>
      <c r="R3" s="49"/>
    </row>
    <row r="4" spans="2:17" s="44" customFormat="1" ht="8.25" customHeight="1">
      <c r="B4" s="49"/>
      <c r="C4" s="49"/>
      <c r="D4" s="49"/>
      <c r="E4" s="49"/>
      <c r="F4" s="49"/>
      <c r="G4" s="49"/>
      <c r="H4" s="49"/>
      <c r="I4" s="49"/>
      <c r="J4" s="49"/>
      <c r="K4" s="49"/>
      <c r="L4" s="49"/>
      <c r="M4" s="49"/>
      <c r="N4" s="49"/>
      <c r="O4" s="49"/>
      <c r="P4" s="49"/>
      <c r="Q4" s="49"/>
    </row>
    <row r="5" spans="2:14" ht="14.25" thickBot="1">
      <c r="B5" s="48"/>
      <c r="C5" s="48"/>
      <c r="D5" s="48"/>
      <c r="E5" s="48"/>
      <c r="F5" s="49"/>
      <c r="G5" s="49"/>
      <c r="H5" s="49"/>
      <c r="I5" s="49"/>
      <c r="J5" s="49"/>
      <c r="K5" s="49"/>
      <c r="L5" s="49"/>
      <c r="M5" s="49"/>
      <c r="N5" s="50" t="s">
        <v>120</v>
      </c>
    </row>
    <row r="6" spans="1:17" ht="21" customHeight="1" thickBot="1">
      <c r="A6" s="228"/>
      <c r="B6" s="1289" t="s">
        <v>121</v>
      </c>
      <c r="C6" s="1290"/>
      <c r="D6" s="1290"/>
      <c r="E6" s="1290"/>
      <c r="F6" s="1290"/>
      <c r="G6" s="1291"/>
      <c r="H6" s="288" t="s">
        <v>1049</v>
      </c>
      <c r="I6" s="288" t="s">
        <v>1050</v>
      </c>
      <c r="J6" s="288" t="s">
        <v>380</v>
      </c>
      <c r="K6" s="288" t="s">
        <v>381</v>
      </c>
      <c r="L6" s="288" t="s">
        <v>382</v>
      </c>
      <c r="M6" s="288" t="s">
        <v>383</v>
      </c>
      <c r="N6" s="289" t="s">
        <v>124</v>
      </c>
      <c r="P6" s="51"/>
      <c r="Q6" s="51"/>
    </row>
    <row r="7" spans="1:17" ht="21" customHeight="1">
      <c r="A7" s="52"/>
      <c r="B7" s="249"/>
      <c r="C7" s="254"/>
      <c r="D7" s="881" t="s">
        <v>413</v>
      </c>
      <c r="E7" s="292" t="s">
        <v>415</v>
      </c>
      <c r="F7" s="258"/>
      <c r="G7" s="257"/>
      <c r="H7" s="293"/>
      <c r="I7" s="294"/>
      <c r="J7" s="294"/>
      <c r="K7" s="294"/>
      <c r="L7" s="294"/>
      <c r="M7" s="294"/>
      <c r="N7" s="301">
        <f aca="true" t="shared" si="0" ref="N7:N14">SUM(H7:M7)</f>
        <v>0</v>
      </c>
      <c r="O7" s="290"/>
      <c r="P7" s="54"/>
      <c r="Q7" s="52"/>
    </row>
    <row r="8" spans="1:17" ht="21" customHeight="1">
      <c r="A8" s="52"/>
      <c r="B8" s="249"/>
      <c r="C8" s="254"/>
      <c r="D8" s="882" t="s">
        <v>414</v>
      </c>
      <c r="E8" s="252" t="s">
        <v>154</v>
      </c>
      <c r="F8" s="251"/>
      <c r="G8" s="250"/>
      <c r="H8" s="293"/>
      <c r="I8" s="294"/>
      <c r="J8" s="294"/>
      <c r="K8" s="294"/>
      <c r="L8" s="294"/>
      <c r="M8" s="294"/>
      <c r="N8" s="301">
        <f t="shared" si="0"/>
        <v>0</v>
      </c>
      <c r="O8" s="290"/>
      <c r="P8" s="54"/>
      <c r="Q8" s="52"/>
    </row>
    <row r="9" spans="1:17" ht="21" customHeight="1">
      <c r="A9" s="52"/>
      <c r="B9" s="249"/>
      <c r="C9" s="254"/>
      <c r="D9" s="882" t="s">
        <v>155</v>
      </c>
      <c r="E9" s="252" t="s">
        <v>143</v>
      </c>
      <c r="F9" s="252"/>
      <c r="G9" s="250"/>
      <c r="H9" s="293"/>
      <c r="I9" s="294"/>
      <c r="J9" s="294"/>
      <c r="K9" s="294"/>
      <c r="L9" s="294"/>
      <c r="M9" s="294"/>
      <c r="N9" s="301">
        <f t="shared" si="0"/>
        <v>0</v>
      </c>
      <c r="O9" s="290"/>
      <c r="P9" s="54"/>
      <c r="Q9" s="52"/>
    </row>
    <row r="10" spans="1:17" ht="21" customHeight="1">
      <c r="A10" s="52"/>
      <c r="B10" s="249"/>
      <c r="C10" s="254"/>
      <c r="D10" s="882" t="s">
        <v>144</v>
      </c>
      <c r="E10" s="252" t="s">
        <v>149</v>
      </c>
      <c r="F10" s="252"/>
      <c r="G10" s="250"/>
      <c r="H10" s="293"/>
      <c r="I10" s="294"/>
      <c r="J10" s="294"/>
      <c r="K10" s="294"/>
      <c r="L10" s="294"/>
      <c r="M10" s="294"/>
      <c r="N10" s="301">
        <f t="shared" si="0"/>
        <v>0</v>
      </c>
      <c r="O10" s="290"/>
      <c r="P10" s="54"/>
      <c r="Q10" s="52"/>
    </row>
    <row r="11" spans="1:17" ht="21" customHeight="1">
      <c r="A11" s="52"/>
      <c r="B11" s="249"/>
      <c r="C11" s="254"/>
      <c r="D11" s="882" t="s">
        <v>145</v>
      </c>
      <c r="E11" s="252" t="s">
        <v>150</v>
      </c>
      <c r="F11" s="252"/>
      <c r="G11" s="250"/>
      <c r="H11" s="293"/>
      <c r="I11" s="294"/>
      <c r="J11" s="294"/>
      <c r="K11" s="294"/>
      <c r="L11" s="294"/>
      <c r="M11" s="294"/>
      <c r="N11" s="301">
        <f t="shared" si="0"/>
        <v>0</v>
      </c>
      <c r="O11" s="290"/>
      <c r="P11" s="54"/>
      <c r="Q11" s="52"/>
    </row>
    <row r="12" spans="1:17" ht="21" customHeight="1">
      <c r="A12" s="52"/>
      <c r="B12" s="249"/>
      <c r="C12" s="254"/>
      <c r="D12" s="882" t="s">
        <v>146</v>
      </c>
      <c r="E12" s="252" t="s">
        <v>151</v>
      </c>
      <c r="F12" s="253"/>
      <c r="G12" s="250"/>
      <c r="H12" s="293"/>
      <c r="I12" s="294"/>
      <c r="J12" s="294"/>
      <c r="K12" s="294"/>
      <c r="L12" s="294"/>
      <c r="M12" s="294"/>
      <c r="N12" s="301">
        <f t="shared" si="0"/>
        <v>0</v>
      </c>
      <c r="O12" s="290"/>
      <c r="P12" s="54"/>
      <c r="Q12" s="52"/>
    </row>
    <row r="13" spans="1:17" ht="21" customHeight="1">
      <c r="A13" s="52"/>
      <c r="B13" s="249"/>
      <c r="C13" s="255"/>
      <c r="D13" s="882" t="s">
        <v>147</v>
      </c>
      <c r="E13" s="252" t="s">
        <v>152</v>
      </c>
      <c r="F13" s="253"/>
      <c r="G13" s="250"/>
      <c r="H13" s="293"/>
      <c r="I13" s="294"/>
      <c r="J13" s="294"/>
      <c r="K13" s="294"/>
      <c r="L13" s="294"/>
      <c r="M13" s="294"/>
      <c r="N13" s="301">
        <f>SUM(H13:M13)</f>
        <v>0</v>
      </c>
      <c r="O13" s="290"/>
      <c r="P13" s="54"/>
      <c r="Q13" s="52"/>
    </row>
    <row r="14" spans="1:17" ht="21" customHeight="1">
      <c r="A14" s="52"/>
      <c r="B14" s="249"/>
      <c r="C14" s="256"/>
      <c r="D14" s="882" t="s">
        <v>148</v>
      </c>
      <c r="E14" s="252" t="s">
        <v>153</v>
      </c>
      <c r="F14" s="253"/>
      <c r="G14" s="250"/>
      <c r="H14" s="293"/>
      <c r="I14" s="294"/>
      <c r="J14" s="294"/>
      <c r="K14" s="294"/>
      <c r="L14" s="294"/>
      <c r="M14" s="294"/>
      <c r="N14" s="301">
        <f t="shared" si="0"/>
        <v>0</v>
      </c>
      <c r="O14" s="290"/>
      <c r="P14" s="54"/>
      <c r="Q14" s="52"/>
    </row>
    <row r="15" spans="1:17" ht="21" customHeight="1">
      <c r="A15" s="52"/>
      <c r="B15" s="249"/>
      <c r="C15" s="295" t="s">
        <v>645</v>
      </c>
      <c r="D15" s="308" t="s">
        <v>416</v>
      </c>
      <c r="E15" s="296"/>
      <c r="F15" s="296"/>
      <c r="G15" s="265"/>
      <c r="H15" s="309">
        <f aca="true" t="shared" si="1" ref="H15:N15">SUM(H7:H14)</f>
        <v>0</v>
      </c>
      <c r="I15" s="309">
        <f t="shared" si="1"/>
        <v>0</v>
      </c>
      <c r="J15" s="309">
        <f t="shared" si="1"/>
        <v>0</v>
      </c>
      <c r="K15" s="309">
        <f t="shared" si="1"/>
        <v>0</v>
      </c>
      <c r="L15" s="309">
        <f t="shared" si="1"/>
        <v>0</v>
      </c>
      <c r="M15" s="309">
        <f t="shared" si="1"/>
        <v>0</v>
      </c>
      <c r="N15" s="301">
        <f t="shared" si="1"/>
        <v>0</v>
      </c>
      <c r="O15" s="290"/>
      <c r="P15" s="54"/>
      <c r="Q15" s="52"/>
    </row>
    <row r="16" spans="1:17" ht="21" customHeight="1">
      <c r="A16" s="52"/>
      <c r="B16" s="249"/>
      <c r="C16" s="254"/>
      <c r="D16" s="880" t="s">
        <v>413</v>
      </c>
      <c r="E16" s="292" t="s">
        <v>415</v>
      </c>
      <c r="F16" s="258"/>
      <c r="G16" s="257"/>
      <c r="H16" s="293"/>
      <c r="I16" s="294"/>
      <c r="J16" s="294"/>
      <c r="K16" s="294"/>
      <c r="L16" s="294"/>
      <c r="M16" s="294"/>
      <c r="N16" s="301">
        <f aca="true" t="shared" si="2" ref="N16:N23">SUM(H16:M16)</f>
        <v>0</v>
      </c>
      <c r="O16" s="290"/>
      <c r="P16" s="54"/>
      <c r="Q16" s="52"/>
    </row>
    <row r="17" spans="1:17" ht="21" customHeight="1">
      <c r="A17" s="52"/>
      <c r="B17" s="249"/>
      <c r="C17" s="254"/>
      <c r="D17" s="882" t="s">
        <v>414</v>
      </c>
      <c r="E17" s="252" t="s">
        <v>154</v>
      </c>
      <c r="F17" s="251"/>
      <c r="G17" s="250"/>
      <c r="H17" s="293"/>
      <c r="I17" s="294"/>
      <c r="J17" s="294"/>
      <c r="K17" s="294"/>
      <c r="L17" s="294"/>
      <c r="M17" s="294"/>
      <c r="N17" s="301">
        <f t="shared" si="2"/>
        <v>0</v>
      </c>
      <c r="O17" s="290"/>
      <c r="P17" s="54"/>
      <c r="Q17" s="52"/>
    </row>
    <row r="18" spans="1:17" ht="21" customHeight="1">
      <c r="A18" s="52"/>
      <c r="B18" s="249"/>
      <c r="C18" s="254"/>
      <c r="D18" s="882" t="s">
        <v>155</v>
      </c>
      <c r="E18" s="252" t="s">
        <v>143</v>
      </c>
      <c r="F18" s="252"/>
      <c r="G18" s="250"/>
      <c r="H18" s="293"/>
      <c r="I18" s="294"/>
      <c r="J18" s="294"/>
      <c r="K18" s="294"/>
      <c r="L18" s="294"/>
      <c r="M18" s="294"/>
      <c r="N18" s="301">
        <f t="shared" si="2"/>
        <v>0</v>
      </c>
      <c r="O18" s="290"/>
      <c r="P18" s="54"/>
      <c r="Q18" s="52"/>
    </row>
    <row r="19" spans="1:17" ht="21" customHeight="1">
      <c r="A19" s="52"/>
      <c r="B19" s="249"/>
      <c r="C19" s="254"/>
      <c r="D19" s="882" t="s">
        <v>144</v>
      </c>
      <c r="E19" s="252" t="s">
        <v>149</v>
      </c>
      <c r="F19" s="252"/>
      <c r="G19" s="250"/>
      <c r="H19" s="293"/>
      <c r="I19" s="294"/>
      <c r="J19" s="294"/>
      <c r="K19" s="294"/>
      <c r="L19" s="294"/>
      <c r="M19" s="294"/>
      <c r="N19" s="301">
        <f t="shared" si="2"/>
        <v>0</v>
      </c>
      <c r="O19" s="290"/>
      <c r="P19" s="54"/>
      <c r="Q19" s="52"/>
    </row>
    <row r="20" spans="1:17" ht="21" customHeight="1">
      <c r="A20" s="52"/>
      <c r="B20" s="249"/>
      <c r="C20" s="254"/>
      <c r="D20" s="882" t="s">
        <v>145</v>
      </c>
      <c r="E20" s="252" t="s">
        <v>150</v>
      </c>
      <c r="F20" s="252"/>
      <c r="G20" s="250"/>
      <c r="H20" s="293"/>
      <c r="I20" s="294"/>
      <c r="J20" s="294"/>
      <c r="K20" s="294"/>
      <c r="L20" s="294"/>
      <c r="M20" s="294"/>
      <c r="N20" s="301">
        <f t="shared" si="2"/>
        <v>0</v>
      </c>
      <c r="O20" s="290"/>
      <c r="P20" s="54"/>
      <c r="Q20" s="52"/>
    </row>
    <row r="21" spans="1:17" ht="21" customHeight="1">
      <c r="A21" s="52"/>
      <c r="B21" s="249"/>
      <c r="C21" s="254"/>
      <c r="D21" s="882" t="s">
        <v>146</v>
      </c>
      <c r="E21" s="252" t="s">
        <v>151</v>
      </c>
      <c r="F21" s="253"/>
      <c r="G21" s="250"/>
      <c r="H21" s="293"/>
      <c r="I21" s="294"/>
      <c r="J21" s="294"/>
      <c r="K21" s="294"/>
      <c r="L21" s="294"/>
      <c r="M21" s="294"/>
      <c r="N21" s="301">
        <f t="shared" si="2"/>
        <v>0</v>
      </c>
      <c r="O21" s="290"/>
      <c r="P21" s="54"/>
      <c r="Q21" s="52"/>
    </row>
    <row r="22" spans="1:17" ht="21" customHeight="1">
      <c r="A22" s="52"/>
      <c r="B22" s="249"/>
      <c r="C22" s="255"/>
      <c r="D22" s="882" t="s">
        <v>147</v>
      </c>
      <c r="E22" s="252" t="s">
        <v>152</v>
      </c>
      <c r="F22" s="253"/>
      <c r="G22" s="250"/>
      <c r="H22" s="293"/>
      <c r="I22" s="294"/>
      <c r="J22" s="294"/>
      <c r="K22" s="294"/>
      <c r="L22" s="294"/>
      <c r="M22" s="294"/>
      <c r="N22" s="301">
        <f t="shared" si="2"/>
        <v>0</v>
      </c>
      <c r="O22" s="290"/>
      <c r="P22" s="54"/>
      <c r="Q22" s="52"/>
    </row>
    <row r="23" spans="1:17" ht="21" customHeight="1">
      <c r="A23" s="52"/>
      <c r="B23" s="249"/>
      <c r="C23" s="256"/>
      <c r="D23" s="882" t="s">
        <v>148</v>
      </c>
      <c r="E23" s="252" t="s">
        <v>153</v>
      </c>
      <c r="F23" s="253"/>
      <c r="G23" s="250"/>
      <c r="H23" s="293"/>
      <c r="I23" s="294"/>
      <c r="J23" s="294"/>
      <c r="K23" s="294"/>
      <c r="L23" s="294"/>
      <c r="M23" s="294"/>
      <c r="N23" s="301">
        <f t="shared" si="2"/>
        <v>0</v>
      </c>
      <c r="O23" s="290"/>
      <c r="P23" s="54"/>
      <c r="Q23" s="52"/>
    </row>
    <row r="24" spans="1:17" ht="21" customHeight="1">
      <c r="A24" s="53"/>
      <c r="B24" s="249"/>
      <c r="C24" s="78" t="s">
        <v>646</v>
      </c>
      <c r="D24" s="1292" t="s">
        <v>417</v>
      </c>
      <c r="E24" s="1292"/>
      <c r="F24" s="1292"/>
      <c r="G24" s="250"/>
      <c r="H24" s="309">
        <f aca="true" t="shared" si="3" ref="H24:N24">SUM(H16:H23)</f>
        <v>0</v>
      </c>
      <c r="I24" s="309">
        <f t="shared" si="3"/>
        <v>0</v>
      </c>
      <c r="J24" s="309">
        <f t="shared" si="3"/>
        <v>0</v>
      </c>
      <c r="K24" s="309">
        <f t="shared" si="3"/>
        <v>0</v>
      </c>
      <c r="L24" s="309">
        <f t="shared" si="3"/>
        <v>0</v>
      </c>
      <c r="M24" s="309">
        <f t="shared" si="3"/>
        <v>0</v>
      </c>
      <c r="N24" s="301">
        <f t="shared" si="3"/>
        <v>0</v>
      </c>
      <c r="O24" s="290"/>
      <c r="P24" s="54"/>
      <c r="Q24" s="52"/>
    </row>
    <row r="25" spans="1:17" ht="21" customHeight="1">
      <c r="A25" s="52"/>
      <c r="B25" s="249"/>
      <c r="C25" s="254"/>
      <c r="D25" s="880" t="s">
        <v>413</v>
      </c>
      <c r="E25" s="874" t="s">
        <v>386</v>
      </c>
      <c r="F25" s="258"/>
      <c r="G25" s="257"/>
      <c r="H25" s="293"/>
      <c r="I25" s="294"/>
      <c r="J25" s="294"/>
      <c r="K25" s="294"/>
      <c r="L25" s="294"/>
      <c r="M25" s="294"/>
      <c r="N25" s="301">
        <f>SUM(H25:M25)</f>
        <v>0</v>
      </c>
      <c r="O25" s="290"/>
      <c r="P25" s="54"/>
      <c r="Q25" s="52"/>
    </row>
    <row r="26" spans="1:17" ht="21" customHeight="1">
      <c r="A26" s="52"/>
      <c r="B26" s="249"/>
      <c r="C26" s="254"/>
      <c r="D26" s="882" t="s">
        <v>414</v>
      </c>
      <c r="E26" s="253" t="s">
        <v>151</v>
      </c>
      <c r="F26" s="253"/>
      <c r="G26" s="250"/>
      <c r="H26" s="293"/>
      <c r="I26" s="294"/>
      <c r="J26" s="294"/>
      <c r="K26" s="294"/>
      <c r="L26" s="294"/>
      <c r="M26" s="294"/>
      <c r="N26" s="301">
        <f>SUM(H26:M26)</f>
        <v>0</v>
      </c>
      <c r="O26" s="290"/>
      <c r="P26" s="54"/>
      <c r="Q26" s="52"/>
    </row>
    <row r="27" spans="1:17" ht="21" customHeight="1">
      <c r="A27" s="52"/>
      <c r="B27" s="249"/>
      <c r="C27" s="255"/>
      <c r="D27" s="882" t="s">
        <v>155</v>
      </c>
      <c r="E27" s="253" t="s">
        <v>152</v>
      </c>
      <c r="F27" s="253"/>
      <c r="G27" s="250"/>
      <c r="H27" s="293"/>
      <c r="I27" s="294"/>
      <c r="J27" s="294"/>
      <c r="K27" s="294"/>
      <c r="L27" s="294"/>
      <c r="M27" s="294"/>
      <c r="N27" s="301">
        <f>SUM(H27:M27)</f>
        <v>0</v>
      </c>
      <c r="O27" s="290"/>
      <c r="P27" s="54"/>
      <c r="Q27" s="52"/>
    </row>
    <row r="28" spans="1:17" ht="21" customHeight="1">
      <c r="A28" s="52"/>
      <c r="B28" s="249"/>
      <c r="C28" s="256"/>
      <c r="D28" s="882" t="s">
        <v>144</v>
      </c>
      <c r="E28" s="253" t="s">
        <v>153</v>
      </c>
      <c r="F28" s="253"/>
      <c r="G28" s="250"/>
      <c r="H28" s="293"/>
      <c r="I28" s="294"/>
      <c r="J28" s="294"/>
      <c r="K28" s="294"/>
      <c r="L28" s="294"/>
      <c r="M28" s="294"/>
      <c r="N28" s="301">
        <f>SUM(H28:M28)</f>
        <v>0</v>
      </c>
      <c r="O28" s="290"/>
      <c r="P28" s="54"/>
      <c r="Q28" s="52"/>
    </row>
    <row r="29" spans="1:17" ht="21" customHeight="1">
      <c r="A29" s="52"/>
      <c r="B29" s="249"/>
      <c r="C29" s="295" t="s">
        <v>1031</v>
      </c>
      <c r="D29" s="308" t="s">
        <v>425</v>
      </c>
      <c r="E29" s="296"/>
      <c r="F29" s="296"/>
      <c r="G29" s="265"/>
      <c r="H29" s="309">
        <f aca="true" t="shared" si="4" ref="H29:N29">SUM(H25:H28)</f>
        <v>0</v>
      </c>
      <c r="I29" s="309">
        <f t="shared" si="4"/>
        <v>0</v>
      </c>
      <c r="J29" s="309">
        <f t="shared" si="4"/>
        <v>0</v>
      </c>
      <c r="K29" s="309">
        <f t="shared" si="4"/>
        <v>0</v>
      </c>
      <c r="L29" s="309">
        <f t="shared" si="4"/>
        <v>0</v>
      </c>
      <c r="M29" s="309">
        <f t="shared" si="4"/>
        <v>0</v>
      </c>
      <c r="N29" s="301">
        <f t="shared" si="4"/>
        <v>0</v>
      </c>
      <c r="O29" s="290"/>
      <c r="P29" s="54"/>
      <c r="Q29" s="52"/>
    </row>
    <row r="30" spans="1:17" ht="21" customHeight="1">
      <c r="A30" s="52"/>
      <c r="B30" s="249"/>
      <c r="C30" s="254"/>
      <c r="D30" s="880" t="s">
        <v>413</v>
      </c>
      <c r="E30" s="874" t="s">
        <v>386</v>
      </c>
      <c r="F30" s="258"/>
      <c r="G30" s="257"/>
      <c r="H30" s="293"/>
      <c r="I30" s="294"/>
      <c r="J30" s="294"/>
      <c r="K30" s="294"/>
      <c r="L30" s="294"/>
      <c r="M30" s="294"/>
      <c r="N30" s="301">
        <f>SUM(H30:M30)</f>
        <v>0</v>
      </c>
      <c r="O30" s="290"/>
      <c r="P30" s="54"/>
      <c r="Q30" s="52"/>
    </row>
    <row r="31" spans="1:17" ht="21" customHeight="1">
      <c r="A31" s="52"/>
      <c r="B31" s="249"/>
      <c r="C31" s="254"/>
      <c r="D31" s="882" t="s">
        <v>414</v>
      </c>
      <c r="E31" s="253" t="s">
        <v>151</v>
      </c>
      <c r="F31" s="253"/>
      <c r="G31" s="250"/>
      <c r="H31" s="293"/>
      <c r="I31" s="294"/>
      <c r="J31" s="294"/>
      <c r="K31" s="294"/>
      <c r="L31" s="294"/>
      <c r="M31" s="294"/>
      <c r="N31" s="301">
        <f>SUM(H31:M31)</f>
        <v>0</v>
      </c>
      <c r="O31" s="290"/>
      <c r="P31" s="54"/>
      <c r="Q31" s="52"/>
    </row>
    <row r="32" spans="1:17" ht="21" customHeight="1">
      <c r="A32" s="52"/>
      <c r="B32" s="249"/>
      <c r="C32" s="255"/>
      <c r="D32" s="882" t="s">
        <v>155</v>
      </c>
      <c r="E32" s="253" t="s">
        <v>152</v>
      </c>
      <c r="F32" s="253"/>
      <c r="G32" s="250"/>
      <c r="H32" s="293"/>
      <c r="I32" s="294"/>
      <c r="J32" s="294"/>
      <c r="K32" s="294"/>
      <c r="L32" s="294"/>
      <c r="M32" s="294"/>
      <c r="N32" s="301">
        <f>SUM(H32:M32)</f>
        <v>0</v>
      </c>
      <c r="O32" s="290"/>
      <c r="P32" s="54"/>
      <c r="Q32" s="52"/>
    </row>
    <row r="33" spans="1:17" ht="21" customHeight="1">
      <c r="A33" s="52"/>
      <c r="B33" s="249"/>
      <c r="C33" s="256"/>
      <c r="D33" s="882" t="s">
        <v>144</v>
      </c>
      <c r="E33" s="253" t="s">
        <v>153</v>
      </c>
      <c r="F33" s="253"/>
      <c r="G33" s="250"/>
      <c r="H33" s="293"/>
      <c r="I33" s="294"/>
      <c r="J33" s="294"/>
      <c r="K33" s="294"/>
      <c r="L33" s="294"/>
      <c r="M33" s="294"/>
      <c r="N33" s="301">
        <f>SUM(H33:M33)</f>
        <v>0</v>
      </c>
      <c r="O33" s="290"/>
      <c r="P33" s="54"/>
      <c r="Q33" s="52"/>
    </row>
    <row r="34" spans="1:17" ht="21" customHeight="1">
      <c r="A34" s="52"/>
      <c r="B34" s="249"/>
      <c r="C34" s="295" t="s">
        <v>1032</v>
      </c>
      <c r="D34" s="308" t="s">
        <v>426</v>
      </c>
      <c r="E34" s="296"/>
      <c r="F34" s="296"/>
      <c r="G34" s="265"/>
      <c r="H34" s="309">
        <f aca="true" t="shared" si="5" ref="H34:N34">SUM(H30:H33)</f>
        <v>0</v>
      </c>
      <c r="I34" s="309">
        <f t="shared" si="5"/>
        <v>0</v>
      </c>
      <c r="J34" s="309">
        <f t="shared" si="5"/>
        <v>0</v>
      </c>
      <c r="K34" s="309">
        <f t="shared" si="5"/>
        <v>0</v>
      </c>
      <c r="L34" s="309">
        <f t="shared" si="5"/>
        <v>0</v>
      </c>
      <c r="M34" s="309">
        <f t="shared" si="5"/>
        <v>0</v>
      </c>
      <c r="N34" s="301">
        <f t="shared" si="5"/>
        <v>0</v>
      </c>
      <c r="O34" s="290"/>
      <c r="P34" s="54"/>
      <c r="Q34" s="52"/>
    </row>
    <row r="35" spans="1:17" ht="21" customHeight="1">
      <c r="A35" s="52"/>
      <c r="B35" s="249"/>
      <c r="C35" s="254"/>
      <c r="D35" s="880" t="s">
        <v>413</v>
      </c>
      <c r="E35" s="874" t="s">
        <v>418</v>
      </c>
      <c r="F35" s="258"/>
      <c r="G35" s="257"/>
      <c r="H35" s="293"/>
      <c r="I35" s="294"/>
      <c r="J35" s="294"/>
      <c r="K35" s="294"/>
      <c r="L35" s="294"/>
      <c r="M35" s="294"/>
      <c r="N35" s="301">
        <f aca="true" t="shared" si="6" ref="N35:N40">SUM(H35:M35)</f>
        <v>0</v>
      </c>
      <c r="O35" s="290"/>
      <c r="P35" s="54"/>
      <c r="Q35" s="52"/>
    </row>
    <row r="36" spans="1:17" ht="21" customHeight="1">
      <c r="A36" s="52"/>
      <c r="B36" s="249"/>
      <c r="C36" s="254"/>
      <c r="D36" s="882" t="s">
        <v>414</v>
      </c>
      <c r="E36" s="253" t="s">
        <v>419</v>
      </c>
      <c r="F36" s="253"/>
      <c r="G36" s="250"/>
      <c r="H36" s="293"/>
      <c r="I36" s="294"/>
      <c r="J36" s="294"/>
      <c r="K36" s="294"/>
      <c r="L36" s="294"/>
      <c r="M36" s="294"/>
      <c r="N36" s="301">
        <f t="shared" si="6"/>
        <v>0</v>
      </c>
      <c r="O36" s="290"/>
      <c r="P36" s="54"/>
      <c r="Q36" s="52"/>
    </row>
    <row r="37" spans="1:17" ht="21" customHeight="1">
      <c r="A37" s="52"/>
      <c r="B37" s="249"/>
      <c r="C37" s="255"/>
      <c r="D37" s="882" t="s">
        <v>155</v>
      </c>
      <c r="E37" s="253" t="s">
        <v>420</v>
      </c>
      <c r="F37" s="253"/>
      <c r="G37" s="250"/>
      <c r="H37" s="293"/>
      <c r="I37" s="294"/>
      <c r="J37" s="294"/>
      <c r="K37" s="294"/>
      <c r="L37" s="294"/>
      <c r="M37" s="294"/>
      <c r="N37" s="301">
        <f t="shared" si="6"/>
        <v>0</v>
      </c>
      <c r="O37" s="290"/>
      <c r="P37" s="54"/>
      <c r="Q37" s="52"/>
    </row>
    <row r="38" spans="1:17" ht="21" customHeight="1">
      <c r="A38" s="52"/>
      <c r="B38" s="249"/>
      <c r="C38" s="256"/>
      <c r="D38" s="882" t="s">
        <v>144</v>
      </c>
      <c r="E38" s="253" t="s">
        <v>421</v>
      </c>
      <c r="F38" s="253"/>
      <c r="G38" s="250"/>
      <c r="H38" s="293"/>
      <c r="I38" s="294"/>
      <c r="J38" s="294"/>
      <c r="K38" s="294"/>
      <c r="L38" s="294"/>
      <c r="M38" s="294"/>
      <c r="N38" s="301">
        <f t="shared" si="6"/>
        <v>0</v>
      </c>
      <c r="O38" s="290"/>
      <c r="P38" s="54"/>
      <c r="Q38" s="52"/>
    </row>
    <row r="39" spans="1:17" ht="21" customHeight="1">
      <c r="A39" s="52"/>
      <c r="B39" s="249"/>
      <c r="C39" s="256"/>
      <c r="D39" s="882" t="s">
        <v>145</v>
      </c>
      <c r="E39" s="1322" t="s">
        <v>423</v>
      </c>
      <c r="F39" s="1322"/>
      <c r="G39" s="307"/>
      <c r="H39" s="293"/>
      <c r="I39" s="294"/>
      <c r="J39" s="294"/>
      <c r="K39" s="294"/>
      <c r="L39" s="294"/>
      <c r="M39" s="294"/>
      <c r="N39" s="301">
        <f t="shared" si="6"/>
        <v>0</v>
      </c>
      <c r="O39" s="290"/>
      <c r="P39" s="54"/>
      <c r="Q39" s="52"/>
    </row>
    <row r="40" spans="1:17" ht="21" customHeight="1">
      <c r="A40" s="52"/>
      <c r="B40" s="249"/>
      <c r="C40" s="256"/>
      <c r="D40" s="882" t="s">
        <v>146</v>
      </c>
      <c r="E40" s="1322" t="s">
        <v>423</v>
      </c>
      <c r="F40" s="1322"/>
      <c r="G40" s="307"/>
      <c r="H40" s="293"/>
      <c r="I40" s="294"/>
      <c r="J40" s="294"/>
      <c r="K40" s="294"/>
      <c r="L40" s="294"/>
      <c r="M40" s="294"/>
      <c r="N40" s="301">
        <f t="shared" si="6"/>
        <v>0</v>
      </c>
      <c r="O40" s="290"/>
      <c r="P40" s="54"/>
      <c r="Q40" s="52"/>
    </row>
    <row r="41" spans="1:17" ht="21" customHeight="1" thickBot="1">
      <c r="A41" s="52"/>
      <c r="B41" s="249"/>
      <c r="C41" s="295" t="s">
        <v>123</v>
      </c>
      <c r="D41" s="308" t="s">
        <v>422</v>
      </c>
      <c r="E41" s="296"/>
      <c r="F41" s="296"/>
      <c r="G41" s="265"/>
      <c r="H41" s="309">
        <f aca="true" t="shared" si="7" ref="H41:N41">SUM(H35:H40)</f>
        <v>0</v>
      </c>
      <c r="I41" s="309">
        <f t="shared" si="7"/>
        <v>0</v>
      </c>
      <c r="J41" s="309">
        <f t="shared" si="7"/>
        <v>0</v>
      </c>
      <c r="K41" s="309">
        <f t="shared" si="7"/>
        <v>0</v>
      </c>
      <c r="L41" s="309">
        <f t="shared" si="7"/>
        <v>0</v>
      </c>
      <c r="M41" s="309">
        <f t="shared" si="7"/>
        <v>0</v>
      </c>
      <c r="N41" s="301">
        <f t="shared" si="7"/>
        <v>0</v>
      </c>
      <c r="O41" s="290"/>
      <c r="P41" s="54"/>
      <c r="Q41" s="52"/>
    </row>
    <row r="42" spans="1:17" ht="30" customHeight="1" thickBot="1">
      <c r="A42" s="52"/>
      <c r="B42" s="1283" t="s">
        <v>387</v>
      </c>
      <c r="C42" s="1320"/>
      <c r="D42" s="1320"/>
      <c r="E42" s="1320"/>
      <c r="F42" s="1320"/>
      <c r="G42" s="229" t="s">
        <v>124</v>
      </c>
      <c r="H42" s="297">
        <f aca="true" t="shared" si="8" ref="H42:N42">SUM(H15,H24,H29,H41)</f>
        <v>0</v>
      </c>
      <c r="I42" s="297">
        <f t="shared" si="8"/>
        <v>0</v>
      </c>
      <c r="J42" s="297">
        <f t="shared" si="8"/>
        <v>0</v>
      </c>
      <c r="K42" s="297">
        <f t="shared" si="8"/>
        <v>0</v>
      </c>
      <c r="L42" s="297">
        <f t="shared" si="8"/>
        <v>0</v>
      </c>
      <c r="M42" s="297">
        <f t="shared" si="8"/>
        <v>0</v>
      </c>
      <c r="N42" s="298">
        <f t="shared" si="8"/>
        <v>0</v>
      </c>
      <c r="O42" s="780"/>
      <c r="P42" s="54"/>
      <c r="Q42" s="52"/>
    </row>
    <row r="43" spans="1:17" ht="30" customHeight="1" thickBot="1">
      <c r="A43" s="52"/>
      <c r="B43" s="1321" t="s">
        <v>388</v>
      </c>
      <c r="C43" s="1281"/>
      <c r="D43" s="1281"/>
      <c r="E43" s="1281"/>
      <c r="F43" s="1281"/>
      <c r="G43" s="562" t="s">
        <v>185</v>
      </c>
      <c r="H43" s="563" t="e">
        <f aca="true" t="shared" si="9" ref="H43:M43">H42/$N42</f>
        <v>#DIV/0!</v>
      </c>
      <c r="I43" s="563" t="e">
        <f t="shared" si="9"/>
        <v>#DIV/0!</v>
      </c>
      <c r="J43" s="563" t="e">
        <f t="shared" si="9"/>
        <v>#DIV/0!</v>
      </c>
      <c r="K43" s="563" t="e">
        <f t="shared" si="9"/>
        <v>#DIV/0!</v>
      </c>
      <c r="L43" s="563" t="e">
        <f t="shared" si="9"/>
        <v>#DIV/0!</v>
      </c>
      <c r="M43" s="563" t="e">
        <f t="shared" si="9"/>
        <v>#DIV/0!</v>
      </c>
      <c r="N43" s="564" t="e">
        <f>SUM(H43:M43)</f>
        <v>#DIV/0!</v>
      </c>
      <c r="O43" s="290"/>
      <c r="P43" s="54"/>
      <c r="Q43" s="52"/>
    </row>
    <row r="44" spans="1:17" ht="8.25" customHeight="1">
      <c r="A44" s="52"/>
      <c r="B44" s="54"/>
      <c r="C44" s="54"/>
      <c r="D44" s="54"/>
      <c r="E44" s="54"/>
      <c r="F44" s="54"/>
      <c r="G44" s="54"/>
      <c r="H44" s="54"/>
      <c r="I44" s="54"/>
      <c r="J44" s="54"/>
      <c r="K44" s="54"/>
      <c r="L44" s="54"/>
      <c r="M44" s="54"/>
      <c r="N44" s="54"/>
      <c r="O44" s="54"/>
      <c r="P44" s="54"/>
      <c r="Q44" s="52"/>
    </row>
    <row r="45" spans="2:14" s="55" customFormat="1" ht="13.5" customHeight="1">
      <c r="B45" s="245" t="s">
        <v>1009</v>
      </c>
      <c r="C45" s="1282" t="s">
        <v>877</v>
      </c>
      <c r="D45" s="1282"/>
      <c r="E45" s="1282"/>
      <c r="F45" s="1220"/>
      <c r="G45" s="1220"/>
      <c r="H45" s="1220"/>
      <c r="I45" s="1220"/>
      <c r="J45" s="1220"/>
      <c r="K45" s="1220"/>
      <c r="L45" s="1220"/>
      <c r="M45" s="1220"/>
      <c r="N45" s="1220"/>
    </row>
    <row r="46" spans="2:14" s="56" customFormat="1" ht="13.5" customHeight="1">
      <c r="B46" s="245" t="s">
        <v>139</v>
      </c>
      <c r="C46" s="1282" t="s">
        <v>742</v>
      </c>
      <c r="D46" s="1282"/>
      <c r="E46" s="1282"/>
      <c r="F46" s="1273"/>
      <c r="G46" s="1273"/>
      <c r="H46" s="1273"/>
      <c r="I46" s="1273"/>
      <c r="J46" s="1273"/>
      <c r="K46" s="1273"/>
      <c r="L46" s="1273"/>
      <c r="M46" s="1273"/>
      <c r="N46" s="1273"/>
    </row>
    <row r="47" spans="2:14" s="56" customFormat="1" ht="13.5" customHeight="1">
      <c r="B47" s="245" t="s">
        <v>72</v>
      </c>
      <c r="C47" s="1282" t="s">
        <v>749</v>
      </c>
      <c r="D47" s="1282"/>
      <c r="E47" s="1282"/>
      <c r="F47" s="1273"/>
      <c r="G47" s="1273"/>
      <c r="H47" s="1273"/>
      <c r="I47" s="1273"/>
      <c r="J47" s="1273"/>
      <c r="K47" s="1273"/>
      <c r="L47" s="843"/>
      <c r="M47" s="843"/>
      <c r="N47" s="843"/>
    </row>
    <row r="48" spans="2:14" ht="13.5" customHeight="1">
      <c r="B48" s="245" t="s">
        <v>73</v>
      </c>
      <c r="C48" s="1273" t="s">
        <v>437</v>
      </c>
      <c r="D48" s="1273"/>
      <c r="E48" s="1273"/>
      <c r="F48" s="1273"/>
      <c r="G48" s="1273"/>
      <c r="H48" s="1273"/>
      <c r="I48" s="1273"/>
      <c r="J48" s="1273"/>
      <c r="K48" s="1273"/>
      <c r="L48" s="1273"/>
      <c r="M48" s="1273"/>
      <c r="N48" s="1273"/>
    </row>
    <row r="49" spans="2:14" ht="13.5" customHeight="1">
      <c r="B49" s="245" t="s">
        <v>70</v>
      </c>
      <c r="C49" s="1273" t="s">
        <v>879</v>
      </c>
      <c r="D49" s="1273"/>
      <c r="E49" s="1273"/>
      <c r="F49" s="1273"/>
      <c r="G49" s="1273"/>
      <c r="H49" s="1273"/>
      <c r="I49" s="1273"/>
      <c r="J49" s="1273"/>
      <c r="K49" s="1273"/>
      <c r="L49" s="1273"/>
      <c r="M49" s="1273"/>
      <c r="N49" s="1273"/>
    </row>
    <row r="50" spans="2:14" ht="13.5" customHeight="1">
      <c r="B50" s="245" t="s">
        <v>71</v>
      </c>
      <c r="C50" s="1273" t="s">
        <v>747</v>
      </c>
      <c r="D50" s="1273"/>
      <c r="E50" s="1273"/>
      <c r="F50" s="1273"/>
      <c r="G50" s="1273"/>
      <c r="H50" s="1273"/>
      <c r="I50" s="1273"/>
      <c r="J50" s="1273"/>
      <c r="K50" s="1273"/>
      <c r="L50" s="1273"/>
      <c r="M50" s="1273"/>
      <c r="N50" s="1273"/>
    </row>
    <row r="51" spans="2:13" ht="7.5" customHeight="1" thickBot="1">
      <c r="B51" s="57"/>
      <c r="C51" s="58"/>
      <c r="D51" s="58"/>
      <c r="E51" s="58"/>
      <c r="F51" s="58"/>
      <c r="G51" s="58"/>
      <c r="H51" s="58"/>
      <c r="I51" s="58"/>
      <c r="J51" s="58"/>
      <c r="K51" s="58"/>
      <c r="L51" s="58"/>
      <c r="M51" s="58"/>
    </row>
    <row r="52" spans="12:14" ht="11.25" customHeight="1">
      <c r="L52" s="1274" t="s">
        <v>127</v>
      </c>
      <c r="M52" s="1275"/>
      <c r="N52" s="1276"/>
    </row>
    <row r="53" spans="12:14" ht="12" customHeight="1" thickBot="1">
      <c r="L53" s="1277"/>
      <c r="M53" s="1278"/>
      <c r="N53" s="1279"/>
    </row>
    <row r="54" ht="6" customHeight="1"/>
  </sheetData>
  <sheetProtection/>
  <mergeCells count="15">
    <mergeCell ref="E39:F39"/>
    <mergeCell ref="E40:F40"/>
    <mergeCell ref="C49:N49"/>
    <mergeCell ref="C50:N50"/>
    <mergeCell ref="B1:N1"/>
    <mergeCell ref="B3:N3"/>
    <mergeCell ref="B6:G6"/>
    <mergeCell ref="D24:F24"/>
    <mergeCell ref="L52:N53"/>
    <mergeCell ref="B42:F42"/>
    <mergeCell ref="B43:F43"/>
    <mergeCell ref="C45:N45"/>
    <mergeCell ref="C46:N46"/>
    <mergeCell ref="C47:K47"/>
    <mergeCell ref="C48:N48"/>
  </mergeCells>
  <printOptions horizontalCentered="1"/>
  <pageMargins left="0.3937007874015748" right="0.3937007874015748" top="0.7874015748031497" bottom="0.3937007874015748" header="0.5118110236220472" footer="0.5118110236220472"/>
  <pageSetup fitToHeight="0" fitToWidth="1" horizontalDpi="300" verticalDpi="300" orientation="portrait"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R49"/>
  <sheetViews>
    <sheetView view="pageBreakPreview" zoomScale="85" zoomScaleNormal="115" zoomScaleSheetLayoutView="85" zoomScalePageLayoutView="0" workbookViewId="0" topLeftCell="A1">
      <selection activeCell="Q17" sqref="Q17"/>
    </sheetView>
  </sheetViews>
  <sheetFormatPr defaultColWidth="9.00390625" defaultRowHeight="13.5"/>
  <cols>
    <col min="1" max="5" width="2.625" style="47" customWidth="1"/>
    <col min="6" max="6" width="24.50390625" style="47" customWidth="1"/>
    <col min="7" max="7" width="5.00390625" style="47" bestFit="1" customWidth="1"/>
    <col min="8" max="14" width="12.625" style="47" customWidth="1"/>
    <col min="15" max="15" width="1.625" style="47" customWidth="1"/>
    <col min="16" max="16" width="11.625" style="47" bestFit="1" customWidth="1"/>
    <col min="17" max="19" width="8.625" style="47" customWidth="1"/>
    <col min="20" max="25" width="9.00390625" style="47" customWidth="1"/>
    <col min="26" max="26" width="2.50390625" style="47" customWidth="1"/>
    <col min="27" max="16384" width="9.00390625" style="47" customWidth="1"/>
  </cols>
  <sheetData>
    <row r="1" spans="2:15" s="5" customFormat="1" ht="18" customHeight="1">
      <c r="B1" s="1221" t="s">
        <v>436</v>
      </c>
      <c r="C1" s="1286"/>
      <c r="D1" s="1286"/>
      <c r="E1" s="1286"/>
      <c r="F1" s="1286"/>
      <c r="G1" s="1286"/>
      <c r="H1" s="1286"/>
      <c r="I1" s="1286"/>
      <c r="J1" s="1286"/>
      <c r="K1" s="1286"/>
      <c r="L1" s="1286"/>
      <c r="M1" s="1286"/>
      <c r="N1" s="1286"/>
      <c r="O1" s="14"/>
    </row>
    <row r="2" spans="6:17" s="5" customFormat="1" ht="8.25" customHeight="1">
      <c r="F2" s="14"/>
      <c r="G2" s="14"/>
      <c r="H2" s="14"/>
      <c r="I2" s="14"/>
      <c r="J2" s="14"/>
      <c r="K2" s="14"/>
      <c r="L2" s="14"/>
      <c r="M2" s="14"/>
      <c r="N2" s="14"/>
      <c r="O2" s="14"/>
      <c r="P2" s="221"/>
      <c r="Q2" s="222"/>
    </row>
    <row r="3" spans="2:18" s="44" customFormat="1" ht="21" customHeight="1">
      <c r="B3" s="1287" t="s">
        <v>435</v>
      </c>
      <c r="C3" s="1288"/>
      <c r="D3" s="1288"/>
      <c r="E3" s="1288"/>
      <c r="F3" s="1288"/>
      <c r="G3" s="1288"/>
      <c r="H3" s="1288"/>
      <c r="I3" s="1288"/>
      <c r="J3" s="1288"/>
      <c r="K3" s="1288"/>
      <c r="L3" s="1288"/>
      <c r="M3" s="1288"/>
      <c r="N3" s="1288"/>
      <c r="O3" s="227"/>
      <c r="P3" s="227"/>
      <c r="Q3" s="227"/>
      <c r="R3" s="49"/>
    </row>
    <row r="4" spans="2:17" s="44" customFormat="1" ht="8.25" customHeight="1">
      <c r="B4" s="49"/>
      <c r="C4" s="49"/>
      <c r="D4" s="49"/>
      <c r="E4" s="49"/>
      <c r="F4" s="49"/>
      <c r="G4" s="49"/>
      <c r="H4" s="49"/>
      <c r="I4" s="49"/>
      <c r="J4" s="49"/>
      <c r="K4" s="49"/>
      <c r="L4" s="49"/>
      <c r="M4" s="49"/>
      <c r="N4" s="49"/>
      <c r="O4" s="49"/>
      <c r="P4" s="49"/>
      <c r="Q4" s="49"/>
    </row>
    <row r="5" spans="2:14" ht="14.25" thickBot="1">
      <c r="B5" s="48"/>
      <c r="C5" s="48"/>
      <c r="D5" s="48"/>
      <c r="E5" s="48"/>
      <c r="F5" s="49"/>
      <c r="G5" s="49"/>
      <c r="H5" s="49"/>
      <c r="I5" s="49"/>
      <c r="J5" s="49"/>
      <c r="K5" s="49"/>
      <c r="L5" s="49"/>
      <c r="M5" s="49"/>
      <c r="N5" s="50" t="s">
        <v>120</v>
      </c>
    </row>
    <row r="6" spans="1:17" ht="21" customHeight="1" thickBot="1">
      <c r="A6" s="228"/>
      <c r="B6" s="1289" t="s">
        <v>121</v>
      </c>
      <c r="C6" s="1290"/>
      <c r="D6" s="1290"/>
      <c r="E6" s="1290"/>
      <c r="F6" s="1290"/>
      <c r="G6" s="1291"/>
      <c r="H6" s="288" t="s">
        <v>1049</v>
      </c>
      <c r="I6" s="288" t="s">
        <v>1050</v>
      </c>
      <c r="J6" s="288" t="s">
        <v>380</v>
      </c>
      <c r="K6" s="288" t="s">
        <v>381</v>
      </c>
      <c r="L6" s="288" t="s">
        <v>382</v>
      </c>
      <c r="M6" s="288" t="s">
        <v>383</v>
      </c>
      <c r="N6" s="289" t="s">
        <v>124</v>
      </c>
      <c r="P6" s="51"/>
      <c r="Q6" s="51"/>
    </row>
    <row r="7" spans="1:17" ht="21" customHeight="1">
      <c r="A7" s="52"/>
      <c r="B7" s="249"/>
      <c r="C7" s="890"/>
      <c r="D7" s="892"/>
      <c r="E7" s="878" t="s">
        <v>647</v>
      </c>
      <c r="F7" s="889" t="s">
        <v>648</v>
      </c>
      <c r="G7" s="257"/>
      <c r="H7" s="884">
        <f aca="true" t="shared" si="0" ref="H7:N7">SUM(H8:H9)</f>
        <v>0</v>
      </c>
      <c r="I7" s="885">
        <f t="shared" si="0"/>
        <v>0</v>
      </c>
      <c r="J7" s="885">
        <f t="shared" si="0"/>
        <v>0</v>
      </c>
      <c r="K7" s="885">
        <f t="shared" si="0"/>
        <v>0</v>
      </c>
      <c r="L7" s="885">
        <f t="shared" si="0"/>
        <v>0</v>
      </c>
      <c r="M7" s="885">
        <f t="shared" si="0"/>
        <v>0</v>
      </c>
      <c r="N7" s="301">
        <f t="shared" si="0"/>
        <v>0</v>
      </c>
      <c r="O7" s="290"/>
      <c r="P7" s="54"/>
      <c r="Q7" s="52"/>
    </row>
    <row r="8" spans="1:17" ht="21" customHeight="1">
      <c r="A8" s="52"/>
      <c r="B8" s="249"/>
      <c r="C8" s="291"/>
      <c r="D8" s="886"/>
      <c r="E8" s="886"/>
      <c r="F8" s="252" t="s">
        <v>427</v>
      </c>
      <c r="G8" s="250"/>
      <c r="H8" s="293"/>
      <c r="I8" s="294"/>
      <c r="J8" s="294"/>
      <c r="K8" s="294"/>
      <c r="L8" s="294"/>
      <c r="M8" s="294"/>
      <c r="N8" s="301">
        <f>SUM(H8:M8)</f>
        <v>0</v>
      </c>
      <c r="O8" s="290"/>
      <c r="P8" s="54"/>
      <c r="Q8" s="52"/>
    </row>
    <row r="9" spans="1:17" ht="21" customHeight="1">
      <c r="A9" s="52"/>
      <c r="B9" s="249"/>
      <c r="C9" s="291"/>
      <c r="D9" s="886"/>
      <c r="E9" s="887"/>
      <c r="F9" s="252" t="s">
        <v>428</v>
      </c>
      <c r="G9" s="250"/>
      <c r="H9" s="293"/>
      <c r="I9" s="294"/>
      <c r="J9" s="294"/>
      <c r="K9" s="294"/>
      <c r="L9" s="294"/>
      <c r="M9" s="294"/>
      <c r="N9" s="301">
        <f>SUM(H9:M9)</f>
        <v>0</v>
      </c>
      <c r="O9" s="290"/>
      <c r="P9" s="54"/>
      <c r="Q9" s="52"/>
    </row>
    <row r="10" spans="1:17" ht="21" customHeight="1">
      <c r="A10" s="52"/>
      <c r="B10" s="249"/>
      <c r="C10" s="291"/>
      <c r="D10" s="886"/>
      <c r="E10" s="882" t="s">
        <v>649</v>
      </c>
      <c r="F10" s="252" t="s">
        <v>650</v>
      </c>
      <c r="G10" s="250"/>
      <c r="H10" s="293"/>
      <c r="I10" s="294"/>
      <c r="J10" s="294"/>
      <c r="K10" s="294"/>
      <c r="L10" s="294"/>
      <c r="M10" s="294"/>
      <c r="N10" s="301">
        <f>SUM(H10:M10)</f>
        <v>0</v>
      </c>
      <c r="O10" s="290"/>
      <c r="P10" s="54"/>
      <c r="Q10" s="52"/>
    </row>
    <row r="11" spans="1:17" ht="21" customHeight="1">
      <c r="A11" s="52"/>
      <c r="B11" s="249"/>
      <c r="C11" s="291"/>
      <c r="D11" s="886"/>
      <c r="E11" s="882" t="s">
        <v>651</v>
      </c>
      <c r="F11" s="252" t="s">
        <v>652</v>
      </c>
      <c r="G11" s="250"/>
      <c r="H11" s="293"/>
      <c r="I11" s="294"/>
      <c r="J11" s="294"/>
      <c r="K11" s="294"/>
      <c r="L11" s="294"/>
      <c r="M11" s="294"/>
      <c r="N11" s="301">
        <f>SUM(H11:M11)</f>
        <v>0</v>
      </c>
      <c r="O11" s="290"/>
      <c r="P11" s="54"/>
      <c r="Q11" s="52"/>
    </row>
    <row r="12" spans="1:17" ht="21" customHeight="1">
      <c r="A12" s="52"/>
      <c r="B12" s="249"/>
      <c r="C12" s="291"/>
      <c r="D12" s="891" t="s">
        <v>653</v>
      </c>
      <c r="E12" s="888"/>
      <c r="F12" s="252"/>
      <c r="G12" s="265"/>
      <c r="H12" s="884">
        <f aca="true" t="shared" si="1" ref="H12:N12">SUM(H7,H10:H11)</f>
        <v>0</v>
      </c>
      <c r="I12" s="885">
        <f t="shared" si="1"/>
        <v>0</v>
      </c>
      <c r="J12" s="885">
        <f t="shared" si="1"/>
        <v>0</v>
      </c>
      <c r="K12" s="885">
        <f t="shared" si="1"/>
        <v>0</v>
      </c>
      <c r="L12" s="885">
        <f t="shared" si="1"/>
        <v>0</v>
      </c>
      <c r="M12" s="885">
        <f t="shared" si="1"/>
        <v>0</v>
      </c>
      <c r="N12" s="301">
        <f t="shared" si="1"/>
        <v>0</v>
      </c>
      <c r="O12" s="290"/>
      <c r="P12" s="54"/>
      <c r="Q12" s="52"/>
    </row>
    <row r="13" spans="1:17" ht="21" customHeight="1">
      <c r="A13" s="52"/>
      <c r="B13" s="249"/>
      <c r="C13" s="291"/>
      <c r="D13" s="888" t="s">
        <v>516</v>
      </c>
      <c r="E13" s="888"/>
      <c r="F13" s="252"/>
      <c r="G13" s="265"/>
      <c r="H13" s="293"/>
      <c r="I13" s="294"/>
      <c r="J13" s="294"/>
      <c r="K13" s="294"/>
      <c r="L13" s="294"/>
      <c r="M13" s="294"/>
      <c r="N13" s="301">
        <f>SUM(H13:M13)</f>
        <v>0</v>
      </c>
      <c r="O13" s="290"/>
      <c r="P13" s="54"/>
      <c r="Q13" s="52"/>
    </row>
    <row r="14" spans="1:17" ht="21" customHeight="1">
      <c r="A14" s="52"/>
      <c r="B14" s="249"/>
      <c r="C14" s="295" t="s">
        <v>654</v>
      </c>
      <c r="D14" s="308" t="s">
        <v>384</v>
      </c>
      <c r="E14" s="296"/>
      <c r="F14" s="296"/>
      <c r="G14" s="250"/>
      <c r="H14" s="309">
        <f aca="true" t="shared" si="2" ref="H14:N14">SUM(H12:H13)</f>
        <v>0</v>
      </c>
      <c r="I14" s="309">
        <f t="shared" si="2"/>
        <v>0</v>
      </c>
      <c r="J14" s="309">
        <f t="shared" si="2"/>
        <v>0</v>
      </c>
      <c r="K14" s="309">
        <f t="shared" si="2"/>
        <v>0</v>
      </c>
      <c r="L14" s="309">
        <f t="shared" si="2"/>
        <v>0</v>
      </c>
      <c r="M14" s="309">
        <f t="shared" si="2"/>
        <v>0</v>
      </c>
      <c r="N14" s="301">
        <f t="shared" si="2"/>
        <v>0</v>
      </c>
      <c r="O14" s="290"/>
      <c r="P14" s="54"/>
      <c r="Q14" s="52"/>
    </row>
    <row r="15" spans="1:17" ht="21" customHeight="1">
      <c r="A15" s="52"/>
      <c r="B15" s="249"/>
      <c r="C15" s="291"/>
      <c r="D15" s="886"/>
      <c r="E15" s="879" t="s">
        <v>655</v>
      </c>
      <c r="F15" s="893" t="s">
        <v>429</v>
      </c>
      <c r="G15" s="257"/>
      <c r="H15" s="293"/>
      <c r="I15" s="294"/>
      <c r="J15" s="294"/>
      <c r="K15" s="294"/>
      <c r="L15" s="294"/>
      <c r="M15" s="294"/>
      <c r="N15" s="301">
        <f>SUM(H15:M15)</f>
        <v>0</v>
      </c>
      <c r="O15" s="290"/>
      <c r="P15" s="54"/>
      <c r="Q15" s="52"/>
    </row>
    <row r="16" spans="1:17" ht="21" customHeight="1">
      <c r="A16" s="52"/>
      <c r="B16" s="249"/>
      <c r="C16" s="291"/>
      <c r="D16" s="886"/>
      <c r="E16" s="882" t="s">
        <v>656</v>
      </c>
      <c r="F16" s="252" t="s">
        <v>657</v>
      </c>
      <c r="G16" s="250"/>
      <c r="H16" s="293"/>
      <c r="I16" s="294"/>
      <c r="J16" s="294"/>
      <c r="K16" s="294"/>
      <c r="L16" s="294"/>
      <c r="M16" s="294"/>
      <c r="N16" s="301">
        <f>SUM(H16:M16)</f>
        <v>0</v>
      </c>
      <c r="O16" s="290"/>
      <c r="P16" s="54"/>
      <c r="Q16" s="52"/>
    </row>
    <row r="17" spans="1:17" ht="21" customHeight="1">
      <c r="A17" s="52"/>
      <c r="B17" s="249"/>
      <c r="C17" s="291"/>
      <c r="D17" s="886"/>
      <c r="E17" s="882" t="s">
        <v>658</v>
      </c>
      <c r="F17" s="252" t="s">
        <v>659</v>
      </c>
      <c r="G17" s="250"/>
      <c r="H17" s="293"/>
      <c r="I17" s="294"/>
      <c r="J17" s="294"/>
      <c r="K17" s="294"/>
      <c r="L17" s="294"/>
      <c r="M17" s="294"/>
      <c r="N17" s="301">
        <f>SUM(H17:M17)</f>
        <v>0</v>
      </c>
      <c r="O17" s="290"/>
      <c r="P17" s="54"/>
      <c r="Q17" s="52"/>
    </row>
    <row r="18" spans="1:17" ht="21" customHeight="1">
      <c r="A18" s="52"/>
      <c r="B18" s="249"/>
      <c r="C18" s="291"/>
      <c r="D18" s="891" t="s">
        <v>660</v>
      </c>
      <c r="E18" s="888"/>
      <c r="F18" s="252"/>
      <c r="G18" s="265"/>
      <c r="H18" s="884">
        <f>SUM(H15:H17)</f>
        <v>0</v>
      </c>
      <c r="I18" s="885">
        <f aca="true" t="shared" si="3" ref="I18:N18">SUM(I15:I17)</f>
        <v>0</v>
      </c>
      <c r="J18" s="885">
        <f t="shared" si="3"/>
        <v>0</v>
      </c>
      <c r="K18" s="885">
        <f t="shared" si="3"/>
        <v>0</v>
      </c>
      <c r="L18" s="885">
        <f t="shared" si="3"/>
        <v>0</v>
      </c>
      <c r="M18" s="885">
        <f t="shared" si="3"/>
        <v>0</v>
      </c>
      <c r="N18" s="301">
        <f t="shared" si="3"/>
        <v>0</v>
      </c>
      <c r="O18" s="290"/>
      <c r="P18" s="54"/>
      <c r="Q18" s="52"/>
    </row>
    <row r="19" spans="1:17" ht="21" customHeight="1">
      <c r="A19" s="52"/>
      <c r="B19" s="249"/>
      <c r="C19" s="291"/>
      <c r="D19" s="888" t="s">
        <v>516</v>
      </c>
      <c r="E19" s="888"/>
      <c r="F19" s="252"/>
      <c r="G19" s="265"/>
      <c r="H19" s="293"/>
      <c r="I19" s="294"/>
      <c r="J19" s="294"/>
      <c r="K19" s="294"/>
      <c r="L19" s="294"/>
      <c r="M19" s="294"/>
      <c r="N19" s="301">
        <f>SUM(H19:M19)</f>
        <v>0</v>
      </c>
      <c r="O19" s="290"/>
      <c r="P19" s="54"/>
      <c r="Q19" s="52"/>
    </row>
    <row r="20" spans="1:17" ht="21" customHeight="1">
      <c r="A20" s="53"/>
      <c r="B20" s="249"/>
      <c r="C20" s="78" t="s">
        <v>661</v>
      </c>
      <c r="D20" s="1292" t="s">
        <v>385</v>
      </c>
      <c r="E20" s="1292"/>
      <c r="F20" s="1292"/>
      <c r="G20" s="250"/>
      <c r="H20" s="309">
        <f>SUM(H18:H19)</f>
        <v>0</v>
      </c>
      <c r="I20" s="309">
        <f aca="true" t="shared" si="4" ref="I20:N20">SUM(I18:I19)</f>
        <v>0</v>
      </c>
      <c r="J20" s="309">
        <f t="shared" si="4"/>
        <v>0</v>
      </c>
      <c r="K20" s="309">
        <f t="shared" si="4"/>
        <v>0</v>
      </c>
      <c r="L20" s="309">
        <f t="shared" si="4"/>
        <v>0</v>
      </c>
      <c r="M20" s="309">
        <f t="shared" si="4"/>
        <v>0</v>
      </c>
      <c r="N20" s="301">
        <f t="shared" si="4"/>
        <v>0</v>
      </c>
      <c r="O20" s="290"/>
      <c r="P20" s="54"/>
      <c r="Q20" s="52"/>
    </row>
    <row r="21" spans="1:17" ht="21" customHeight="1">
      <c r="A21" s="52"/>
      <c r="B21" s="249"/>
      <c r="C21" s="291"/>
      <c r="D21" s="886"/>
      <c r="E21" s="879" t="s">
        <v>662</v>
      </c>
      <c r="F21" s="893" t="s">
        <v>429</v>
      </c>
      <c r="G21" s="257"/>
      <c r="H21" s="293"/>
      <c r="I21" s="294"/>
      <c r="J21" s="294"/>
      <c r="K21" s="294"/>
      <c r="L21" s="294"/>
      <c r="M21" s="294"/>
      <c r="N21" s="301">
        <f>SUM(H21:M21)</f>
        <v>0</v>
      </c>
      <c r="O21" s="290"/>
      <c r="P21" s="54"/>
      <c r="Q21" s="52"/>
    </row>
    <row r="22" spans="1:17" ht="21" customHeight="1">
      <c r="A22" s="52"/>
      <c r="B22" s="249"/>
      <c r="C22" s="291"/>
      <c r="D22" s="886"/>
      <c r="E22" s="882" t="s">
        <v>663</v>
      </c>
      <c r="F22" s="252" t="s">
        <v>664</v>
      </c>
      <c r="G22" s="250"/>
      <c r="H22" s="293"/>
      <c r="I22" s="294"/>
      <c r="J22" s="294"/>
      <c r="K22" s="294"/>
      <c r="L22" s="294"/>
      <c r="M22" s="294"/>
      <c r="N22" s="301">
        <f>SUM(H22:M22)</f>
        <v>0</v>
      </c>
      <c r="O22" s="290"/>
      <c r="P22" s="54"/>
      <c r="Q22" s="52"/>
    </row>
    <row r="23" spans="1:17" ht="21" customHeight="1">
      <c r="A23" s="52"/>
      <c r="B23" s="249"/>
      <c r="C23" s="291"/>
      <c r="D23" s="886"/>
      <c r="E23" s="882" t="s">
        <v>665</v>
      </c>
      <c r="F23" s="252" t="s">
        <v>666</v>
      </c>
      <c r="G23" s="250"/>
      <c r="H23" s="293"/>
      <c r="I23" s="294"/>
      <c r="J23" s="294"/>
      <c r="K23" s="294"/>
      <c r="L23" s="294"/>
      <c r="M23" s="294"/>
      <c r="N23" s="301">
        <f>SUM(H23:M23)</f>
        <v>0</v>
      </c>
      <c r="O23" s="290"/>
      <c r="P23" s="54"/>
      <c r="Q23" s="52"/>
    </row>
    <row r="24" spans="1:17" ht="21" customHeight="1">
      <c r="A24" s="52"/>
      <c r="B24" s="249"/>
      <c r="C24" s="291"/>
      <c r="D24" s="891" t="s">
        <v>660</v>
      </c>
      <c r="E24" s="888"/>
      <c r="F24" s="252"/>
      <c r="G24" s="265"/>
      <c r="H24" s="884">
        <f aca="true" t="shared" si="5" ref="H24:N24">SUM(H21:H23)</f>
        <v>0</v>
      </c>
      <c r="I24" s="885">
        <f t="shared" si="5"/>
        <v>0</v>
      </c>
      <c r="J24" s="885">
        <f t="shared" si="5"/>
        <v>0</v>
      </c>
      <c r="K24" s="885">
        <f t="shared" si="5"/>
        <v>0</v>
      </c>
      <c r="L24" s="885">
        <f t="shared" si="5"/>
        <v>0</v>
      </c>
      <c r="M24" s="885">
        <f t="shared" si="5"/>
        <v>0</v>
      </c>
      <c r="N24" s="301">
        <f t="shared" si="5"/>
        <v>0</v>
      </c>
      <c r="O24" s="290"/>
      <c r="P24" s="54"/>
      <c r="Q24" s="52"/>
    </row>
    <row r="25" spans="1:17" ht="21" customHeight="1">
      <c r="A25" s="52"/>
      <c r="B25" s="249"/>
      <c r="C25" s="291"/>
      <c r="D25" s="888" t="s">
        <v>516</v>
      </c>
      <c r="E25" s="888"/>
      <c r="F25" s="252"/>
      <c r="G25" s="265"/>
      <c r="H25" s="293"/>
      <c r="I25" s="294"/>
      <c r="J25" s="294"/>
      <c r="K25" s="294"/>
      <c r="L25" s="294"/>
      <c r="M25" s="294"/>
      <c r="N25" s="301">
        <f>SUM(H25:M25)</f>
        <v>0</v>
      </c>
      <c r="O25" s="290"/>
      <c r="P25" s="54"/>
      <c r="Q25" s="52"/>
    </row>
    <row r="26" spans="1:17" ht="21" customHeight="1">
      <c r="A26" s="53"/>
      <c r="B26" s="249"/>
      <c r="C26" s="78" t="s">
        <v>667</v>
      </c>
      <c r="D26" s="1292" t="s">
        <v>430</v>
      </c>
      <c r="E26" s="1292"/>
      <c r="F26" s="1292"/>
      <c r="G26" s="250"/>
      <c r="H26" s="309">
        <f aca="true" t="shared" si="6" ref="H26:N26">SUM(H24:H25)</f>
        <v>0</v>
      </c>
      <c r="I26" s="309">
        <f t="shared" si="6"/>
        <v>0</v>
      </c>
      <c r="J26" s="309">
        <f t="shared" si="6"/>
        <v>0</v>
      </c>
      <c r="K26" s="309">
        <f t="shared" si="6"/>
        <v>0</v>
      </c>
      <c r="L26" s="309">
        <f t="shared" si="6"/>
        <v>0</v>
      </c>
      <c r="M26" s="309">
        <f t="shared" si="6"/>
        <v>0</v>
      </c>
      <c r="N26" s="301">
        <f t="shared" si="6"/>
        <v>0</v>
      </c>
      <c r="O26" s="290"/>
      <c r="P26" s="54"/>
      <c r="Q26" s="52"/>
    </row>
    <row r="27" spans="1:17" ht="21" customHeight="1">
      <c r="A27" s="52"/>
      <c r="B27" s="249"/>
      <c r="C27" s="291"/>
      <c r="D27" s="886"/>
      <c r="E27" s="879" t="s">
        <v>662</v>
      </c>
      <c r="F27" s="893" t="s">
        <v>429</v>
      </c>
      <c r="G27" s="257"/>
      <c r="H27" s="293"/>
      <c r="I27" s="294"/>
      <c r="J27" s="294"/>
      <c r="K27" s="294"/>
      <c r="L27" s="294"/>
      <c r="M27" s="294"/>
      <c r="N27" s="301">
        <f>SUM(H27:M27)</f>
        <v>0</v>
      </c>
      <c r="O27" s="290"/>
      <c r="P27" s="54"/>
      <c r="Q27" s="52"/>
    </row>
    <row r="28" spans="1:17" ht="21" customHeight="1">
      <c r="A28" s="52"/>
      <c r="B28" s="249"/>
      <c r="C28" s="291"/>
      <c r="D28" s="886"/>
      <c r="E28" s="882" t="s">
        <v>663</v>
      </c>
      <c r="F28" s="252" t="s">
        <v>664</v>
      </c>
      <c r="G28" s="250"/>
      <c r="H28" s="293"/>
      <c r="I28" s="294"/>
      <c r="J28" s="294"/>
      <c r="K28" s="294"/>
      <c r="L28" s="294"/>
      <c r="M28" s="294"/>
      <c r="N28" s="301">
        <f>SUM(H28:M28)</f>
        <v>0</v>
      </c>
      <c r="O28" s="290"/>
      <c r="P28" s="54"/>
      <c r="Q28" s="52"/>
    </row>
    <row r="29" spans="1:17" ht="21" customHeight="1">
      <c r="A29" s="52"/>
      <c r="B29" s="249"/>
      <c r="C29" s="291"/>
      <c r="D29" s="886"/>
      <c r="E29" s="882" t="s">
        <v>665</v>
      </c>
      <c r="F29" s="252" t="s">
        <v>666</v>
      </c>
      <c r="G29" s="250"/>
      <c r="H29" s="293"/>
      <c r="I29" s="294"/>
      <c r="J29" s="294"/>
      <c r="K29" s="294"/>
      <c r="L29" s="294"/>
      <c r="M29" s="294"/>
      <c r="N29" s="301">
        <f>SUM(H29:M29)</f>
        <v>0</v>
      </c>
      <c r="O29" s="290"/>
      <c r="P29" s="54"/>
      <c r="Q29" s="52"/>
    </row>
    <row r="30" spans="1:17" ht="21" customHeight="1">
      <c r="A30" s="52"/>
      <c r="B30" s="249"/>
      <c r="C30" s="291"/>
      <c r="D30" s="891" t="s">
        <v>660</v>
      </c>
      <c r="E30" s="888"/>
      <c r="F30" s="252"/>
      <c r="G30" s="265"/>
      <c r="H30" s="884">
        <f aca="true" t="shared" si="7" ref="H30:N30">SUM(H27:H29)</f>
        <v>0</v>
      </c>
      <c r="I30" s="885">
        <f t="shared" si="7"/>
        <v>0</v>
      </c>
      <c r="J30" s="885">
        <f t="shared" si="7"/>
        <v>0</v>
      </c>
      <c r="K30" s="885">
        <f t="shared" si="7"/>
        <v>0</v>
      </c>
      <c r="L30" s="885">
        <f t="shared" si="7"/>
        <v>0</v>
      </c>
      <c r="M30" s="885">
        <f t="shared" si="7"/>
        <v>0</v>
      </c>
      <c r="N30" s="301">
        <f t="shared" si="7"/>
        <v>0</v>
      </c>
      <c r="O30" s="290"/>
      <c r="P30" s="54"/>
      <c r="Q30" s="52"/>
    </row>
    <row r="31" spans="1:17" ht="21" customHeight="1">
      <c r="A31" s="52"/>
      <c r="B31" s="249"/>
      <c r="C31" s="291"/>
      <c r="D31" s="888" t="s">
        <v>516</v>
      </c>
      <c r="E31" s="888"/>
      <c r="F31" s="252"/>
      <c r="G31" s="265"/>
      <c r="H31" s="293"/>
      <c r="I31" s="294"/>
      <c r="J31" s="294"/>
      <c r="K31" s="294"/>
      <c r="L31" s="294"/>
      <c r="M31" s="294"/>
      <c r="N31" s="301">
        <f>SUM(H31:M31)</f>
        <v>0</v>
      </c>
      <c r="O31" s="290"/>
      <c r="P31" s="54"/>
      <c r="Q31" s="52"/>
    </row>
    <row r="32" spans="1:17" ht="21" customHeight="1">
      <c r="A32" s="53"/>
      <c r="B32" s="249"/>
      <c r="C32" s="78" t="s">
        <v>668</v>
      </c>
      <c r="D32" s="1292" t="s">
        <v>431</v>
      </c>
      <c r="E32" s="1292"/>
      <c r="F32" s="1292"/>
      <c r="G32" s="250"/>
      <c r="H32" s="309">
        <f aca="true" t="shared" si="8" ref="H32:N32">SUM(H30:H31)</f>
        <v>0</v>
      </c>
      <c r="I32" s="309">
        <f t="shared" si="8"/>
        <v>0</v>
      </c>
      <c r="J32" s="309">
        <f t="shared" si="8"/>
        <v>0</v>
      </c>
      <c r="K32" s="309">
        <f t="shared" si="8"/>
        <v>0</v>
      </c>
      <c r="L32" s="309">
        <f t="shared" si="8"/>
        <v>0</v>
      </c>
      <c r="M32" s="309">
        <f t="shared" si="8"/>
        <v>0</v>
      </c>
      <c r="N32" s="301">
        <f t="shared" si="8"/>
        <v>0</v>
      </c>
      <c r="O32" s="290"/>
      <c r="P32" s="54"/>
      <c r="Q32" s="52"/>
    </row>
    <row r="33" spans="1:17" ht="21" customHeight="1">
      <c r="A33" s="52"/>
      <c r="B33" s="249"/>
      <c r="C33" s="291"/>
      <c r="D33" s="886"/>
      <c r="E33" s="879" t="s">
        <v>662</v>
      </c>
      <c r="F33" s="893" t="s">
        <v>429</v>
      </c>
      <c r="G33" s="257"/>
      <c r="H33" s="293"/>
      <c r="I33" s="294"/>
      <c r="J33" s="294"/>
      <c r="K33" s="294"/>
      <c r="L33" s="294"/>
      <c r="M33" s="294"/>
      <c r="N33" s="301">
        <f>SUM(H33:M33)</f>
        <v>0</v>
      </c>
      <c r="O33" s="290"/>
      <c r="P33" s="54"/>
      <c r="Q33" s="52"/>
    </row>
    <row r="34" spans="1:17" ht="21" customHeight="1">
      <c r="A34" s="52"/>
      <c r="B34" s="249"/>
      <c r="C34" s="291"/>
      <c r="D34" s="886"/>
      <c r="E34" s="882" t="s">
        <v>663</v>
      </c>
      <c r="F34" s="252" t="s">
        <v>664</v>
      </c>
      <c r="G34" s="250"/>
      <c r="H34" s="293"/>
      <c r="I34" s="294"/>
      <c r="J34" s="294"/>
      <c r="K34" s="294"/>
      <c r="L34" s="294"/>
      <c r="M34" s="294"/>
      <c r="N34" s="301">
        <f>SUM(H34:M34)</f>
        <v>0</v>
      </c>
      <c r="O34" s="290"/>
      <c r="P34" s="54"/>
      <c r="Q34" s="52"/>
    </row>
    <row r="35" spans="1:17" ht="21" customHeight="1">
      <c r="A35" s="52"/>
      <c r="B35" s="249"/>
      <c r="C35" s="291"/>
      <c r="D35" s="886"/>
      <c r="E35" s="882" t="s">
        <v>665</v>
      </c>
      <c r="F35" s="252" t="s">
        <v>666</v>
      </c>
      <c r="G35" s="250"/>
      <c r="H35" s="293"/>
      <c r="I35" s="294"/>
      <c r="J35" s="294"/>
      <c r="K35" s="294"/>
      <c r="L35" s="294"/>
      <c r="M35" s="294"/>
      <c r="N35" s="301">
        <f>SUM(H35:M35)</f>
        <v>0</v>
      </c>
      <c r="O35" s="290"/>
      <c r="P35" s="54"/>
      <c r="Q35" s="52"/>
    </row>
    <row r="36" spans="1:17" ht="21" customHeight="1">
      <c r="A36" s="52"/>
      <c r="B36" s="249"/>
      <c r="C36" s="291"/>
      <c r="D36" s="891" t="s">
        <v>660</v>
      </c>
      <c r="E36" s="888"/>
      <c r="F36" s="252"/>
      <c r="G36" s="265"/>
      <c r="H36" s="884">
        <f aca="true" t="shared" si="9" ref="H36:N36">SUM(H33:H35)</f>
        <v>0</v>
      </c>
      <c r="I36" s="885">
        <f t="shared" si="9"/>
        <v>0</v>
      </c>
      <c r="J36" s="885">
        <f t="shared" si="9"/>
        <v>0</v>
      </c>
      <c r="K36" s="885">
        <f t="shared" si="9"/>
        <v>0</v>
      </c>
      <c r="L36" s="885">
        <f t="shared" si="9"/>
        <v>0</v>
      </c>
      <c r="M36" s="885">
        <f t="shared" si="9"/>
        <v>0</v>
      </c>
      <c r="N36" s="301">
        <f t="shared" si="9"/>
        <v>0</v>
      </c>
      <c r="O36" s="290"/>
      <c r="P36" s="54"/>
      <c r="Q36" s="52"/>
    </row>
    <row r="37" spans="1:17" ht="21" customHeight="1">
      <c r="A37" s="52"/>
      <c r="B37" s="249"/>
      <c r="C37" s="291"/>
      <c r="D37" s="888" t="s">
        <v>516</v>
      </c>
      <c r="E37" s="888"/>
      <c r="F37" s="252"/>
      <c r="G37" s="265"/>
      <c r="H37" s="293"/>
      <c r="I37" s="294"/>
      <c r="J37" s="294"/>
      <c r="K37" s="294"/>
      <c r="L37" s="294"/>
      <c r="M37" s="294"/>
      <c r="N37" s="301">
        <f>SUM(H37:M37)</f>
        <v>0</v>
      </c>
      <c r="O37" s="290"/>
      <c r="P37" s="54"/>
      <c r="Q37" s="52"/>
    </row>
    <row r="38" spans="1:17" ht="21" customHeight="1" thickBot="1">
      <c r="A38" s="53"/>
      <c r="B38" s="249"/>
      <c r="C38" s="78" t="s">
        <v>669</v>
      </c>
      <c r="D38" s="1292" t="s">
        <v>422</v>
      </c>
      <c r="E38" s="1292"/>
      <c r="F38" s="1292"/>
      <c r="G38" s="250"/>
      <c r="H38" s="309">
        <f aca="true" t="shared" si="10" ref="H38:N38">SUM(H36:H37)</f>
        <v>0</v>
      </c>
      <c r="I38" s="309">
        <f t="shared" si="10"/>
        <v>0</v>
      </c>
      <c r="J38" s="309">
        <f t="shared" si="10"/>
        <v>0</v>
      </c>
      <c r="K38" s="309">
        <f t="shared" si="10"/>
        <v>0</v>
      </c>
      <c r="L38" s="309">
        <f t="shared" si="10"/>
        <v>0</v>
      </c>
      <c r="M38" s="309">
        <f t="shared" si="10"/>
        <v>0</v>
      </c>
      <c r="N38" s="301">
        <f t="shared" si="10"/>
        <v>0</v>
      </c>
      <c r="O38" s="290"/>
      <c r="P38" s="54"/>
      <c r="Q38" s="52"/>
    </row>
    <row r="39" spans="1:17" ht="30" customHeight="1" thickBot="1">
      <c r="A39" s="52"/>
      <c r="B39" s="1283" t="s">
        <v>387</v>
      </c>
      <c r="C39" s="1320"/>
      <c r="D39" s="1320"/>
      <c r="E39" s="1320"/>
      <c r="F39" s="1320"/>
      <c r="G39" s="229" t="s">
        <v>124</v>
      </c>
      <c r="H39" s="297">
        <f>SUM(H14,H20,H26,H32,H38)</f>
        <v>0</v>
      </c>
      <c r="I39" s="297">
        <f aca="true" t="shared" si="11" ref="I39:N39">SUM(I14,I20,I26,I32,I38)</f>
        <v>0</v>
      </c>
      <c r="J39" s="297">
        <f t="shared" si="11"/>
        <v>0</v>
      </c>
      <c r="K39" s="297">
        <f t="shared" si="11"/>
        <v>0</v>
      </c>
      <c r="L39" s="297">
        <f t="shared" si="11"/>
        <v>0</v>
      </c>
      <c r="M39" s="297">
        <f t="shared" si="11"/>
        <v>0</v>
      </c>
      <c r="N39" s="298">
        <f t="shared" si="11"/>
        <v>0</v>
      </c>
      <c r="O39" s="780"/>
      <c r="P39" s="54"/>
      <c r="Q39" s="52"/>
    </row>
    <row r="40" spans="1:17" ht="30" customHeight="1" thickBot="1">
      <c r="A40" s="52"/>
      <c r="B40" s="1321" t="s">
        <v>670</v>
      </c>
      <c r="C40" s="1323"/>
      <c r="D40" s="1323"/>
      <c r="E40" s="1323"/>
      <c r="F40" s="1323"/>
      <c r="G40" s="562" t="s">
        <v>185</v>
      </c>
      <c r="H40" s="563" t="e">
        <f aca="true" t="shared" si="12" ref="H40:M40">H39/$N39</f>
        <v>#DIV/0!</v>
      </c>
      <c r="I40" s="563" t="e">
        <f t="shared" si="12"/>
        <v>#DIV/0!</v>
      </c>
      <c r="J40" s="563" t="e">
        <f t="shared" si="12"/>
        <v>#DIV/0!</v>
      </c>
      <c r="K40" s="563" t="e">
        <f t="shared" si="12"/>
        <v>#DIV/0!</v>
      </c>
      <c r="L40" s="563" t="e">
        <f t="shared" si="12"/>
        <v>#DIV/0!</v>
      </c>
      <c r="M40" s="563" t="e">
        <f t="shared" si="12"/>
        <v>#DIV/0!</v>
      </c>
      <c r="N40" s="564" t="e">
        <f>SUM(H40:M40)</f>
        <v>#DIV/0!</v>
      </c>
      <c r="O40" s="290"/>
      <c r="P40" s="54"/>
      <c r="Q40" s="52"/>
    </row>
    <row r="41" spans="1:17" ht="8.25" customHeight="1">
      <c r="A41" s="52"/>
      <c r="B41" s="54"/>
      <c r="C41" s="54"/>
      <c r="D41" s="54"/>
      <c r="E41" s="54"/>
      <c r="F41" s="54"/>
      <c r="G41" s="54"/>
      <c r="H41" s="54"/>
      <c r="I41" s="54"/>
      <c r="J41" s="54"/>
      <c r="K41" s="54"/>
      <c r="L41" s="54"/>
      <c r="M41" s="54"/>
      <c r="N41" s="54"/>
      <c r="O41" s="54"/>
      <c r="P41" s="54"/>
      <c r="Q41" s="52"/>
    </row>
    <row r="42" spans="2:14" s="55" customFormat="1" ht="13.5" customHeight="1">
      <c r="B42" s="245" t="s">
        <v>671</v>
      </c>
      <c r="C42" s="1282" t="s">
        <v>877</v>
      </c>
      <c r="D42" s="1282"/>
      <c r="E42" s="1282"/>
      <c r="F42" s="1220"/>
      <c r="G42" s="1220"/>
      <c r="H42" s="1220"/>
      <c r="I42" s="1220"/>
      <c r="J42" s="1220"/>
      <c r="K42" s="1220"/>
      <c r="L42" s="1220"/>
      <c r="M42" s="1220"/>
      <c r="N42" s="1220"/>
    </row>
    <row r="43" spans="2:14" s="56" customFormat="1" ht="13.5" customHeight="1">
      <c r="B43" s="245" t="s">
        <v>139</v>
      </c>
      <c r="C43" s="1282" t="s">
        <v>742</v>
      </c>
      <c r="D43" s="1282"/>
      <c r="E43" s="1282"/>
      <c r="F43" s="1273"/>
      <c r="G43" s="1273"/>
      <c r="H43" s="1273"/>
      <c r="I43" s="1273"/>
      <c r="J43" s="1273"/>
      <c r="K43" s="1273"/>
      <c r="L43" s="1273"/>
      <c r="M43" s="1273"/>
      <c r="N43" s="1273"/>
    </row>
    <row r="44" spans="2:14" s="56" customFormat="1" ht="13.5" customHeight="1">
      <c r="B44" s="245" t="s">
        <v>72</v>
      </c>
      <c r="C44" s="1282" t="s">
        <v>750</v>
      </c>
      <c r="D44" s="1282"/>
      <c r="E44" s="1282"/>
      <c r="F44" s="1273"/>
      <c r="G44" s="1273"/>
      <c r="H44" s="1273"/>
      <c r="I44" s="1273"/>
      <c r="J44" s="1273"/>
      <c r="K44" s="1273"/>
      <c r="L44" s="843"/>
      <c r="M44" s="843"/>
      <c r="N44" s="843"/>
    </row>
    <row r="45" spans="2:14" ht="13.5" customHeight="1">
      <c r="B45" s="245" t="s">
        <v>73</v>
      </c>
      <c r="C45" s="1273" t="s">
        <v>455</v>
      </c>
      <c r="D45" s="1273"/>
      <c r="E45" s="1273"/>
      <c r="F45" s="1273"/>
      <c r="G45" s="1273"/>
      <c r="H45" s="1273"/>
      <c r="I45" s="1273"/>
      <c r="J45" s="1273"/>
      <c r="K45" s="1273"/>
      <c r="L45" s="1273"/>
      <c r="M45" s="1273"/>
      <c r="N45" s="1273"/>
    </row>
    <row r="46" spans="2:14" ht="13.5" customHeight="1">
      <c r="B46" s="245" t="s">
        <v>70</v>
      </c>
      <c r="C46" s="1273" t="s">
        <v>747</v>
      </c>
      <c r="D46" s="1273"/>
      <c r="E46" s="1273"/>
      <c r="F46" s="1273"/>
      <c r="G46" s="1273"/>
      <c r="H46" s="1273"/>
      <c r="I46" s="1273"/>
      <c r="J46" s="1273"/>
      <c r="K46" s="1273"/>
      <c r="L46" s="1273"/>
      <c r="M46" s="1273"/>
      <c r="N46" s="1273"/>
    </row>
    <row r="47" spans="2:13" ht="7.5" customHeight="1" thickBot="1">
      <c r="B47" s="57"/>
      <c r="C47" s="58"/>
      <c r="D47" s="58"/>
      <c r="E47" s="58"/>
      <c r="F47" s="58"/>
      <c r="G47" s="58"/>
      <c r="H47" s="58"/>
      <c r="I47" s="58"/>
      <c r="J47" s="58"/>
      <c r="K47" s="58"/>
      <c r="L47" s="58"/>
      <c r="M47" s="58"/>
    </row>
    <row r="48" spans="12:14" ht="11.25" customHeight="1">
      <c r="L48" s="1274" t="s">
        <v>127</v>
      </c>
      <c r="M48" s="1275"/>
      <c r="N48" s="1276"/>
    </row>
    <row r="49" spans="12:14" ht="12" customHeight="1" thickBot="1">
      <c r="L49" s="1277"/>
      <c r="M49" s="1278"/>
      <c r="N49" s="1279"/>
    </row>
    <row r="50" ht="6" customHeight="1"/>
  </sheetData>
  <sheetProtection/>
  <mergeCells count="15">
    <mergeCell ref="D26:F26"/>
    <mergeCell ref="D32:F32"/>
    <mergeCell ref="C45:N45"/>
    <mergeCell ref="C46:N46"/>
    <mergeCell ref="B1:N1"/>
    <mergeCell ref="B3:N3"/>
    <mergeCell ref="B6:G6"/>
    <mergeCell ref="D20:F20"/>
    <mergeCell ref="L48:N49"/>
    <mergeCell ref="D38:F38"/>
    <mergeCell ref="B39:F39"/>
    <mergeCell ref="B40:F40"/>
    <mergeCell ref="C42:N42"/>
    <mergeCell ref="C43:N43"/>
    <mergeCell ref="C44:K44"/>
  </mergeCells>
  <printOptions horizontalCentered="1"/>
  <pageMargins left="0.3937007874015748" right="0.3937007874015748" top="0.7874015748031497" bottom="0.3937007874015748" header="0.5118110236220472" footer="0.5118110236220472"/>
  <pageSetup fitToHeight="0" fitToWidth="1"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2017-04-08T07:16:36Z</cp:lastPrinted>
  <dcterms:created xsi:type="dcterms:W3CDTF">2015-04-02T11:27:42Z</dcterms:created>
  <dcterms:modified xsi:type="dcterms:W3CDTF">2017-04-08T08:27:24Z</dcterms:modified>
  <cp:category/>
  <cp:version/>
  <cp:contentType/>
  <cp:contentStatus/>
</cp:coreProperties>
</file>