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Area" localSheetId="7">'8'!$A$1:$J$28</definedName>
  </definedNames>
  <calcPr fullCalcOnLoad="1"/>
</workbook>
</file>

<file path=xl/comments12.xml><?xml version="1.0" encoding="utf-8"?>
<comments xmlns="http://schemas.openxmlformats.org/spreadsheetml/2006/main">
  <authors>
    <author>87455</author>
  </authors>
  <commentList>
    <comment ref="D13" authorId="0">
      <text>
        <r>
          <rPr>
            <b/>
            <sz val="9"/>
            <rFont val="ＭＳ Ｐゴシック"/>
            <family val="3"/>
          </rPr>
          <t>87455:</t>
        </r>
        <r>
          <rPr>
            <sz val="9"/>
            <rFont val="ＭＳ Ｐゴシック"/>
            <family val="3"/>
          </rPr>
          <t xml:space="preserve">
OD＋回数券（あれば）
</t>
        </r>
      </text>
    </comment>
    <comment ref="E13" authorId="0">
      <text>
        <r>
          <rPr>
            <b/>
            <sz val="9"/>
            <rFont val="ＭＳ Ｐゴシック"/>
            <family val="3"/>
          </rPr>
          <t>87455:</t>
        </r>
        <r>
          <rPr>
            <sz val="9"/>
            <rFont val="ＭＳ Ｐゴシック"/>
            <family val="3"/>
          </rPr>
          <t xml:space="preserve">
OD＋回数券</t>
        </r>
      </text>
    </comment>
    <comment ref="F13" authorId="0">
      <text>
        <r>
          <rPr>
            <b/>
            <sz val="9"/>
            <rFont val="ＭＳ Ｐゴシック"/>
            <family val="3"/>
          </rPr>
          <t>87455:</t>
        </r>
        <r>
          <rPr>
            <sz val="9"/>
            <rFont val="ＭＳ Ｐゴシック"/>
            <family val="3"/>
          </rPr>
          <t xml:space="preserve">
阿多古OD＋阿多古回数券＋横山OD＋横山回数券＋横山紙定期（枚数/3学期*横山開校日）</t>
        </r>
      </text>
    </comment>
    <comment ref="H13" authorId="0">
      <text>
        <r>
          <rPr>
            <b/>
            <sz val="9"/>
            <rFont val="ＭＳ Ｐゴシック"/>
            <family val="3"/>
          </rPr>
          <t>87455:</t>
        </r>
        <r>
          <rPr>
            <sz val="9"/>
            <rFont val="ＭＳ Ｐゴシック"/>
            <family val="3"/>
          </rPr>
          <t xml:space="preserve">
OD＋紙定期
</t>
        </r>
      </text>
    </comment>
  </commentList>
</comments>
</file>

<file path=xl/sharedStrings.xml><?xml version="1.0" encoding="utf-8"?>
<sst xmlns="http://schemas.openxmlformats.org/spreadsheetml/2006/main" count="542" uniqueCount="316">
  <si>
    <t>17　郵　便　概　況</t>
  </si>
  <si>
    <t>年　　　　度</t>
  </si>
  <si>
    <t>郵便局数（年度末）</t>
  </si>
  <si>
    <t>直営の郵便局</t>
  </si>
  <si>
    <t>郵便局</t>
  </si>
  <si>
    <t>簡易郵便局</t>
  </si>
  <si>
    <t>普通</t>
  </si>
  <si>
    <t>分　室</t>
  </si>
  <si>
    <t>総　数</t>
  </si>
  <si>
    <t>特　殊</t>
  </si>
  <si>
    <t xml:space="preserve">（単位：局、千通） </t>
  </si>
  <si>
    <t>内国郵便物引受数</t>
  </si>
  <si>
    <t>第 一 種</t>
  </si>
  <si>
    <t>第 二 種</t>
  </si>
  <si>
    <t>第 三 種</t>
  </si>
  <si>
    <t>第 四 種</t>
  </si>
  <si>
    <t>　資料：郵便事業株式会社、郵便局株式会社　（注）年賀、選挙は除く。</t>
  </si>
  <si>
    <t>平 成 ２０ 年 度</t>
  </si>
  <si>
    <t>２１</t>
  </si>
  <si>
    <t>16　電　話　加　入　状　況</t>
  </si>
  <si>
    <t xml:space="preserve">（単位：台） </t>
  </si>
  <si>
    <t>年　　　　度</t>
  </si>
  <si>
    <t>有　　　　　　　　　　　　　　　料</t>
  </si>
  <si>
    <t>公　衆　電　話</t>
  </si>
  <si>
    <t>計</t>
  </si>
  <si>
    <t>事　　務　　用</t>
  </si>
  <si>
    <t>住　　宅　　用</t>
  </si>
  <si>
    <t>平 成 １７ 年 度</t>
  </si>
  <si>
    <t>　資料：ＮＴＴ西日本静岡支店　（注）静岡県全体の数値で公表。</t>
  </si>
  <si>
    <t>１８</t>
  </si>
  <si>
    <t>１９</t>
  </si>
  <si>
    <t>２０</t>
  </si>
  <si>
    <t>２１</t>
  </si>
  <si>
    <t>15　東 名 高 速 道 路 の 出 入 交 通 量</t>
  </si>
  <si>
    <t>三　　ヶ　　日</t>
  </si>
  <si>
    <t>　資料：中日本高速道路株式会社　袋井保全・サービスセンター</t>
  </si>
  <si>
    <t>浜　　　　　松</t>
  </si>
  <si>
    <t>浜　　松　　西</t>
  </si>
  <si>
    <t>交　通　量</t>
  </si>
  <si>
    <t>日　平　均</t>
  </si>
  <si>
    <t>14　浜松市内の自動車保有台数の推移</t>
  </si>
  <si>
    <t xml:space="preserve">４月１日現在　　（単位：台） </t>
  </si>
  <si>
    <t>車　　　種　　　別</t>
  </si>
  <si>
    <t>平成 １８ 年</t>
  </si>
  <si>
    <t>平成 １９ 年</t>
  </si>
  <si>
    <t>平成 ２０ 年</t>
  </si>
  <si>
    <t>平成 ２１ 年</t>
  </si>
  <si>
    <t>平成 ２２ 年</t>
  </si>
  <si>
    <t>総数</t>
  </si>
  <si>
    <t>乗用車（普通車）</t>
  </si>
  <si>
    <t>乗用車（小型車）</t>
  </si>
  <si>
    <t>準乗用車</t>
  </si>
  <si>
    <t>トラック</t>
  </si>
  <si>
    <t>トレーラー</t>
  </si>
  <si>
    <t>特殊用途車</t>
  </si>
  <si>
    <t>バス（営業用）</t>
  </si>
  <si>
    <t>バス（自家用）</t>
  </si>
  <si>
    <t>軽四輪車（乗用車）</t>
  </si>
  <si>
    <t>軽四輪車（貨物車）</t>
  </si>
  <si>
    <t>三輪車</t>
  </si>
  <si>
    <t>二輪・原付</t>
  </si>
  <si>
    <t>小型特殊自動車</t>
  </si>
  <si>
    <t>　資料：県統計調査課（静岡県の自動車保有台数）</t>
  </si>
  <si>
    <t>13　浜松市内のタクシー運輸状況</t>
  </si>
  <si>
    <t xml:space="preserve">（単位：台・人） </t>
  </si>
  <si>
    <t>年　　　月</t>
  </si>
  <si>
    <t>法　 人　 タ　 ク　 シ　 ー</t>
  </si>
  <si>
    <t>個　 人　 タ　 ク　 シ　 ー</t>
  </si>
  <si>
    <t>台　　　　　　数</t>
  </si>
  <si>
    <t>乗　車　延　人　員</t>
  </si>
  <si>
    <t xml:space="preserve"> 平 成 １７ 年　</t>
  </si>
  <si>
    <t>年 １月</t>
  </si>
  <si>
    <t>　 ３</t>
  </si>
  <si>
    <t>　 ４</t>
  </si>
  <si>
    <t>　 ５</t>
  </si>
  <si>
    <t>　 ６</t>
  </si>
  <si>
    <t>　 ７</t>
  </si>
  <si>
    <t>　 ８</t>
  </si>
  <si>
    <t>　 ９</t>
  </si>
  <si>
    <t>　 11</t>
  </si>
  <si>
    <t>　 12</t>
  </si>
  <si>
    <t>　資料：浜松タクシー協会、浜松市個人タクシー協同組合、西部個人タクシー協会</t>
  </si>
  <si>
    <t>　　　 （注）月の台数は月末現在の数字、年の台数は年間で１番台数が多い月の数字を記載。</t>
  </si>
  <si>
    <t xml:space="preserve"> </t>
  </si>
  <si>
    <t>　１８</t>
  </si>
  <si>
    <t>　１９</t>
  </si>
  <si>
    <t>　２０</t>
  </si>
  <si>
    <t>　２１</t>
  </si>
  <si>
    <t>　 ２</t>
  </si>
  <si>
    <t>　 10</t>
  </si>
  <si>
    <t>12　自 主 運 行 バ ス 等 の 乗 車 人 員</t>
  </si>
  <si>
    <t xml:space="preserve">（単位：人） </t>
  </si>
  <si>
    <t>年　　度　　月</t>
  </si>
  <si>
    <t>自主運行バス</t>
  </si>
  <si>
    <t>自家用有償バス</t>
  </si>
  <si>
    <t>巡　回　バ　ス</t>
  </si>
  <si>
    <t>福　祉　バ　ス</t>
  </si>
  <si>
    <t>総　　　　　数</t>
  </si>
  <si>
    <t>引　　　　　佐</t>
  </si>
  <si>
    <t>三　　ヶ　　日</t>
  </si>
  <si>
    <t>天　　　　　竜</t>
  </si>
  <si>
    <t>春　　　　　野</t>
  </si>
  <si>
    <t>佐　　久　　間</t>
  </si>
  <si>
    <t>浜　　　　　北</t>
  </si>
  <si>
    <t>水　　　　　窪</t>
  </si>
  <si>
    <t>龍　　　　　山</t>
  </si>
  <si>
    <t>　</t>
  </si>
  <si>
    <t xml:space="preserve">   平 成 １７ 年 度　</t>
  </si>
  <si>
    <t xml:space="preserve"> １８</t>
  </si>
  <si>
    <t xml:space="preserve"> １９</t>
  </si>
  <si>
    <t xml:space="preserve"> ２０</t>
  </si>
  <si>
    <t xml:space="preserve"> ２１</t>
  </si>
  <si>
    <t xml:space="preserve"> 年 ４月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</si>
  <si>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</si>
  <si>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</si>
  <si>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</si>
  <si>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</si>
  <si>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</si>
  <si>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</si>
  <si>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</si>
  <si>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</si>
  <si>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２２</t>
  </si>
  <si>
    <t xml:space="preserve"> 年 １月</t>
  </si>
  <si>
    <t>　　２</t>
  </si>
  <si>
    <t>　　３</t>
  </si>
  <si>
    <t xml:space="preserve">　資料：交通政策課  (注)自主運行バス:市がバス事業者に依頼して運行するバス </t>
  </si>
  <si>
    <t>　　　　　　　　　　 　 自家用有償バス：市が自ら運行するバス</t>
  </si>
  <si>
    <t>　　　　　　　　　　　　※龍山の自家用有償バスは、平成19年度より道路運送法第四条路線バスに</t>
  </si>
  <si>
    <t>　　　　　　　　　　　　　変わったため、「８ 遠州鉄道バスの乗車人員」の数値に含まれる。</t>
  </si>
  <si>
    <t>11　浜 松 バ ス の 運 輸 状 況 、乗 車 人 員</t>
  </si>
  <si>
    <t xml:space="preserve">（単位：㎞、人） </t>
  </si>
  <si>
    <t>年　　　　月</t>
  </si>
  <si>
    <t>運　転　キ　ロ（乗　合）</t>
  </si>
  <si>
    <t>１日当たりの
乗 車 人 員</t>
  </si>
  <si>
    <t>総キロ数</t>
  </si>
  <si>
    <t>１日平均</t>
  </si>
  <si>
    <t>総数</t>
  </si>
  <si>
    <t xml:space="preserve"> 平 成 １９ 年　</t>
  </si>
  <si>
    <t>　資料：浜松バス株式会社</t>
  </si>
  <si>
    <t>　資料：浜松バス株式会社　 （注）平成１９年３月２８日から営業開始。</t>
  </si>
  <si>
    <t>乗車人員</t>
  </si>
  <si>
    <t>定期</t>
  </si>
  <si>
    <t>定期外</t>
  </si>
  <si>
    <t xml:space="preserve">   ２０ </t>
  </si>
  <si>
    <t xml:space="preserve">   　２１ 　</t>
  </si>
  <si>
    <t xml:space="preserve">           -</t>
  </si>
  <si>
    <t>10　秋 葉 バ ス の 乗 車 人 員</t>
  </si>
  <si>
    <t>年　　　　　月</t>
  </si>
  <si>
    <t>乗　　　　　　　車　　　　　　　人　　　　　　　員</t>
  </si>
  <si>
    <t>定　　　　　期</t>
  </si>
  <si>
    <t>定　　期　　外</t>
  </si>
  <si>
    <t>自　主　運　行</t>
  </si>
  <si>
    <t>　資料：秋葉バスサービス株式会社</t>
  </si>
  <si>
    <t>　（注）平成20年10月および平成21年10月、しずてつジャストライン株式会社より路線譲り受けによる増強、</t>
  </si>
  <si>
    <t>　　　　同時に既存路線の合理化実施。平成20年4月森町自主運行２路線廃止。</t>
  </si>
  <si>
    <t xml:space="preserve">    ２</t>
  </si>
  <si>
    <t>　　４</t>
  </si>
  <si>
    <t>９　秋 葉 バ ス の 運 輸 状 況</t>
  </si>
  <si>
    <t xml:space="preserve">（単位：㎞） </t>
  </si>
  <si>
    <t>　　　　　　運   　　　 　　　　　　転　　　　　　　　　　　キ　　　　　　　　　　　ロ　　　　</t>
  </si>
  <si>
    <t>総　　　　　　　　　　　　数</t>
  </si>
  <si>
    <t>乗　　　　　　　　　　　　合</t>
  </si>
  <si>
    <t>自　　　主　　　運　　　行</t>
  </si>
  <si>
    <t>総　キ　ロ　数</t>
  </si>
  <si>
    <t>１　日　平　均</t>
  </si>
  <si>
    <t>１　日　平　均</t>
  </si>
  <si>
    <t>　２０</t>
  </si>
  <si>
    <t>　資料：秋葉バスサービス株式会社</t>
  </si>
  <si>
    <t>　（注）平成20年10月および平成21年10月、しずてつジャストライン株式会社より路線譲り受けによる増強、</t>
  </si>
  <si>
    <t>　　　　同時に既存路線の合理化実施。</t>
  </si>
  <si>
    <t>　　　　平成20年４月 森町自主運行２路線廃止。</t>
  </si>
  <si>
    <t>８　遠 州 鉄 道 バ ス の 乗 車 人 員</t>
  </si>
  <si>
    <t>貸　　　　　切</t>
  </si>
  <si>
    <t>　資料：遠州鉄道株式会社（管内）      (注) 推計値のため、総数と内訳は一致しない場合がある。</t>
  </si>
  <si>
    <t>７　遠 州 鉄 道 バ ス の 運 輸 状 況</t>
  </si>
  <si>
    <t xml:space="preserve">（単位：㎞・台） </t>
  </si>
  <si>
    <t>　　　　　　運   　　　 　　　　　　転　　　　　　　　　　　キ　　　　　　　　　　　ロ　　　　　　　　　　　数</t>
  </si>
  <si>
    <t>運　　　　　　転　　　　　　車　　　　　　両</t>
  </si>
  <si>
    <t>貸　　　　　　　　　　　　切</t>
  </si>
  <si>
    <t>乗　　　　　　　　　　　　合</t>
  </si>
  <si>
    <t>貸　　　　切</t>
  </si>
  <si>
    <t>実　在　庫　数</t>
  </si>
  <si>
    <t>営　業　キ　ロ　数</t>
  </si>
  <si>
    <t>　資料：遠州鉄道株式会社（管内）　（注）運転車両の年間数値については12月を記載。</t>
  </si>
  <si>
    <t>６　ＪＲ飯田線の市内各駅乗客輸送状況（乗車人員）</t>
  </si>
  <si>
    <t>区　　　　分</t>
  </si>
  <si>
    <t>平成 ２１ 年度</t>
  </si>
  <si>
    <t>佐久間</t>
  </si>
  <si>
    <t>定期</t>
  </si>
  <si>
    <t>定期外</t>
  </si>
  <si>
    <t>出馬</t>
  </si>
  <si>
    <t>相月</t>
  </si>
  <si>
    <t>上市場</t>
  </si>
  <si>
    <t>城西</t>
  </si>
  <si>
    <t>浦川</t>
  </si>
  <si>
    <t>向市場</t>
  </si>
  <si>
    <t>早瀬</t>
  </si>
  <si>
    <t>水窪</t>
  </si>
  <si>
    <t>下川合</t>
  </si>
  <si>
    <t>大嵐</t>
  </si>
  <si>
    <t>中部天竜</t>
  </si>
  <si>
    <t>小和田</t>
  </si>
  <si>
    <t>　資料：東海旅客鉄道（株）静岡支社　</t>
  </si>
  <si>
    <t>５　天竜浜名湖鉄道の乗客輸送状況</t>
  </si>
  <si>
    <t>駅　　　　名</t>
  </si>
  <si>
    <t>平　　成　　２０　　年　　度</t>
  </si>
  <si>
    <t>平　　成　　２１　　年　　度</t>
  </si>
  <si>
    <t>乗　車　人　員</t>
  </si>
  <si>
    <t>降　車　人　員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</si>
  <si>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</si>
  <si>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</si>
  <si>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</si>
  <si>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</si>
  <si>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</si>
  <si>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</si>
  <si>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</si>
  <si>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</si>
  <si>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</si>
  <si>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</si>
  <si>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</si>
  <si>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</si>
  <si>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</si>
  <si>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</si>
  <si>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</si>
  <si>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</si>
  <si>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</si>
  <si>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</si>
  <si>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</si>
  <si>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</si>
  <si>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都田</t>
  </si>
  <si>
    <t>浜松大学前</t>
  </si>
  <si>
    <t>金指</t>
  </si>
  <si>
    <t>気賀高校前</t>
  </si>
  <si>
    <t>気賀</t>
  </si>
  <si>
    <t>西気賀</t>
  </si>
  <si>
    <t>寸座</t>
  </si>
  <si>
    <t>浜名湖佐久米</t>
  </si>
  <si>
    <t>東都筑</t>
  </si>
  <si>
    <t>都筑</t>
  </si>
  <si>
    <t>三ケ日</t>
  </si>
  <si>
    <t>奥浜名湖</t>
  </si>
  <si>
    <t>尾奈</t>
  </si>
  <si>
    <t>知波田</t>
  </si>
  <si>
    <t>大森</t>
  </si>
  <si>
    <t>アスモ前</t>
  </si>
  <si>
    <t>新所原</t>
  </si>
  <si>
    <t>　資料：企画課</t>
  </si>
  <si>
    <t>※大森駅は平成21年度新設</t>
  </si>
  <si>
    <t>　</t>
  </si>
  <si>
    <t>フルーツパーク</t>
  </si>
  <si>
    <t xml:space="preserve">                 -</t>
  </si>
  <si>
    <t>４　遠 州 鉄 道 電 車 の 駅 別 運 輸 状 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</si>
  <si>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</si>
  <si>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</si>
  <si>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</si>
  <si>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</si>
  <si>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</si>
  <si>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</si>
  <si>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</si>
  <si>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</si>
  <si>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</si>
  <si>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</si>
  <si>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</si>
  <si>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</si>
  <si>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新浜松</t>
  </si>
  <si>
    <t>第一通り</t>
  </si>
  <si>
    <t>遠州病院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</si>
  <si>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</si>
  <si>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</si>
  <si>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</si>
  <si>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</si>
  <si>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</si>
  <si>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</si>
  <si>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</si>
  <si>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</si>
  <si>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小松</t>
  </si>
  <si>
    <t>浜北</t>
  </si>
  <si>
    <t>美薗中央公園</t>
  </si>
  <si>
    <t>小林</t>
  </si>
  <si>
    <t>芝本</t>
  </si>
  <si>
    <t>岩水寺</t>
  </si>
  <si>
    <t>西鹿島</t>
  </si>
  <si>
    <t>　資料：遠州鉄道株式会社  　　(注) 推計値のため、総数と内訳は一致しない場合がある。</t>
  </si>
  <si>
    <t>３　遠 州 鉄 道 電 車 の 運 輸 状 況</t>
  </si>
  <si>
    <t>年　　度　　月</t>
  </si>
  <si>
    <t>営　業　キ　ロ</t>
  </si>
  <si>
    <t>在　籍　車　数</t>
  </si>
  <si>
    <t>使用車数（稼働車)
客 　車 　の　 み</t>
  </si>
  <si>
    <t>運　転　キ　ロ　数</t>
  </si>
  <si>
    <t>年 ４月</t>
  </si>
  <si>
    <t>年 １月</t>
  </si>
  <si>
    <t>　資料：遠州鉄道株式会社（管内）　（注）在籍車数の年度数字については年度末（３月）を記載。</t>
  </si>
  <si>
    <t>乗　　　　　　　車　　　　　　人　　　　　　　員</t>
  </si>
  <si>
    <t>１日当たりの乗車人員</t>
  </si>
  <si>
    <t>定　　　　　期</t>
  </si>
  <si>
    <t>定　　　期　　　外</t>
  </si>
  <si>
    <t xml:space="preserve">２１ </t>
  </si>
  <si>
    <t>　 ５</t>
  </si>
  <si>
    <t xml:space="preserve">２２ </t>
  </si>
  <si>
    <t>　 ３</t>
  </si>
  <si>
    <t>２　遠州鉄道電車の乗客輸送状況</t>
  </si>
  <si>
    <t>西ヶ崎</t>
  </si>
  <si>
    <t>　資料：遠州鉄道株式会社</t>
  </si>
  <si>
    <t>　</t>
  </si>
  <si>
    <t>９　運輸・通信</t>
  </si>
  <si>
    <t>１　ＪＲ東海の市内各駅乗客輸送状況（乗車人員）</t>
  </si>
  <si>
    <t>平成 １７ 年度</t>
  </si>
  <si>
    <t>平成 １８ 年度</t>
  </si>
  <si>
    <t>平成 １９ 年度</t>
  </si>
  <si>
    <t>平成 ２０ 年度</t>
  </si>
  <si>
    <t>浜松駅</t>
  </si>
  <si>
    <t>天竜川駅</t>
  </si>
  <si>
    <t>高塚駅</t>
  </si>
  <si>
    <t>舞阪駅</t>
  </si>
  <si>
    <t>弁天島駅</t>
  </si>
  <si>
    <t>　資料：東海旅客鉄道（株）静岡支社　（注）浜松駅には新幹線の乗客を含む。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</si>
</sst>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87" formatCode="#\ ##0\ \ ;;#\-\ \ "/>
    <numFmt numFmtId="197" formatCode="#\ ###\ ##0\ \ \ ;;#\-\ \ \ "/>
    <numFmt numFmtId="199" formatCode="#\ ##0\ \ \ ;;#\-\ \ \ "/>
    <numFmt numFmtId="200" formatCode="#\ ##0.00\ \ \ ;;#\-\ \ \ "/>
    <numFmt numFmtId="201" formatCode="#\ ###\ ##0\ \ ;;#\-\ \ "/>
    <numFmt numFmtId="203" formatCode="#\ ###\ ##0\ ;;#\-\ "/>
    <numFmt numFmtId="205" formatCode="&quot;r&quot;\ ##0\ \ \ ;;#\-\ \ \ "/>
    <numFmt numFmtId="208" formatCode="#\ ###\ ##0\ \ \ \ ;;#\-\ \ \ \ "/>
    <numFmt numFmtId="209" formatCode="General\ \ \ \ "/>
    <numFmt numFmtId="210" formatCode="#\ ###\ ##0.0\ \ \ \ ;;#\-\ \ \ \ "/>
    <numFmt numFmtId="230" formatCode="\ #,##0\ \ \ ;;#\-\ \ \ "/>
    <numFmt numFmtId="231" formatCode="#,##0\ \ \ \ ;;#\-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9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明朝"/>
      <family val="1"/>
    </font>
    <font>
      <sz val="21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03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203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4"/>
    </xf>
    <xf numFmtId="0" fontId="2" fillId="0" borderId="11" xfId="0" applyFont="1" applyBorder="1" applyAlignment="1">
      <alignment horizontal="distributed" vertical="center" indent="4"/>
    </xf>
    <xf numFmtId="0" fontId="2" fillId="0" borderId="15" xfId="0" applyFont="1" applyBorder="1" applyAlignment="1">
      <alignment horizontal="distributed" vertical="center" indent="5"/>
    </xf>
    <xf numFmtId="0" fontId="2" fillId="0" borderId="16" xfId="0" applyFont="1" applyBorder="1" applyAlignment="1">
      <alignment horizontal="distributed" vertical="center" indent="5"/>
    </xf>
    <xf numFmtId="0" fontId="2" fillId="0" borderId="17" xfId="0" applyFont="1" applyBorder="1" applyAlignment="1">
      <alignment horizontal="distributed" vertical="center" indent="5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1" fontId="2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201" fontId="8" fillId="0" borderId="20" xfId="0" applyNumberFormat="1" applyFont="1" applyBorder="1" applyAlignment="1">
      <alignment vertical="center"/>
    </xf>
    <xf numFmtId="201" fontId="8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1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201" fontId="2" fillId="0" borderId="20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201" fontId="8" fillId="0" borderId="20" xfId="0" applyNumberFormat="1" applyFont="1" applyBorder="1" applyAlignment="1">
      <alignment vertical="center"/>
    </xf>
    <xf numFmtId="201" fontId="8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2" fillId="0" borderId="0" xfId="0" applyFont="1" applyAlignment="1">
      <alignment horizontal="left"/>
    </xf>
    <xf numFmtId="38" fontId="11" fillId="0" borderId="0" xfId="17" applyFont="1" applyFill="1" applyBorder="1" applyAlignment="1">
      <alignment shrinkToFit="1"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97" fontId="2" fillId="0" borderId="2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197" fontId="8" fillId="0" borderId="2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9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231" fontId="11" fillId="0" borderId="0" xfId="23" applyNumberFormat="1" applyBorder="1" applyAlignment="1">
      <alignment vertical="center"/>
      <protection/>
    </xf>
    <xf numFmtId="230" fontId="11" fillId="0" borderId="0" xfId="23" applyNumberFormat="1" applyFill="1" applyBorder="1" applyAlignment="1">
      <alignment vertical="center"/>
      <protection/>
    </xf>
    <xf numFmtId="197" fontId="2" fillId="0" borderId="1" xfId="0" applyNumberFormat="1" applyFont="1" applyFill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22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99" fontId="2" fillId="0" borderId="22" xfId="0" applyNumberFormat="1" applyFont="1" applyBorder="1" applyAlignment="1">
      <alignment horizontal="center" vertical="center" shrinkToFit="1"/>
    </xf>
    <xf numFmtId="199" fontId="2" fillId="0" borderId="23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99" fontId="2" fillId="0" borderId="22" xfId="0" applyNumberFormat="1" applyFont="1" applyBorder="1" applyAlignment="1">
      <alignment horizontal="center" vertical="center" wrapText="1"/>
    </xf>
    <xf numFmtId="199" fontId="2" fillId="0" borderId="2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99" fontId="2" fillId="0" borderId="0" xfId="0" applyNumberFormat="1" applyFont="1" applyBorder="1" applyAlignment="1">
      <alignment horizontal="center" vertical="center" shrinkToFit="1"/>
    </xf>
    <xf numFmtId="199" fontId="2" fillId="0" borderId="0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vertical="center" shrinkToFit="1"/>
    </xf>
    <xf numFmtId="197" fontId="2" fillId="0" borderId="0" xfId="0" applyNumberFormat="1" applyFont="1" applyBorder="1" applyAlignment="1">
      <alignment vertical="center" shrinkToFit="1"/>
    </xf>
    <xf numFmtId="201" fontId="2" fillId="0" borderId="0" xfId="0" applyNumberFormat="1" applyFont="1" applyFill="1" applyBorder="1" applyAlignment="1">
      <alignment vertical="center" shrinkToFit="1"/>
    </xf>
    <xf numFmtId="197" fontId="2" fillId="0" borderId="0" xfId="0" applyNumberFormat="1" applyFont="1" applyFill="1" applyBorder="1" applyAlignment="1">
      <alignment vertical="center" shrinkToFit="1"/>
    </xf>
    <xf numFmtId="197" fontId="2" fillId="0" borderId="0" xfId="0" applyNumberFormat="1" applyFont="1" applyBorder="1" applyAlignment="1">
      <alignment vertical="center"/>
    </xf>
    <xf numFmtId="201" fontId="2" fillId="0" borderId="20" xfId="0" applyNumberFormat="1" applyFont="1" applyBorder="1" applyAlignment="1">
      <alignment vertical="center" shrinkToFit="1"/>
    </xf>
    <xf numFmtId="201" fontId="8" fillId="0" borderId="20" xfId="0" applyNumberFormat="1" applyFont="1" applyBorder="1" applyAlignment="1">
      <alignment vertical="center" shrinkToFit="1"/>
    </xf>
    <xf numFmtId="201" fontId="8" fillId="0" borderId="0" xfId="0" applyNumberFormat="1" applyFont="1" applyBorder="1" applyAlignment="1">
      <alignment vertical="center" shrinkToFit="1"/>
    </xf>
    <xf numFmtId="197" fontId="8" fillId="0" borderId="0" xfId="0" applyNumberFormat="1" applyFont="1" applyBorder="1" applyAlignment="1">
      <alignment vertical="center" shrinkToFit="1"/>
    </xf>
    <xf numFmtId="197" fontId="12" fillId="0" borderId="0" xfId="0" applyNumberFormat="1" applyFont="1" applyBorder="1" applyAlignment="1">
      <alignment vertical="center"/>
    </xf>
    <xf numFmtId="201" fontId="2" fillId="0" borderId="0" xfId="0" applyNumberFormat="1" applyFont="1" applyFill="1" applyBorder="1" applyAlignment="1">
      <alignment horizontal="center" vertical="center" shrinkToFit="1"/>
    </xf>
    <xf numFmtId="201" fontId="2" fillId="0" borderId="0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201" fontId="2" fillId="0" borderId="0" xfId="21" applyNumberFormat="1" applyFont="1" applyFill="1" applyBorder="1" applyAlignment="1">
      <alignment vertical="center" shrinkToFit="1"/>
      <protection/>
    </xf>
    <xf numFmtId="201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199" fontId="2" fillId="0" borderId="1" xfId="0" applyNumberFormat="1" applyFont="1" applyBorder="1" applyAlignment="1">
      <alignment horizontal="center" vertical="center"/>
    </xf>
    <xf numFmtId="199" fontId="2" fillId="0" borderId="3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shrinkToFit="1"/>
    </xf>
    <xf numFmtId="0" fontId="0" fillId="0" borderId="0" xfId="0" applyAlignment="1">
      <alignment horizontal="right"/>
    </xf>
    <xf numFmtId="201" fontId="0" fillId="0" borderId="0" xfId="0" applyNumberFormat="1" applyAlignment="1">
      <alignment horizontal="right"/>
    </xf>
    <xf numFmtId="197" fontId="0" fillId="0" borderId="0" xfId="0" applyNumberFormat="1" applyAlignment="1">
      <alignment horizontal="right"/>
    </xf>
    <xf numFmtId="201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199" fontId="2" fillId="0" borderId="21" xfId="0" applyNumberFormat="1" applyFont="1" applyBorder="1" applyAlignment="1">
      <alignment horizontal="distributed" vertical="center"/>
    </xf>
    <xf numFmtId="199" fontId="2" fillId="0" borderId="13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99" fontId="2" fillId="0" borderId="5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wrapText="1"/>
    </xf>
    <xf numFmtId="199" fontId="2" fillId="0" borderId="4" xfId="0" applyNumberFormat="1" applyFont="1" applyBorder="1" applyAlignment="1">
      <alignment horizontal="center" vertical="center"/>
    </xf>
    <xf numFmtId="197" fontId="2" fillId="0" borderId="20" xfId="0" applyNumberFormat="1" applyFont="1" applyBorder="1" applyAlignment="1">
      <alignment vertical="center"/>
    </xf>
    <xf numFmtId="205" fontId="2" fillId="0" borderId="0" xfId="0" applyNumberFormat="1" applyFont="1" applyBorder="1" applyAlignment="1">
      <alignment vertical="center"/>
    </xf>
    <xf numFmtId="197" fontId="8" fillId="0" borderId="20" xfId="0" applyNumberFormat="1" applyFont="1" applyBorder="1" applyAlignment="1">
      <alignment vertical="center"/>
    </xf>
    <xf numFmtId="197" fontId="8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97" fontId="0" fillId="0" borderId="0" xfId="0" applyNumberFormat="1" applyAlignment="1">
      <alignment/>
    </xf>
    <xf numFmtId="201" fontId="0" fillId="0" borderId="0" xfId="0" applyNumberFormat="1" applyAlignment="1">
      <alignment/>
    </xf>
    <xf numFmtId="199" fontId="2" fillId="0" borderId="12" xfId="0" applyNumberFormat="1" applyFont="1" applyBorder="1" applyAlignment="1">
      <alignment horizontal="center" vertical="center"/>
    </xf>
    <xf numFmtId="19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99" fontId="2" fillId="0" borderId="5" xfId="0" applyNumberFormat="1" applyFont="1" applyBorder="1" applyAlignment="1">
      <alignment horizontal="center" vertical="center"/>
    </xf>
    <xf numFmtId="199" fontId="2" fillId="0" borderId="4" xfId="0" applyNumberFormat="1" applyFont="1" applyBorder="1" applyAlignment="1">
      <alignment horizontal="center" vertical="center"/>
    </xf>
    <xf numFmtId="201" fontId="9" fillId="0" borderId="0" xfId="0" applyNumberFormat="1" applyFont="1" applyAlignment="1">
      <alignment/>
    </xf>
    <xf numFmtId="201" fontId="2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7" fontId="2" fillId="0" borderId="15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99" fontId="2" fillId="0" borderId="0" xfId="0" applyNumberFormat="1" applyFont="1" applyBorder="1" applyAlignment="1">
      <alignment horizontal="center" vertical="center"/>
    </xf>
    <xf numFmtId="201" fontId="0" fillId="0" borderId="0" xfId="0" applyNumberFormat="1" applyAlignment="1">
      <alignment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97" fontId="2" fillId="0" borderId="18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97" fontId="8" fillId="0" borderId="20" xfId="0" applyNumberFormat="1" applyFont="1" applyFill="1" applyBorder="1" applyAlignment="1">
      <alignment vertical="center"/>
    </xf>
    <xf numFmtId="200" fontId="8" fillId="0" borderId="0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201" fontId="8" fillId="0" borderId="7" xfId="0" applyNumberFormat="1" applyFont="1" applyBorder="1" applyAlignment="1">
      <alignment vertical="center"/>
    </xf>
    <xf numFmtId="176" fontId="15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210" fontId="2" fillId="0" borderId="20" xfId="0" applyNumberFormat="1" applyFont="1" applyBorder="1" applyAlignment="1">
      <alignment horizontal="right" vertical="center"/>
    </xf>
    <xf numFmtId="210" fontId="2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Border="1" applyAlignment="1">
      <alignment horizontal="right" vertical="center"/>
    </xf>
    <xf numFmtId="209" fontId="2" fillId="0" borderId="20" xfId="0" applyNumberFormat="1" applyFont="1" applyBorder="1" applyAlignment="1">
      <alignment horizontal="right" vertical="center"/>
    </xf>
    <xf numFmtId="209" fontId="2" fillId="0" borderId="0" xfId="0" applyNumberFormat="1" applyFont="1" applyBorder="1" applyAlignment="1">
      <alignment horizontal="right" vertical="center"/>
    </xf>
    <xf numFmtId="209" fontId="8" fillId="0" borderId="20" xfId="0" applyNumberFormat="1" applyFont="1" applyBorder="1" applyAlignment="1">
      <alignment horizontal="right" vertical="center"/>
    </xf>
    <xf numFmtId="209" fontId="8" fillId="0" borderId="0" xfId="0" applyNumberFormat="1" applyFont="1" applyBorder="1" applyAlignment="1">
      <alignment horizontal="right" vertical="center"/>
    </xf>
    <xf numFmtId="208" fontId="8" fillId="0" borderId="0" xfId="0" applyNumberFormat="1" applyFont="1" applyBorder="1" applyAlignment="1">
      <alignment horizontal="right" vertical="center"/>
    </xf>
    <xf numFmtId="209" fontId="2" fillId="0" borderId="20" xfId="0" applyNumberFormat="1" applyFont="1" applyBorder="1" applyAlignment="1">
      <alignment vertical="center"/>
    </xf>
    <xf numFmtId="209" fontId="2" fillId="0" borderId="0" xfId="0" applyNumberFormat="1" applyFont="1" applyBorder="1" applyAlignment="1">
      <alignment vertical="center"/>
    </xf>
    <xf numFmtId="208" fontId="2" fillId="0" borderId="0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208" fontId="0" fillId="0" borderId="0" xfId="0" applyNumberFormat="1" applyAlignment="1">
      <alignment/>
    </xf>
    <xf numFmtId="208" fontId="2" fillId="0" borderId="0" xfId="0" applyNumberFormat="1" applyFont="1" applyAlignment="1">
      <alignment/>
    </xf>
    <xf numFmtId="208" fontId="2" fillId="0" borderId="0" xfId="0" applyNumberFormat="1" applyFont="1" applyAlignment="1">
      <alignment shrinkToFit="1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97" fontId="8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　自主運行バス等の乗車人員" xfId="21"/>
    <cellStyle name="標準_toukeisyo,hakusi" xfId="22"/>
    <cellStyle name="標準_季報（金融～火災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3" sqref="A3:J3"/>
    </sheetView>
  </sheetViews>
  <sheetFormatPr defaultColWidth="9.00390625" defaultRowHeight="13.5"/>
  <cols>
    <col min="1" max="1" width="0.875" style="210" customWidth="1"/>
    <col min="2" max="2" width="3.125" style="210" customWidth="1"/>
    <col min="3" max="3" width="3.625" style="210" customWidth="1"/>
    <col min="4" max="4" width="7.625" style="210" customWidth="1"/>
    <col min="5" max="5" width="0.875" style="1" customWidth="1"/>
    <col min="6" max="10" width="14.75390625" style="1" customWidth="1"/>
    <col min="11" max="11" width="12.25390625" style="0" bestFit="1" customWidth="1"/>
    <col min="13" max="13" width="12.25390625" style="0" bestFit="1" customWidth="1"/>
  </cols>
  <sheetData>
    <row r="1" spans="1:10" ht="30" customHeight="1">
      <c r="A1" s="261"/>
      <c r="B1" s="261"/>
      <c r="C1" s="261"/>
      <c r="D1" s="261"/>
      <c r="E1" s="13"/>
      <c r="F1" s="13"/>
      <c r="G1" s="13"/>
      <c r="H1" s="13"/>
      <c r="J1" s="74"/>
    </row>
    <row r="2" spans="1:10" ht="23.25" customHeight="1">
      <c r="A2" s="262" t="s">
        <v>304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27" customHeight="1">
      <c r="A3" s="264" t="s">
        <v>305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6.5" customHeight="1" thickBot="1">
      <c r="A4" s="147"/>
      <c r="B4" s="147"/>
      <c r="C4" s="147"/>
      <c r="D4" s="147"/>
      <c r="E4" s="13"/>
      <c r="F4" s="13"/>
      <c r="G4" s="13"/>
      <c r="H4" s="13"/>
      <c r="I4" s="13"/>
      <c r="J4" s="213" t="s">
        <v>91</v>
      </c>
    </row>
    <row r="5" spans="1:10" ht="24" customHeight="1">
      <c r="A5" s="214" t="s">
        <v>185</v>
      </c>
      <c r="B5" s="214"/>
      <c r="C5" s="214"/>
      <c r="D5" s="214"/>
      <c r="E5" s="214"/>
      <c r="F5" s="77" t="s">
        <v>306</v>
      </c>
      <c r="G5" s="230" t="s">
        <v>307</v>
      </c>
      <c r="H5" s="77" t="s">
        <v>308</v>
      </c>
      <c r="I5" s="77" t="s">
        <v>309</v>
      </c>
      <c r="J5" s="78" t="s">
        <v>186</v>
      </c>
    </row>
    <row r="6" spans="1:10" ht="6" customHeight="1">
      <c r="A6" s="147"/>
      <c r="B6" s="215"/>
      <c r="C6" s="215"/>
      <c r="D6" s="215"/>
      <c r="E6" s="265"/>
      <c r="F6" s="266"/>
      <c r="G6" s="216"/>
      <c r="H6" s="216"/>
      <c r="I6" s="216"/>
      <c r="J6" s="267"/>
    </row>
    <row r="7" spans="1:11" ht="21" customHeight="1">
      <c r="A7" s="147"/>
      <c r="B7" s="218" t="s">
        <v>48</v>
      </c>
      <c r="C7" s="218"/>
      <c r="D7" s="218"/>
      <c r="E7" s="268"/>
      <c r="F7" s="67">
        <v>16435905</v>
      </c>
      <c r="G7" s="67">
        <v>16752275</v>
      </c>
      <c r="H7" s="67">
        <v>16929368</v>
      </c>
      <c r="I7" s="67">
        <v>16829687</v>
      </c>
      <c r="J7" s="71">
        <v>15927982</v>
      </c>
      <c r="K7" s="71"/>
    </row>
    <row r="8" spans="1:10" ht="21" customHeight="1">
      <c r="A8" s="147"/>
      <c r="B8" s="147"/>
      <c r="C8" s="218" t="s">
        <v>188</v>
      </c>
      <c r="D8" s="218"/>
      <c r="E8" s="268"/>
      <c r="F8" s="67">
        <v>7779701</v>
      </c>
      <c r="G8" s="67">
        <v>7863280</v>
      </c>
      <c r="H8" s="67">
        <v>7963377</v>
      </c>
      <c r="I8" s="67">
        <v>7939810</v>
      </c>
      <c r="J8" s="71">
        <v>7803738</v>
      </c>
    </row>
    <row r="9" spans="1:10" ht="21" customHeight="1">
      <c r="A9" s="147"/>
      <c r="B9" s="147"/>
      <c r="C9" s="218" t="s">
        <v>189</v>
      </c>
      <c r="D9" s="218"/>
      <c r="E9" s="268"/>
      <c r="F9" s="67">
        <v>8656204</v>
      </c>
      <c r="G9" s="67">
        <v>8888995</v>
      </c>
      <c r="H9" s="67">
        <v>8965991</v>
      </c>
      <c r="I9" s="67">
        <v>8889877</v>
      </c>
      <c r="J9" s="71">
        <v>8124244</v>
      </c>
    </row>
    <row r="10" spans="1:10" ht="4.5" customHeight="1">
      <c r="A10" s="147"/>
      <c r="B10" s="54"/>
      <c r="C10" s="54"/>
      <c r="D10" s="54"/>
      <c r="E10" s="268"/>
      <c r="F10" s="67"/>
      <c r="G10" s="67"/>
      <c r="H10" s="67"/>
      <c r="I10" s="67"/>
      <c r="J10" s="71"/>
    </row>
    <row r="11" spans="1:13" ht="21" customHeight="1">
      <c r="A11" s="147"/>
      <c r="B11" s="218" t="s">
        <v>310</v>
      </c>
      <c r="C11" s="218"/>
      <c r="D11" s="218"/>
      <c r="E11" s="268"/>
      <c r="F11" s="67">
        <v>13340289</v>
      </c>
      <c r="G11" s="67">
        <v>13596171</v>
      </c>
      <c r="H11" s="67">
        <v>13723501</v>
      </c>
      <c r="I11" s="67">
        <v>13613691</v>
      </c>
      <c r="J11" s="71">
        <v>12839431</v>
      </c>
      <c r="K11" s="71"/>
      <c r="M11" s="157"/>
    </row>
    <row r="12" spans="1:11" ht="21" customHeight="1">
      <c r="A12" s="147"/>
      <c r="B12" s="147"/>
      <c r="C12" s="218" t="s">
        <v>188</v>
      </c>
      <c r="D12" s="218"/>
      <c r="E12" s="268"/>
      <c r="F12" s="67">
        <v>5865593</v>
      </c>
      <c r="G12" s="67">
        <v>5951046</v>
      </c>
      <c r="H12" s="67">
        <v>5976260</v>
      </c>
      <c r="I12" s="67">
        <v>5966191</v>
      </c>
      <c r="J12" s="71">
        <v>5872904</v>
      </c>
      <c r="K12" s="71"/>
    </row>
    <row r="13" spans="1:11" ht="21" customHeight="1">
      <c r="A13" s="147"/>
      <c r="B13" s="147"/>
      <c r="C13" s="218" t="s">
        <v>189</v>
      </c>
      <c r="D13" s="218"/>
      <c r="E13" s="268"/>
      <c r="F13" s="67">
        <v>7474696</v>
      </c>
      <c r="G13" s="67">
        <v>7645125</v>
      </c>
      <c r="H13" s="67">
        <v>7747241</v>
      </c>
      <c r="I13" s="67">
        <v>7647500</v>
      </c>
      <c r="J13" s="71">
        <v>6966527</v>
      </c>
      <c r="K13" s="71"/>
    </row>
    <row r="14" spans="1:11" ht="4.5" customHeight="1">
      <c r="A14" s="147"/>
      <c r="B14" s="54"/>
      <c r="C14" s="54"/>
      <c r="D14" s="54"/>
      <c r="E14" s="268"/>
      <c r="F14" s="67"/>
      <c r="G14" s="67"/>
      <c r="H14" s="67"/>
      <c r="I14" s="67"/>
      <c r="J14" s="71"/>
      <c r="K14" s="71"/>
    </row>
    <row r="15" spans="1:11" ht="21" customHeight="1">
      <c r="A15" s="147"/>
      <c r="B15" s="218" t="s">
        <v>311</v>
      </c>
      <c r="C15" s="218"/>
      <c r="D15" s="218"/>
      <c r="E15" s="268"/>
      <c r="F15" s="67">
        <v>946144</v>
      </c>
      <c r="G15" s="67">
        <v>936061</v>
      </c>
      <c r="H15" s="67">
        <v>948710</v>
      </c>
      <c r="I15" s="67">
        <v>958084</v>
      </c>
      <c r="J15" s="71">
        <v>931892</v>
      </c>
      <c r="K15" s="71"/>
    </row>
    <row r="16" spans="1:11" ht="21" customHeight="1">
      <c r="A16" s="147"/>
      <c r="B16" s="147"/>
      <c r="C16" s="218" t="s">
        <v>188</v>
      </c>
      <c r="D16" s="218"/>
      <c r="E16" s="268"/>
      <c r="F16" s="67">
        <v>605360</v>
      </c>
      <c r="G16" s="67">
        <v>582000</v>
      </c>
      <c r="H16" s="67">
        <v>594395</v>
      </c>
      <c r="I16" s="67">
        <v>592751</v>
      </c>
      <c r="J16" s="71">
        <v>591430</v>
      </c>
      <c r="K16" s="157"/>
    </row>
    <row r="17" spans="1:10" ht="21" customHeight="1">
      <c r="A17" s="147"/>
      <c r="B17" s="147"/>
      <c r="C17" s="218" t="s">
        <v>189</v>
      </c>
      <c r="D17" s="218"/>
      <c r="E17" s="268"/>
      <c r="F17" s="67">
        <v>340784</v>
      </c>
      <c r="G17" s="67">
        <v>354061</v>
      </c>
      <c r="H17" s="67">
        <v>354315</v>
      </c>
      <c r="I17" s="67">
        <v>365333</v>
      </c>
      <c r="J17" s="71">
        <v>340462</v>
      </c>
    </row>
    <row r="18" spans="1:10" ht="4.5" customHeight="1">
      <c r="A18" s="147"/>
      <c r="B18" s="54"/>
      <c r="C18" s="54"/>
      <c r="D18" s="54"/>
      <c r="E18" s="268"/>
      <c r="F18" s="67"/>
      <c r="G18" s="67"/>
      <c r="H18" s="67"/>
      <c r="I18" s="67"/>
      <c r="J18" s="71"/>
    </row>
    <row r="19" spans="1:11" ht="21" customHeight="1">
      <c r="A19" s="147"/>
      <c r="B19" s="218" t="s">
        <v>312</v>
      </c>
      <c r="C19" s="218"/>
      <c r="D19" s="218"/>
      <c r="E19" s="268"/>
      <c r="F19" s="67">
        <v>851235</v>
      </c>
      <c r="G19" s="67">
        <v>869281</v>
      </c>
      <c r="H19" s="67">
        <v>913451</v>
      </c>
      <c r="I19" s="67">
        <v>911975</v>
      </c>
      <c r="J19" s="71">
        <v>860768</v>
      </c>
      <c r="K19" s="71"/>
    </row>
    <row r="20" spans="1:10" ht="21" customHeight="1">
      <c r="A20" s="147"/>
      <c r="B20" s="147"/>
      <c r="C20" s="218" t="s">
        <v>188</v>
      </c>
      <c r="D20" s="218"/>
      <c r="E20" s="268"/>
      <c r="F20" s="67">
        <v>527090</v>
      </c>
      <c r="G20" s="67">
        <v>550916</v>
      </c>
      <c r="H20" s="67">
        <v>591328</v>
      </c>
      <c r="I20" s="67">
        <v>586744</v>
      </c>
      <c r="J20" s="71">
        <v>560243</v>
      </c>
    </row>
    <row r="21" spans="1:10" ht="21" customHeight="1">
      <c r="A21" s="147"/>
      <c r="B21" s="147"/>
      <c r="C21" s="218" t="s">
        <v>189</v>
      </c>
      <c r="D21" s="218"/>
      <c r="E21" s="268"/>
      <c r="F21" s="67">
        <v>324145</v>
      </c>
      <c r="G21" s="67">
        <v>318365</v>
      </c>
      <c r="H21" s="67">
        <v>322123</v>
      </c>
      <c r="I21" s="67">
        <v>325231</v>
      </c>
      <c r="J21" s="71">
        <v>300525</v>
      </c>
    </row>
    <row r="22" spans="1:10" ht="4.5" customHeight="1">
      <c r="A22" s="147"/>
      <c r="B22" s="54"/>
      <c r="C22" s="54"/>
      <c r="D22" s="54"/>
      <c r="E22" s="268"/>
      <c r="F22" s="67"/>
      <c r="G22" s="67"/>
      <c r="H22" s="67"/>
      <c r="I22" s="67"/>
      <c r="J22" s="71"/>
    </row>
    <row r="23" spans="1:10" ht="21" customHeight="1">
      <c r="A23" s="147"/>
      <c r="B23" s="218" t="s">
        <v>313</v>
      </c>
      <c r="C23" s="218"/>
      <c r="D23" s="218"/>
      <c r="E23" s="268"/>
      <c r="F23" s="67">
        <v>869823</v>
      </c>
      <c r="G23" s="67">
        <v>925368</v>
      </c>
      <c r="H23" s="67">
        <v>924917</v>
      </c>
      <c r="I23" s="67">
        <v>943543</v>
      </c>
      <c r="J23" s="71">
        <v>921949</v>
      </c>
    </row>
    <row r="24" spans="1:10" ht="21" customHeight="1">
      <c r="A24" s="147"/>
      <c r="B24" s="147"/>
      <c r="C24" s="218" t="s">
        <v>188</v>
      </c>
      <c r="D24" s="218"/>
      <c r="E24" s="268"/>
      <c r="F24" s="67">
        <v>585498</v>
      </c>
      <c r="G24" s="67">
        <v>589006</v>
      </c>
      <c r="H24" s="67">
        <v>611170</v>
      </c>
      <c r="I24" s="67">
        <v>617827</v>
      </c>
      <c r="J24" s="71">
        <v>615893</v>
      </c>
    </row>
    <row r="25" spans="1:10" ht="21" customHeight="1">
      <c r="A25" s="147"/>
      <c r="B25" s="147"/>
      <c r="C25" s="218" t="s">
        <v>189</v>
      </c>
      <c r="D25" s="218"/>
      <c r="E25" s="268"/>
      <c r="F25" s="67">
        <v>284325</v>
      </c>
      <c r="G25" s="67">
        <v>336362</v>
      </c>
      <c r="H25" s="67">
        <v>313747</v>
      </c>
      <c r="I25" s="67">
        <v>325716</v>
      </c>
      <c r="J25" s="71">
        <v>306056</v>
      </c>
    </row>
    <row r="26" spans="1:10" ht="4.5" customHeight="1">
      <c r="A26" s="147"/>
      <c r="B26" s="54"/>
      <c r="C26" s="54"/>
      <c r="D26" s="54"/>
      <c r="E26" s="268"/>
      <c r="F26" s="67"/>
      <c r="G26" s="67"/>
      <c r="H26" s="67"/>
      <c r="I26" s="67"/>
      <c r="J26" s="71"/>
    </row>
    <row r="27" spans="1:10" ht="21" customHeight="1">
      <c r="A27" s="147"/>
      <c r="B27" s="218" t="s">
        <v>314</v>
      </c>
      <c r="C27" s="218"/>
      <c r="D27" s="218"/>
      <c r="E27" s="268"/>
      <c r="F27" s="67">
        <v>428414</v>
      </c>
      <c r="G27" s="67">
        <v>425394</v>
      </c>
      <c r="H27" s="67">
        <v>418789</v>
      </c>
      <c r="I27" s="67">
        <v>402394</v>
      </c>
      <c r="J27" s="71">
        <v>373942</v>
      </c>
    </row>
    <row r="28" spans="1:10" ht="21" customHeight="1">
      <c r="A28" s="147"/>
      <c r="B28" s="147"/>
      <c r="C28" s="218" t="s">
        <v>188</v>
      </c>
      <c r="D28" s="218"/>
      <c r="E28" s="268"/>
      <c r="F28" s="67">
        <v>196160</v>
      </c>
      <c r="G28" s="67">
        <v>190312</v>
      </c>
      <c r="H28" s="67">
        <v>190224</v>
      </c>
      <c r="I28" s="67">
        <v>176297</v>
      </c>
      <c r="J28" s="71">
        <v>163268</v>
      </c>
    </row>
    <row r="29" spans="1:10" ht="21" customHeight="1">
      <c r="A29" s="147"/>
      <c r="B29" s="147"/>
      <c r="C29" s="218" t="s">
        <v>189</v>
      </c>
      <c r="D29" s="218"/>
      <c r="E29" s="268"/>
      <c r="F29" s="67">
        <v>232254</v>
      </c>
      <c r="G29" s="67">
        <v>235082</v>
      </c>
      <c r="H29" s="67">
        <v>228565</v>
      </c>
      <c r="I29" s="67">
        <v>226097</v>
      </c>
      <c r="J29" s="71">
        <v>210674</v>
      </c>
    </row>
    <row r="30" spans="1:10" ht="6" customHeight="1" thickBot="1">
      <c r="A30" s="219"/>
      <c r="B30" s="220"/>
      <c r="C30" s="220"/>
      <c r="D30" s="220"/>
      <c r="E30" s="269"/>
      <c r="F30" s="221"/>
      <c r="G30" s="221"/>
      <c r="H30" s="221"/>
      <c r="I30" s="221"/>
      <c r="J30" s="270"/>
    </row>
    <row r="31" spans="1:10" ht="16.5" customHeight="1">
      <c r="A31" s="224" t="s">
        <v>315</v>
      </c>
      <c r="B31" s="224"/>
      <c r="C31" s="147"/>
      <c r="D31" s="147"/>
      <c r="E31" s="216"/>
      <c r="F31" s="216"/>
      <c r="G31" s="216"/>
      <c r="H31" s="216"/>
      <c r="I31" s="216"/>
      <c r="J31" s="216"/>
    </row>
    <row r="32" spans="1:10" ht="15" customHeight="1">
      <c r="A32" s="147"/>
      <c r="B32" s="147"/>
      <c r="C32" s="147"/>
      <c r="D32" s="147"/>
      <c r="E32" s="216"/>
      <c r="F32" s="216"/>
      <c r="G32" s="216"/>
      <c r="H32" s="216"/>
      <c r="I32" s="216"/>
      <c r="J32" s="216"/>
    </row>
  </sheetData>
  <mergeCells count="28">
    <mergeCell ref="C25:D25"/>
    <mergeCell ref="A3:J3"/>
    <mergeCell ref="A2:J2"/>
    <mergeCell ref="B7:D7"/>
    <mergeCell ref="C8:D8"/>
    <mergeCell ref="A5:E5"/>
    <mergeCell ref="B6:D6"/>
    <mergeCell ref="C9:D9"/>
    <mergeCell ref="B10:D10"/>
    <mergeCell ref="C24:D24"/>
    <mergeCell ref="B30:D30"/>
    <mergeCell ref="C29:D29"/>
    <mergeCell ref="C28:D28"/>
    <mergeCell ref="B27:D27"/>
    <mergeCell ref="B26:D26"/>
    <mergeCell ref="B19:D19"/>
    <mergeCell ref="C16:D16"/>
    <mergeCell ref="B11:D11"/>
    <mergeCell ref="B14:D14"/>
    <mergeCell ref="B18:D18"/>
    <mergeCell ref="C12:D12"/>
    <mergeCell ref="C20:D20"/>
    <mergeCell ref="C21:D21"/>
    <mergeCell ref="C13:D13"/>
    <mergeCell ref="B15:D15"/>
    <mergeCell ref="C17:D17"/>
    <mergeCell ref="B22:D22"/>
    <mergeCell ref="B23:D23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" sqref="A2:J2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4" customHeight="1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7" customHeight="1">
      <c r="A2" s="25" t="s">
        <v>146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 t="s">
        <v>91</v>
      </c>
    </row>
    <row r="4" spans="1:11" ht="13.5" customHeight="1">
      <c r="A4" s="158" t="s">
        <v>147</v>
      </c>
      <c r="B4" s="46"/>
      <c r="C4" s="176" t="s">
        <v>148</v>
      </c>
      <c r="D4" s="177"/>
      <c r="E4" s="177"/>
      <c r="F4" s="177"/>
      <c r="G4" s="177"/>
      <c r="H4" s="177"/>
      <c r="I4" s="177"/>
      <c r="J4" s="178" t="s">
        <v>133</v>
      </c>
      <c r="K4" s="13"/>
    </row>
    <row r="5" spans="1:11" ht="13.5" customHeight="1">
      <c r="A5" s="95"/>
      <c r="B5" s="36"/>
      <c r="C5" s="179" t="s">
        <v>97</v>
      </c>
      <c r="D5" s="180" t="s">
        <v>149</v>
      </c>
      <c r="E5" s="180"/>
      <c r="F5" s="180" t="s">
        <v>150</v>
      </c>
      <c r="G5" s="180"/>
      <c r="H5" s="180" t="s">
        <v>151</v>
      </c>
      <c r="I5" s="180"/>
      <c r="J5" s="48"/>
      <c r="K5" s="13"/>
    </row>
    <row r="6" spans="1:10" ht="6" customHeight="1">
      <c r="A6" s="37"/>
      <c r="B6" s="49"/>
      <c r="C6" s="127"/>
      <c r="D6" s="181"/>
      <c r="E6" s="181"/>
      <c r="F6" s="181"/>
      <c r="G6" s="181"/>
      <c r="H6" s="181"/>
      <c r="I6" s="181"/>
      <c r="J6" s="127"/>
    </row>
    <row r="7" spans="1:10" s="99" customFormat="1" ht="16.5" customHeight="1">
      <c r="A7" s="54" t="s">
        <v>70</v>
      </c>
      <c r="B7" s="68"/>
      <c r="C7" s="67">
        <v>449996</v>
      </c>
      <c r="D7" s="53">
        <v>78621</v>
      </c>
      <c r="E7" s="53">
        <v>0</v>
      </c>
      <c r="F7" s="53">
        <v>341804</v>
      </c>
      <c r="G7" s="53">
        <v>0</v>
      </c>
      <c r="H7" s="53">
        <v>29571</v>
      </c>
      <c r="I7" s="53">
        <v>0</v>
      </c>
      <c r="J7" s="132">
        <v>1233</v>
      </c>
    </row>
    <row r="8" spans="1:10" s="55" customFormat="1" ht="16.5" customHeight="1">
      <c r="A8" s="54" t="s">
        <v>84</v>
      </c>
      <c r="B8" s="68"/>
      <c r="C8" s="67">
        <v>472210</v>
      </c>
      <c r="D8" s="53">
        <v>80472</v>
      </c>
      <c r="E8" s="53">
        <v>0</v>
      </c>
      <c r="F8" s="53">
        <v>359555</v>
      </c>
      <c r="G8" s="53">
        <v>0</v>
      </c>
      <c r="H8" s="53">
        <v>32183</v>
      </c>
      <c r="I8" s="53">
        <v>0</v>
      </c>
      <c r="J8" s="132">
        <v>1294</v>
      </c>
    </row>
    <row r="9" spans="1:10" ht="16.5" customHeight="1">
      <c r="A9" s="54" t="s">
        <v>85</v>
      </c>
      <c r="B9" s="68"/>
      <c r="C9" s="67">
        <v>598527</v>
      </c>
      <c r="D9" s="53">
        <v>96782</v>
      </c>
      <c r="E9" s="53">
        <v>0</v>
      </c>
      <c r="F9" s="53">
        <v>470590</v>
      </c>
      <c r="G9" s="53">
        <v>0</v>
      </c>
      <c r="H9" s="53">
        <v>31155</v>
      </c>
      <c r="I9" s="53">
        <v>0</v>
      </c>
      <c r="J9" s="132">
        <v>1640</v>
      </c>
    </row>
    <row r="10" spans="1:11" s="55" customFormat="1" ht="16.5" customHeight="1">
      <c r="A10" s="54" t="s">
        <v>86</v>
      </c>
      <c r="B10" s="68"/>
      <c r="C10" s="66">
        <v>577791</v>
      </c>
      <c r="D10" s="53">
        <v>89209</v>
      </c>
      <c r="E10" s="53"/>
      <c r="F10" s="53">
        <v>474735</v>
      </c>
      <c r="G10" s="53"/>
      <c r="H10" s="53">
        <v>13847</v>
      </c>
      <c r="I10" s="53"/>
      <c r="J10" s="132">
        <v>1579</v>
      </c>
      <c r="K10" s="182"/>
    </row>
    <row r="11" spans="1:10" s="59" customFormat="1" ht="16.5" customHeight="1">
      <c r="A11" s="56" t="s">
        <v>87</v>
      </c>
      <c r="B11" s="69"/>
      <c r="C11" s="70">
        <v>547692</v>
      </c>
      <c r="D11" s="58">
        <v>100671</v>
      </c>
      <c r="E11" s="58"/>
      <c r="F11" s="58">
        <v>439062</v>
      </c>
      <c r="G11" s="58"/>
      <c r="H11" s="58">
        <v>7959</v>
      </c>
      <c r="I11" s="58"/>
      <c r="J11" s="171">
        <v>1501</v>
      </c>
    </row>
    <row r="12" spans="1:10" ht="4.5" customHeight="1">
      <c r="A12" s="54"/>
      <c r="B12" s="68"/>
      <c r="C12" s="67"/>
      <c r="D12" s="53"/>
      <c r="E12" s="53"/>
      <c r="F12" s="183"/>
      <c r="G12" s="183"/>
      <c r="H12" s="53"/>
      <c r="I12" s="53"/>
      <c r="J12" s="132"/>
    </row>
    <row r="13" spans="1:11" ht="16.5" customHeight="1">
      <c r="A13" s="141" t="s">
        <v>32</v>
      </c>
      <c r="B13" s="142" t="s">
        <v>122</v>
      </c>
      <c r="C13" s="67">
        <v>44405</v>
      </c>
      <c r="D13" s="53">
        <v>7372</v>
      </c>
      <c r="E13" s="53"/>
      <c r="F13" s="53">
        <v>36358</v>
      </c>
      <c r="G13" s="53"/>
      <c r="H13" s="53">
        <v>675</v>
      </c>
      <c r="I13" s="53"/>
      <c r="J13" s="132">
        <v>1432</v>
      </c>
      <c r="K13" s="157"/>
    </row>
    <row r="14" spans="1:10" ht="16.5" customHeight="1">
      <c r="A14" s="145"/>
      <c r="B14" s="146" t="s">
        <v>155</v>
      </c>
      <c r="C14" s="67">
        <v>41598</v>
      </c>
      <c r="D14" s="53">
        <v>5857</v>
      </c>
      <c r="E14" s="53"/>
      <c r="F14" s="53">
        <v>35016</v>
      </c>
      <c r="G14" s="53"/>
      <c r="H14" s="53">
        <v>725</v>
      </c>
      <c r="I14" s="53"/>
      <c r="J14" s="132">
        <v>1486</v>
      </c>
    </row>
    <row r="15" spans="1:10" ht="16.5" customHeight="1">
      <c r="A15" s="147"/>
      <c r="B15" s="146" t="s">
        <v>124</v>
      </c>
      <c r="C15" s="67">
        <v>41770</v>
      </c>
      <c r="D15" s="53">
        <v>4244</v>
      </c>
      <c r="E15" s="53"/>
      <c r="F15" s="53">
        <v>36777</v>
      </c>
      <c r="G15" s="53"/>
      <c r="H15" s="53">
        <v>749</v>
      </c>
      <c r="I15" s="53"/>
      <c r="J15" s="132">
        <v>1347</v>
      </c>
    </row>
    <row r="16" spans="1:10" ht="16.5" customHeight="1">
      <c r="A16" s="147"/>
      <c r="B16" s="146" t="s">
        <v>156</v>
      </c>
      <c r="C16" s="67">
        <v>47504</v>
      </c>
      <c r="D16" s="53">
        <v>10094</v>
      </c>
      <c r="E16" s="53"/>
      <c r="F16" s="53">
        <v>36685</v>
      </c>
      <c r="G16" s="53"/>
      <c r="H16" s="53">
        <v>725</v>
      </c>
      <c r="I16" s="53"/>
      <c r="J16" s="132">
        <v>1583</v>
      </c>
    </row>
    <row r="17" spans="1:10" ht="16.5" customHeight="1">
      <c r="A17" s="145"/>
      <c r="B17" s="146" t="s">
        <v>113</v>
      </c>
      <c r="C17" s="67">
        <v>45049</v>
      </c>
      <c r="D17" s="53">
        <v>9846</v>
      </c>
      <c r="E17" s="53"/>
      <c r="F17" s="53">
        <v>34499</v>
      </c>
      <c r="G17" s="53"/>
      <c r="H17" s="53">
        <v>704</v>
      </c>
      <c r="I17" s="53"/>
      <c r="J17" s="132">
        <v>1453</v>
      </c>
    </row>
    <row r="18" spans="1:10" ht="16.5" customHeight="1">
      <c r="A18" s="145"/>
      <c r="B18" s="146" t="s">
        <v>114</v>
      </c>
      <c r="C18" s="67">
        <v>50296</v>
      </c>
      <c r="D18" s="53">
        <v>10034</v>
      </c>
      <c r="E18" s="53"/>
      <c r="F18" s="53">
        <v>39504</v>
      </c>
      <c r="G18" s="53"/>
      <c r="H18" s="53">
        <v>758</v>
      </c>
      <c r="I18" s="53"/>
      <c r="J18" s="132">
        <v>1677</v>
      </c>
    </row>
    <row r="19" spans="1:10" ht="16.5" customHeight="1">
      <c r="A19" s="147"/>
      <c r="B19" s="146" t="s">
        <v>115</v>
      </c>
      <c r="C19" s="67">
        <v>45611</v>
      </c>
      <c r="D19" s="53">
        <v>5082</v>
      </c>
      <c r="E19" s="53"/>
      <c r="F19" s="53">
        <v>39833</v>
      </c>
      <c r="G19" s="53"/>
      <c r="H19" s="53">
        <v>696</v>
      </c>
      <c r="I19" s="53"/>
      <c r="J19" s="132">
        <v>1471</v>
      </c>
    </row>
    <row r="20" spans="1:10" ht="16.5" customHeight="1">
      <c r="A20" s="147"/>
      <c r="B20" s="146" t="s">
        <v>116</v>
      </c>
      <c r="C20" s="67">
        <v>35215</v>
      </c>
      <c r="D20" s="53">
        <v>5992</v>
      </c>
      <c r="E20" s="53"/>
      <c r="F20" s="53">
        <v>28991</v>
      </c>
      <c r="G20" s="53"/>
      <c r="H20" s="53">
        <v>232</v>
      </c>
      <c r="I20" s="53"/>
      <c r="J20" s="132">
        <v>1136</v>
      </c>
    </row>
    <row r="21" spans="1:10" ht="16.5" customHeight="1">
      <c r="A21" s="145"/>
      <c r="B21" s="146" t="s">
        <v>117</v>
      </c>
      <c r="C21" s="67">
        <v>42392</v>
      </c>
      <c r="D21" s="53">
        <v>8225</v>
      </c>
      <c r="E21" s="53"/>
      <c r="F21" s="53">
        <v>33502</v>
      </c>
      <c r="G21" s="53"/>
      <c r="H21" s="53">
        <v>665</v>
      </c>
      <c r="I21" s="53"/>
      <c r="J21" s="132">
        <v>1413</v>
      </c>
    </row>
    <row r="22" spans="1:10" ht="16.5" customHeight="1">
      <c r="A22" s="147"/>
      <c r="B22" s="146" t="s">
        <v>118</v>
      </c>
      <c r="C22" s="67">
        <v>54870</v>
      </c>
      <c r="D22" s="53">
        <v>12946</v>
      </c>
      <c r="E22" s="53"/>
      <c r="F22" s="53">
        <v>41232</v>
      </c>
      <c r="G22" s="53"/>
      <c r="H22" s="53">
        <v>692</v>
      </c>
      <c r="I22" s="53"/>
      <c r="J22" s="132">
        <v>1770</v>
      </c>
    </row>
    <row r="23" spans="1:10" ht="16.5" customHeight="1">
      <c r="A23" s="13"/>
      <c r="B23" s="146" t="s">
        <v>119</v>
      </c>
      <c r="C23" s="67">
        <v>51648</v>
      </c>
      <c r="D23" s="53">
        <v>13577</v>
      </c>
      <c r="E23" s="53"/>
      <c r="F23" s="53">
        <v>37382</v>
      </c>
      <c r="G23" s="53"/>
      <c r="H23" s="53">
        <v>689</v>
      </c>
      <c r="I23" s="53"/>
      <c r="J23" s="132">
        <v>1722</v>
      </c>
    </row>
    <row r="24" spans="1:10" ht="16.5" customHeight="1">
      <c r="A24" s="3"/>
      <c r="B24" s="146" t="s">
        <v>120</v>
      </c>
      <c r="C24" s="67">
        <v>47334</v>
      </c>
      <c r="D24" s="53">
        <v>7402</v>
      </c>
      <c r="E24" s="53"/>
      <c r="F24" s="53">
        <v>39283</v>
      </c>
      <c r="G24" s="53"/>
      <c r="H24" s="53">
        <v>649</v>
      </c>
      <c r="I24" s="53"/>
      <c r="J24" s="132">
        <v>1527</v>
      </c>
    </row>
    <row r="25" spans="1:10" ht="6" customHeight="1" thickBot="1">
      <c r="A25" s="149"/>
      <c r="B25" s="150"/>
      <c r="C25" s="151"/>
      <c r="D25" s="149"/>
      <c r="E25" s="149"/>
      <c r="F25" s="149"/>
      <c r="G25" s="149"/>
      <c r="H25" s="149"/>
      <c r="I25" s="149"/>
      <c r="J25" s="151"/>
    </row>
    <row r="26" spans="1:10" ht="18" customHeight="1">
      <c r="A26" s="7" t="s">
        <v>152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1" t="s">
        <v>153</v>
      </c>
      <c r="E27" s="174"/>
      <c r="F27" s="174"/>
      <c r="G27" s="174"/>
      <c r="H27" s="174"/>
      <c r="I27" s="174"/>
      <c r="J27" s="174"/>
    </row>
    <row r="28" spans="1:5" ht="13.5">
      <c r="A28" s="1" t="s">
        <v>154</v>
      </c>
      <c r="D28" s="1"/>
      <c r="E28" s="174"/>
    </row>
  </sheetData>
  <mergeCells count="75">
    <mergeCell ref="A11:B11"/>
    <mergeCell ref="A12:B12"/>
    <mergeCell ref="H17:I17"/>
    <mergeCell ref="D22:E22"/>
    <mergeCell ref="H19:I19"/>
    <mergeCell ref="D16:E16"/>
    <mergeCell ref="F16:G16"/>
    <mergeCell ref="H16:I16"/>
    <mergeCell ref="D17:E17"/>
    <mergeCell ref="F17:G17"/>
    <mergeCell ref="A6:B6"/>
    <mergeCell ref="A25:B25"/>
    <mergeCell ref="D25:E25"/>
    <mergeCell ref="F25:G25"/>
    <mergeCell ref="F15:G15"/>
    <mergeCell ref="F7:G7"/>
    <mergeCell ref="D14:E14"/>
    <mergeCell ref="F14:G14"/>
    <mergeCell ref="D11:E11"/>
    <mergeCell ref="D7:E7"/>
    <mergeCell ref="F8:G8"/>
    <mergeCell ref="H8:I8"/>
    <mergeCell ref="D10:E10"/>
    <mergeCell ref="F10:G10"/>
    <mergeCell ref="H10:I10"/>
    <mergeCell ref="A7:B7"/>
    <mergeCell ref="H21:I21"/>
    <mergeCell ref="H14:I14"/>
    <mergeCell ref="D13:E13"/>
    <mergeCell ref="F13:G13"/>
    <mergeCell ref="D9:E9"/>
    <mergeCell ref="F9:G9"/>
    <mergeCell ref="F18:G18"/>
    <mergeCell ref="H18:I18"/>
    <mergeCell ref="H7:I7"/>
    <mergeCell ref="H25:I25"/>
    <mergeCell ref="A9:B9"/>
    <mergeCell ref="A8:B8"/>
    <mergeCell ref="A10:B10"/>
    <mergeCell ref="D18:E18"/>
    <mergeCell ref="H9:I9"/>
    <mergeCell ref="D12:E12"/>
    <mergeCell ref="F12:G12"/>
    <mergeCell ref="H12:I12"/>
    <mergeCell ref="D8:E8"/>
    <mergeCell ref="A4:B5"/>
    <mergeCell ref="A2:J2"/>
    <mergeCell ref="H24:I24"/>
    <mergeCell ref="D24:E24"/>
    <mergeCell ref="F24:G24"/>
    <mergeCell ref="H13:I13"/>
    <mergeCell ref="H15:I15"/>
    <mergeCell ref="D19:E19"/>
    <mergeCell ref="F19:G19"/>
    <mergeCell ref="D15:E15"/>
    <mergeCell ref="J4:J5"/>
    <mergeCell ref="C4:I4"/>
    <mergeCell ref="F11:G11"/>
    <mergeCell ref="H11:I11"/>
    <mergeCell ref="D5:E5"/>
    <mergeCell ref="F5:G5"/>
    <mergeCell ref="H5:I5"/>
    <mergeCell ref="D6:E6"/>
    <mergeCell ref="F6:G6"/>
    <mergeCell ref="H6:I6"/>
    <mergeCell ref="D23:E23"/>
    <mergeCell ref="F23:G23"/>
    <mergeCell ref="H23:I23"/>
    <mergeCell ref="H20:I20"/>
    <mergeCell ref="D20:E20"/>
    <mergeCell ref="F20:G20"/>
    <mergeCell ref="F22:G22"/>
    <mergeCell ref="H22:I22"/>
    <mergeCell ref="D21:E21"/>
    <mergeCell ref="F21:G21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" sqref="A2:J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spans="7:10" ht="24" customHeight="1">
      <c r="G1" s="74"/>
      <c r="H1" s="74"/>
      <c r="I1" s="74"/>
      <c r="J1" s="74"/>
    </row>
    <row r="2" spans="1:10" ht="18.75" customHeight="1">
      <c r="A2" s="25" t="s">
        <v>129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15" customHeight="1" thickBot="1">
      <c r="A3" s="2"/>
      <c r="B3" s="2"/>
      <c r="C3" s="2"/>
      <c r="D3" s="2"/>
      <c r="E3" s="2"/>
      <c r="F3" s="2"/>
      <c r="G3" s="16"/>
      <c r="H3" s="16"/>
      <c r="I3" s="16"/>
      <c r="J3" s="16" t="s">
        <v>130</v>
      </c>
      <c r="K3" s="16"/>
    </row>
    <row r="4" spans="1:10" ht="13.5" customHeight="1">
      <c r="A4" s="30" t="s">
        <v>131</v>
      </c>
      <c r="B4" s="30"/>
      <c r="C4" s="30"/>
      <c r="D4" s="31"/>
      <c r="E4" s="47" t="s">
        <v>132</v>
      </c>
      <c r="F4" s="158"/>
      <c r="G4" s="159" t="s">
        <v>140</v>
      </c>
      <c r="H4" s="160"/>
      <c r="I4" s="160"/>
      <c r="J4" s="161" t="s">
        <v>133</v>
      </c>
    </row>
    <row r="5" spans="1:10" ht="13.5" customHeight="1">
      <c r="A5" s="34"/>
      <c r="B5" s="34"/>
      <c r="C5" s="34"/>
      <c r="D5" s="35"/>
      <c r="E5" s="162" t="s">
        <v>134</v>
      </c>
      <c r="F5" s="163" t="s">
        <v>135</v>
      </c>
      <c r="G5" s="164" t="s">
        <v>136</v>
      </c>
      <c r="H5" s="165" t="s">
        <v>141</v>
      </c>
      <c r="I5" s="165" t="s">
        <v>142</v>
      </c>
      <c r="J5" s="166"/>
    </row>
    <row r="6" spans="1:10" ht="6" customHeight="1">
      <c r="A6" s="3"/>
      <c r="B6" s="37"/>
      <c r="C6" s="37"/>
      <c r="D6" s="3"/>
      <c r="E6" s="65"/>
      <c r="F6" s="12"/>
      <c r="G6" s="127"/>
      <c r="H6" s="167"/>
      <c r="I6" s="167"/>
      <c r="J6" s="127"/>
    </row>
    <row r="7" spans="1:10" ht="19.5" customHeight="1">
      <c r="A7" s="3"/>
      <c r="B7" s="54" t="s">
        <v>137</v>
      </c>
      <c r="C7" s="54"/>
      <c r="D7" s="3"/>
      <c r="E7" s="168">
        <v>173456</v>
      </c>
      <c r="F7" s="132">
        <v>624</v>
      </c>
      <c r="G7" s="67">
        <v>24847</v>
      </c>
      <c r="H7" s="67">
        <v>436</v>
      </c>
      <c r="I7" s="67">
        <v>24411</v>
      </c>
      <c r="J7" s="132">
        <v>89</v>
      </c>
    </row>
    <row r="8" spans="1:10" ht="19.5" customHeight="1">
      <c r="A8" s="3"/>
      <c r="B8" s="54" t="s">
        <v>143</v>
      </c>
      <c r="C8" s="54"/>
      <c r="D8" s="3"/>
      <c r="E8" s="168">
        <v>280683</v>
      </c>
      <c r="F8" s="169">
        <v>769</v>
      </c>
      <c r="G8" s="67">
        <v>59924</v>
      </c>
      <c r="H8" s="67">
        <v>560</v>
      </c>
      <c r="I8" s="67">
        <v>59364</v>
      </c>
      <c r="J8" s="132">
        <v>164</v>
      </c>
    </row>
    <row r="9" spans="1:10" ht="19.5" customHeight="1">
      <c r="A9" s="3"/>
      <c r="B9" s="56" t="s">
        <v>144</v>
      </c>
      <c r="C9" s="56"/>
      <c r="D9" s="3"/>
      <c r="E9" s="170">
        <v>262699</v>
      </c>
      <c r="F9" s="171">
        <v>720</v>
      </c>
      <c r="G9" s="71">
        <v>63476</v>
      </c>
      <c r="H9" s="71">
        <v>304</v>
      </c>
      <c r="I9" s="71">
        <v>63172</v>
      </c>
      <c r="J9" s="171">
        <v>171</v>
      </c>
    </row>
    <row r="10" spans="1:10" ht="4.5" customHeight="1">
      <c r="A10" s="3"/>
      <c r="B10" s="54"/>
      <c r="C10" s="54"/>
      <c r="D10" s="3"/>
      <c r="E10" s="168"/>
      <c r="F10" s="132"/>
      <c r="G10" s="67"/>
      <c r="H10" s="67"/>
      <c r="I10" s="67"/>
      <c r="J10" s="132"/>
    </row>
    <row r="11" spans="1:10" ht="19.5" customHeight="1">
      <c r="A11" s="3"/>
      <c r="B11" s="141" t="s">
        <v>32</v>
      </c>
      <c r="C11" s="3" t="s">
        <v>71</v>
      </c>
      <c r="D11" s="3"/>
      <c r="E11" s="168">
        <v>23765</v>
      </c>
      <c r="F11" s="132">
        <v>767</v>
      </c>
      <c r="G11" s="67">
        <v>5003</v>
      </c>
      <c r="H11" s="67" t="s">
        <v>145</v>
      </c>
      <c r="I11" s="67">
        <v>5003</v>
      </c>
      <c r="J11" s="132">
        <v>161</v>
      </c>
    </row>
    <row r="12" spans="1:10" ht="19.5" customHeight="1">
      <c r="A12" s="3"/>
      <c r="B12" s="145"/>
      <c r="C12" s="145" t="s">
        <v>88</v>
      </c>
      <c r="D12" s="3"/>
      <c r="E12" s="168">
        <v>21465</v>
      </c>
      <c r="F12" s="132">
        <v>740</v>
      </c>
      <c r="G12" s="67">
        <v>4383</v>
      </c>
      <c r="H12" s="67" t="s">
        <v>145</v>
      </c>
      <c r="I12" s="67">
        <v>4383</v>
      </c>
      <c r="J12" s="132">
        <v>151</v>
      </c>
    </row>
    <row r="13" spans="1:10" ht="19.5" customHeight="1">
      <c r="A13" s="3"/>
      <c r="B13" s="145"/>
      <c r="C13" s="145" t="s">
        <v>72</v>
      </c>
      <c r="D13" s="3"/>
      <c r="E13" s="168">
        <v>23799</v>
      </c>
      <c r="F13" s="132">
        <v>768</v>
      </c>
      <c r="G13" s="67">
        <v>5944</v>
      </c>
      <c r="H13" s="67" t="s">
        <v>145</v>
      </c>
      <c r="I13" s="67">
        <v>5944</v>
      </c>
      <c r="J13" s="132">
        <v>192</v>
      </c>
    </row>
    <row r="14" spans="1:10" ht="19.5" customHeight="1">
      <c r="A14" s="3"/>
      <c r="B14" s="145"/>
      <c r="C14" s="145" t="s">
        <v>73</v>
      </c>
      <c r="D14" s="3"/>
      <c r="E14" s="168">
        <v>22272</v>
      </c>
      <c r="F14" s="132">
        <v>742</v>
      </c>
      <c r="G14" s="67">
        <v>5071</v>
      </c>
      <c r="H14" s="67" t="s">
        <v>145</v>
      </c>
      <c r="I14" s="67">
        <v>5071</v>
      </c>
      <c r="J14" s="132">
        <v>169</v>
      </c>
    </row>
    <row r="15" spans="1:10" ht="19.5" customHeight="1">
      <c r="A15" s="3"/>
      <c r="B15" s="145"/>
      <c r="C15" s="145" t="s">
        <v>74</v>
      </c>
      <c r="D15" s="3"/>
      <c r="E15" s="168">
        <v>21732</v>
      </c>
      <c r="F15" s="132">
        <v>701</v>
      </c>
      <c r="G15" s="67">
        <v>5301</v>
      </c>
      <c r="H15" s="67">
        <v>32</v>
      </c>
      <c r="I15" s="67">
        <v>5269</v>
      </c>
      <c r="J15" s="132">
        <v>171</v>
      </c>
    </row>
    <row r="16" spans="1:10" ht="19.5" customHeight="1">
      <c r="A16" s="3"/>
      <c r="B16" s="3"/>
      <c r="C16" s="145" t="s">
        <v>75</v>
      </c>
      <c r="D16" s="3"/>
      <c r="E16" s="168">
        <v>21019</v>
      </c>
      <c r="F16" s="132">
        <v>701</v>
      </c>
      <c r="G16" s="67">
        <v>5553</v>
      </c>
      <c r="H16" s="67">
        <v>60</v>
      </c>
      <c r="I16" s="67">
        <v>5493</v>
      </c>
      <c r="J16" s="132">
        <v>185</v>
      </c>
    </row>
    <row r="17" spans="1:10" ht="19.5" customHeight="1">
      <c r="A17" s="3"/>
      <c r="B17" s="3"/>
      <c r="C17" s="145" t="s">
        <v>76</v>
      </c>
      <c r="D17" s="3"/>
      <c r="E17" s="168">
        <v>21622</v>
      </c>
      <c r="F17" s="132">
        <v>697</v>
      </c>
      <c r="G17" s="67">
        <v>5367</v>
      </c>
      <c r="H17" s="67">
        <v>74</v>
      </c>
      <c r="I17" s="67">
        <v>5293</v>
      </c>
      <c r="J17" s="132">
        <v>173</v>
      </c>
    </row>
    <row r="18" spans="1:10" ht="19.5" customHeight="1">
      <c r="A18" s="3"/>
      <c r="B18" s="3"/>
      <c r="C18" s="145" t="s">
        <v>77</v>
      </c>
      <c r="D18" s="3"/>
      <c r="E18" s="168">
        <v>21685</v>
      </c>
      <c r="F18" s="132">
        <v>700</v>
      </c>
      <c r="G18" s="67">
        <v>6800</v>
      </c>
      <c r="H18" s="67">
        <v>18</v>
      </c>
      <c r="I18" s="67">
        <v>6782</v>
      </c>
      <c r="J18" s="132">
        <v>219</v>
      </c>
    </row>
    <row r="19" spans="1:10" ht="19.5" customHeight="1">
      <c r="A19" s="3"/>
      <c r="B19" s="3"/>
      <c r="C19" s="145" t="s">
        <v>78</v>
      </c>
      <c r="D19" s="3"/>
      <c r="E19" s="168">
        <v>20989</v>
      </c>
      <c r="F19" s="132">
        <v>700</v>
      </c>
      <c r="G19" s="67">
        <v>5019</v>
      </c>
      <c r="H19" s="67">
        <v>76</v>
      </c>
      <c r="I19" s="67">
        <v>4943</v>
      </c>
      <c r="J19" s="132">
        <v>167</v>
      </c>
    </row>
    <row r="20" spans="1:10" ht="19.5" customHeight="1">
      <c r="A20" s="3"/>
      <c r="B20" s="3"/>
      <c r="C20" s="145" t="s">
        <v>89</v>
      </c>
      <c r="D20" s="3"/>
      <c r="E20" s="168">
        <v>21709</v>
      </c>
      <c r="F20" s="132">
        <v>700</v>
      </c>
      <c r="G20" s="67">
        <v>5156</v>
      </c>
      <c r="H20" s="67">
        <v>44</v>
      </c>
      <c r="I20" s="67">
        <v>5112</v>
      </c>
      <c r="J20" s="132">
        <v>166</v>
      </c>
    </row>
    <row r="21" spans="1:10" ht="19.5" customHeight="1">
      <c r="A21" s="3"/>
      <c r="B21" s="3"/>
      <c r="C21" s="145" t="s">
        <v>79</v>
      </c>
      <c r="D21" s="3"/>
      <c r="E21" s="168">
        <v>20989</v>
      </c>
      <c r="F21" s="132">
        <v>700</v>
      </c>
      <c r="G21" s="67">
        <v>5032</v>
      </c>
      <c r="H21" s="67" t="s">
        <v>145</v>
      </c>
      <c r="I21" s="67">
        <v>5032</v>
      </c>
      <c r="J21" s="132">
        <v>168</v>
      </c>
    </row>
    <row r="22" spans="1:10" ht="19.5" customHeight="1">
      <c r="A22" s="3"/>
      <c r="B22" s="3"/>
      <c r="C22" s="145" t="s">
        <v>80</v>
      </c>
      <c r="D22" s="3"/>
      <c r="E22" s="168">
        <v>21653</v>
      </c>
      <c r="F22" s="132">
        <v>698</v>
      </c>
      <c r="G22" s="67">
        <v>4847</v>
      </c>
      <c r="H22" s="67" t="s">
        <v>145</v>
      </c>
      <c r="I22" s="67">
        <v>4847</v>
      </c>
      <c r="J22" s="132">
        <v>156</v>
      </c>
    </row>
    <row r="23" spans="1:10" ht="6" customHeight="1" thickBot="1">
      <c r="A23" s="4"/>
      <c r="B23" s="60"/>
      <c r="C23" s="60"/>
      <c r="D23" s="4"/>
      <c r="E23" s="20"/>
      <c r="F23" s="4"/>
      <c r="G23" s="151"/>
      <c r="H23" s="152"/>
      <c r="I23" s="152"/>
      <c r="J23" s="151"/>
    </row>
    <row r="24" spans="1:10" ht="18" customHeight="1">
      <c r="A24" s="7" t="s">
        <v>138</v>
      </c>
      <c r="B24" s="172" t="s">
        <v>139</v>
      </c>
      <c r="C24" s="2"/>
      <c r="D24" s="2"/>
      <c r="E24" s="173"/>
      <c r="F24" s="173"/>
      <c r="G24" s="173"/>
      <c r="H24" s="2"/>
      <c r="I24" s="2"/>
      <c r="J24" s="2"/>
    </row>
    <row r="25" spans="5:10" ht="15" customHeight="1">
      <c r="E25" s="174"/>
      <c r="F25" s="174"/>
      <c r="G25" s="157"/>
      <c r="I25" s="175"/>
      <c r="J25" s="174"/>
    </row>
    <row r="26" ht="15" customHeight="1"/>
    <row r="27" ht="15" customHeight="1"/>
    <row r="28" ht="6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6" customHeight="1"/>
  </sheetData>
  <mergeCells count="11">
    <mergeCell ref="B23:C23"/>
    <mergeCell ref="B9:C9"/>
    <mergeCell ref="B6:C6"/>
    <mergeCell ref="A4:D5"/>
    <mergeCell ref="G4:I4"/>
    <mergeCell ref="J4:J5"/>
    <mergeCell ref="A2:J2"/>
    <mergeCell ref="B10:C10"/>
    <mergeCell ref="E4:F4"/>
    <mergeCell ref="B8:C8"/>
    <mergeCell ref="B7:C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50" workbookViewId="0" topLeftCell="A1">
      <selection activeCell="A2" sqref="A2:H2"/>
    </sheetView>
  </sheetViews>
  <sheetFormatPr defaultColWidth="9.00390625" defaultRowHeight="13.5"/>
  <cols>
    <col min="1" max="1" width="8.625" style="0" customWidth="1"/>
    <col min="2" max="2" width="10.625" style="0" customWidth="1"/>
    <col min="3" max="3" width="12.625" style="0" customWidth="1"/>
    <col min="4" max="8" width="11.625" style="0" customWidth="1"/>
    <col min="9" max="15" width="12.625" style="0" customWidth="1"/>
  </cols>
  <sheetData>
    <row r="1" spans="1:7" ht="27" customHeight="1">
      <c r="A1" s="74"/>
      <c r="B1" s="74"/>
      <c r="C1" s="74"/>
      <c r="D1" s="74"/>
      <c r="E1" s="74"/>
      <c r="F1" s="74"/>
      <c r="G1" s="74"/>
    </row>
    <row r="2" spans="1:8" ht="34.5" customHeight="1">
      <c r="A2" s="25" t="s">
        <v>90</v>
      </c>
      <c r="B2" s="114"/>
      <c r="C2" s="114"/>
      <c r="D2" s="114"/>
      <c r="E2" s="114"/>
      <c r="F2" s="114"/>
      <c r="G2" s="114"/>
      <c r="H2" s="114"/>
    </row>
    <row r="3" spans="1:15" ht="15" customHeight="1" thickBot="1">
      <c r="A3" s="16"/>
      <c r="B3" s="16"/>
      <c r="C3" s="16"/>
      <c r="D3" s="16"/>
      <c r="E3" s="16"/>
      <c r="F3" s="16"/>
      <c r="G3" s="16"/>
      <c r="H3" s="87"/>
      <c r="I3" s="87"/>
      <c r="J3" s="87"/>
      <c r="K3" s="87"/>
      <c r="L3" s="87"/>
      <c r="M3" s="16"/>
      <c r="O3" s="16" t="s">
        <v>91</v>
      </c>
    </row>
    <row r="4" spans="1:15" ht="15" customHeight="1">
      <c r="A4" s="30" t="s">
        <v>92</v>
      </c>
      <c r="B4" s="31"/>
      <c r="C4" s="115" t="s">
        <v>93</v>
      </c>
      <c r="D4" s="115"/>
      <c r="E4" s="115"/>
      <c r="F4" s="115"/>
      <c r="G4" s="115"/>
      <c r="H4" s="115"/>
      <c r="I4" s="116" t="s">
        <v>94</v>
      </c>
      <c r="J4" s="116"/>
      <c r="K4" s="116"/>
      <c r="L4" s="116"/>
      <c r="M4" s="116"/>
      <c r="N4" s="117" t="s">
        <v>95</v>
      </c>
      <c r="O4" s="118" t="s">
        <v>96</v>
      </c>
    </row>
    <row r="5" spans="1:15" ht="15" customHeight="1">
      <c r="A5" s="34"/>
      <c r="B5" s="35"/>
      <c r="C5" s="119" t="s">
        <v>97</v>
      </c>
      <c r="D5" s="120" t="s">
        <v>98</v>
      </c>
      <c r="E5" s="121" t="s">
        <v>99</v>
      </c>
      <c r="F5" s="120" t="s">
        <v>100</v>
      </c>
      <c r="G5" s="121" t="s">
        <v>101</v>
      </c>
      <c r="H5" s="122" t="s">
        <v>102</v>
      </c>
      <c r="I5" s="23" t="s">
        <v>97</v>
      </c>
      <c r="J5" s="123" t="s">
        <v>103</v>
      </c>
      <c r="K5" s="124" t="s">
        <v>101</v>
      </c>
      <c r="L5" s="124" t="s">
        <v>104</v>
      </c>
      <c r="M5" s="125" t="s">
        <v>105</v>
      </c>
      <c r="N5" s="120" t="s">
        <v>99</v>
      </c>
      <c r="O5" s="120" t="s">
        <v>102</v>
      </c>
    </row>
    <row r="6" spans="1:15" ht="7.5" customHeight="1">
      <c r="A6" s="24"/>
      <c r="B6" s="80"/>
      <c r="C6" s="126"/>
      <c r="D6" s="126"/>
      <c r="E6" s="126" t="s">
        <v>106</v>
      </c>
      <c r="F6" s="126"/>
      <c r="G6" s="126"/>
      <c r="H6" s="126"/>
      <c r="I6" s="127"/>
      <c r="J6" s="127"/>
      <c r="K6" s="127" t="s">
        <v>106</v>
      </c>
      <c r="L6" s="127"/>
      <c r="M6" s="127"/>
      <c r="N6" s="126"/>
      <c r="O6" s="126"/>
    </row>
    <row r="7" spans="1:15" ht="16.5" customHeight="1">
      <c r="A7" s="32" t="s">
        <v>107</v>
      </c>
      <c r="B7" s="33"/>
      <c r="C7" s="128">
        <v>220398</v>
      </c>
      <c r="D7" s="128">
        <v>15071</v>
      </c>
      <c r="E7" s="128">
        <v>21212</v>
      </c>
      <c r="F7" s="128">
        <v>154709</v>
      </c>
      <c r="G7" s="128">
        <v>11927</v>
      </c>
      <c r="H7" s="129">
        <v>17479</v>
      </c>
      <c r="I7" s="67">
        <v>42432</v>
      </c>
      <c r="J7" s="67">
        <v>22938</v>
      </c>
      <c r="K7" s="67">
        <v>13356</v>
      </c>
      <c r="L7" s="67">
        <v>3673</v>
      </c>
      <c r="M7" s="128">
        <v>2465</v>
      </c>
      <c r="N7" s="128">
        <v>18797</v>
      </c>
      <c r="O7" s="128">
        <v>25027</v>
      </c>
    </row>
    <row r="8" spans="1:15" s="55" customFormat="1" ht="16.5" customHeight="1">
      <c r="A8" s="54" t="s">
        <v>108</v>
      </c>
      <c r="B8" s="68"/>
      <c r="C8" s="130">
        <v>217813</v>
      </c>
      <c r="D8" s="130">
        <v>14479</v>
      </c>
      <c r="E8" s="130">
        <v>19063</v>
      </c>
      <c r="F8" s="130">
        <v>162921</v>
      </c>
      <c r="G8" s="130">
        <v>11441</v>
      </c>
      <c r="H8" s="131">
        <v>9909</v>
      </c>
      <c r="I8" s="67">
        <v>41485</v>
      </c>
      <c r="J8" s="67">
        <v>22910</v>
      </c>
      <c r="K8" s="67">
        <v>13404</v>
      </c>
      <c r="L8" s="67">
        <v>3179</v>
      </c>
      <c r="M8" s="128">
        <v>1992</v>
      </c>
      <c r="N8" s="128">
        <v>19078</v>
      </c>
      <c r="O8" s="128">
        <v>24278</v>
      </c>
    </row>
    <row r="9" spans="1:15" s="99" customFormat="1" ht="16.5" customHeight="1">
      <c r="A9" s="54" t="s">
        <v>109</v>
      </c>
      <c r="B9" s="68"/>
      <c r="C9" s="130">
        <v>213788</v>
      </c>
      <c r="D9" s="130">
        <v>9835</v>
      </c>
      <c r="E9" s="130">
        <v>16066</v>
      </c>
      <c r="F9" s="130">
        <v>168439</v>
      </c>
      <c r="G9" s="130">
        <v>11355</v>
      </c>
      <c r="H9" s="131">
        <v>8093</v>
      </c>
      <c r="I9" s="67">
        <v>37949</v>
      </c>
      <c r="J9" s="67">
        <v>21007</v>
      </c>
      <c r="K9" s="67">
        <v>13708</v>
      </c>
      <c r="L9" s="67">
        <v>3234</v>
      </c>
      <c r="M9" s="132">
        <v>0</v>
      </c>
      <c r="N9" s="128">
        <v>17596</v>
      </c>
      <c r="O9" s="128">
        <v>21974</v>
      </c>
    </row>
    <row r="10" spans="1:15" s="55" customFormat="1" ht="16.5" customHeight="1">
      <c r="A10" s="54" t="s">
        <v>110</v>
      </c>
      <c r="B10" s="68"/>
      <c r="C10" s="133">
        <v>185693</v>
      </c>
      <c r="D10" s="128">
        <v>10669</v>
      </c>
      <c r="E10" s="128">
        <v>11322</v>
      </c>
      <c r="F10" s="128">
        <v>146674</v>
      </c>
      <c r="G10" s="128">
        <v>8118</v>
      </c>
      <c r="H10" s="129">
        <v>8910</v>
      </c>
      <c r="I10" s="67">
        <v>35840</v>
      </c>
      <c r="J10" s="67">
        <v>19241</v>
      </c>
      <c r="K10" s="67">
        <v>13421</v>
      </c>
      <c r="L10" s="67">
        <v>3178</v>
      </c>
      <c r="M10" s="132">
        <v>0</v>
      </c>
      <c r="N10" s="128">
        <v>15068</v>
      </c>
      <c r="O10" s="128">
        <v>22783</v>
      </c>
    </row>
    <row r="11" spans="1:15" s="59" customFormat="1" ht="16.5" customHeight="1">
      <c r="A11" s="56" t="s">
        <v>111</v>
      </c>
      <c r="B11" s="69"/>
      <c r="C11" s="134">
        <f>SUM(D11:H11)</f>
        <v>166492</v>
      </c>
      <c r="D11" s="135">
        <v>9445</v>
      </c>
      <c r="E11" s="135">
        <v>9536</v>
      </c>
      <c r="F11" s="135">
        <v>132838</v>
      </c>
      <c r="G11" s="135">
        <v>7885</v>
      </c>
      <c r="H11" s="136">
        <v>6788</v>
      </c>
      <c r="I11" s="71">
        <v>39292</v>
      </c>
      <c r="J11" s="71">
        <v>23474</v>
      </c>
      <c r="K11" s="71">
        <v>12654</v>
      </c>
      <c r="L11" s="71">
        <v>3164</v>
      </c>
      <c r="M11" s="137">
        <v>0</v>
      </c>
      <c r="N11" s="135">
        <v>15084</v>
      </c>
      <c r="O11" s="135">
        <v>21945</v>
      </c>
    </row>
    <row r="12" spans="1:15" ht="7.5" customHeight="1">
      <c r="A12" s="54"/>
      <c r="B12" s="68"/>
      <c r="C12" s="130"/>
      <c r="D12" s="138"/>
      <c r="E12" s="138"/>
      <c r="F12" s="138"/>
      <c r="G12" s="138"/>
      <c r="H12" s="131"/>
      <c r="I12" s="67"/>
      <c r="J12" s="139"/>
      <c r="K12" s="139"/>
      <c r="L12" s="139"/>
      <c r="M12" s="132"/>
      <c r="N12" s="140"/>
      <c r="O12" s="140"/>
    </row>
    <row r="13" spans="1:15" ht="16.5" customHeight="1">
      <c r="A13" s="141" t="s">
        <v>32</v>
      </c>
      <c r="B13" s="142" t="s">
        <v>112</v>
      </c>
      <c r="C13" s="130">
        <f aca="true" t="shared" si="0" ref="C13:C24">SUM(D13:H13)</f>
        <v>14965</v>
      </c>
      <c r="D13" s="130">
        <v>965</v>
      </c>
      <c r="E13" s="130">
        <f>669</f>
        <v>669</v>
      </c>
      <c r="F13" s="143">
        <f>10628+922+1*26+75/3*18</f>
        <v>12026</v>
      </c>
      <c r="G13" s="130">
        <v>725</v>
      </c>
      <c r="H13" s="131">
        <f>314+14*19</f>
        <v>580</v>
      </c>
      <c r="I13" s="67">
        <f>SUM(J13:L13)</f>
        <v>3429</v>
      </c>
      <c r="J13" s="144">
        <v>1999</v>
      </c>
      <c r="K13" s="67">
        <v>1166</v>
      </c>
      <c r="L13" s="67">
        <v>264</v>
      </c>
      <c r="M13" s="132">
        <v>0</v>
      </c>
      <c r="N13" s="128">
        <v>1314</v>
      </c>
      <c r="O13" s="128">
        <v>1996</v>
      </c>
    </row>
    <row r="14" spans="1:15" ht="16.5" customHeight="1">
      <c r="A14" s="145"/>
      <c r="B14" s="146" t="s">
        <v>113</v>
      </c>
      <c r="C14" s="130">
        <f t="shared" si="0"/>
        <v>14849</v>
      </c>
      <c r="D14" s="130">
        <v>874</v>
      </c>
      <c r="E14" s="130">
        <f>725</f>
        <v>725</v>
      </c>
      <c r="F14" s="143">
        <f>10468+1070+75/3*18</f>
        <v>11988</v>
      </c>
      <c r="G14" s="130">
        <v>704</v>
      </c>
      <c r="H14" s="131">
        <f>264+14*21</f>
        <v>558</v>
      </c>
      <c r="I14" s="67">
        <f>SUM(J14:L14)</f>
        <v>3282</v>
      </c>
      <c r="J14" s="144">
        <v>2041</v>
      </c>
      <c r="K14" s="67">
        <v>961</v>
      </c>
      <c r="L14" s="67">
        <v>280</v>
      </c>
      <c r="M14" s="132">
        <v>0</v>
      </c>
      <c r="N14" s="128">
        <v>1247</v>
      </c>
      <c r="O14" s="128">
        <v>1768</v>
      </c>
    </row>
    <row r="15" spans="1:15" ht="16.5" customHeight="1">
      <c r="A15" s="147"/>
      <c r="B15" s="146" t="s">
        <v>114</v>
      </c>
      <c r="C15" s="130">
        <f t="shared" si="0"/>
        <v>16685</v>
      </c>
      <c r="D15" s="130">
        <v>945</v>
      </c>
      <c r="E15" s="130">
        <f>909+1*26</f>
        <v>935</v>
      </c>
      <c r="F15" s="143">
        <f>11674+1154+1*26+75/3*22</f>
        <v>13404</v>
      </c>
      <c r="G15" s="130">
        <v>758</v>
      </c>
      <c r="H15" s="131">
        <f>307+14*24</f>
        <v>643</v>
      </c>
      <c r="I15" s="67">
        <f>SUM(J15:L15)</f>
        <v>3527</v>
      </c>
      <c r="J15" s="144">
        <v>2178</v>
      </c>
      <c r="K15" s="67">
        <v>1090</v>
      </c>
      <c r="L15" s="67">
        <v>259</v>
      </c>
      <c r="M15" s="132">
        <v>0</v>
      </c>
      <c r="N15" s="128">
        <v>1417</v>
      </c>
      <c r="O15" s="128">
        <v>2246</v>
      </c>
    </row>
    <row r="16" spans="1:15" ht="16.5" customHeight="1">
      <c r="A16" s="147"/>
      <c r="B16" s="146" t="s">
        <v>115</v>
      </c>
      <c r="C16" s="130">
        <f t="shared" si="0"/>
        <v>14359</v>
      </c>
      <c r="D16" s="130">
        <v>786</v>
      </c>
      <c r="E16" s="130">
        <f>740</f>
        <v>740</v>
      </c>
      <c r="F16" s="143">
        <f>10240+881+75/3*18</f>
        <v>11571</v>
      </c>
      <c r="G16" s="130">
        <v>696</v>
      </c>
      <c r="H16" s="131">
        <f>300+14*19</f>
        <v>566</v>
      </c>
      <c r="I16" s="67">
        <f>SUM(J16:L16)</f>
        <v>3367</v>
      </c>
      <c r="J16" s="144">
        <v>2042</v>
      </c>
      <c r="K16" s="67">
        <v>1032</v>
      </c>
      <c r="L16" s="67">
        <v>293</v>
      </c>
      <c r="M16" s="132">
        <v>0</v>
      </c>
      <c r="N16" s="128">
        <v>1443</v>
      </c>
      <c r="O16" s="128">
        <v>1954</v>
      </c>
    </row>
    <row r="17" spans="1:15" ht="16.5" customHeight="1">
      <c r="A17" s="145"/>
      <c r="B17" s="146" t="s">
        <v>116</v>
      </c>
      <c r="C17" s="130">
        <f t="shared" si="0"/>
        <v>9466</v>
      </c>
      <c r="D17" s="130">
        <v>193</v>
      </c>
      <c r="E17" s="130">
        <f>50+(7+11)*26</f>
        <v>518</v>
      </c>
      <c r="F17" s="143">
        <f>8134+42+75/3*1</f>
        <v>8201</v>
      </c>
      <c r="G17" s="130">
        <v>232</v>
      </c>
      <c r="H17" s="131">
        <f>322+14*0</f>
        <v>322</v>
      </c>
      <c r="I17" s="67">
        <f aca="true" t="shared" si="1" ref="I17:I24">SUM(J17:L17)</f>
        <v>3294</v>
      </c>
      <c r="J17" s="144">
        <v>1858</v>
      </c>
      <c r="K17" s="67">
        <v>1123</v>
      </c>
      <c r="L17" s="67">
        <v>313</v>
      </c>
      <c r="M17" s="132">
        <v>0</v>
      </c>
      <c r="N17" s="128">
        <v>1121</v>
      </c>
      <c r="O17" s="128">
        <v>1593</v>
      </c>
    </row>
    <row r="18" spans="1:15" ht="16.5" customHeight="1">
      <c r="A18" s="145"/>
      <c r="B18" s="146" t="s">
        <v>117</v>
      </c>
      <c r="C18" s="130">
        <f t="shared" si="0"/>
        <v>14912</v>
      </c>
      <c r="D18" s="130">
        <v>825</v>
      </c>
      <c r="E18" s="130">
        <f>572</f>
        <v>572</v>
      </c>
      <c r="F18" s="143">
        <f>10890+866+75/3*19</f>
        <v>12231</v>
      </c>
      <c r="G18" s="130">
        <v>665</v>
      </c>
      <c r="H18" s="131">
        <f>325+14*21</f>
        <v>619</v>
      </c>
      <c r="I18" s="67">
        <f t="shared" si="1"/>
        <v>3228</v>
      </c>
      <c r="J18" s="144">
        <v>1891</v>
      </c>
      <c r="K18" s="67">
        <v>1066</v>
      </c>
      <c r="L18" s="67">
        <v>271</v>
      </c>
      <c r="M18" s="132">
        <v>0</v>
      </c>
      <c r="N18" s="128">
        <v>1288</v>
      </c>
      <c r="O18" s="128">
        <v>1879</v>
      </c>
    </row>
    <row r="19" spans="1:15" ht="16.5" customHeight="1">
      <c r="A19" s="147"/>
      <c r="B19" s="146" t="s">
        <v>118</v>
      </c>
      <c r="C19" s="130">
        <f t="shared" si="0"/>
        <v>15292</v>
      </c>
      <c r="D19" s="130">
        <v>914</v>
      </c>
      <c r="E19" s="130">
        <f>797</f>
        <v>797</v>
      </c>
      <c r="F19" s="143">
        <f>10998+586+75/3*21</f>
        <v>12109</v>
      </c>
      <c r="G19" s="130">
        <v>692</v>
      </c>
      <c r="H19" s="131">
        <f>444+14*24</f>
        <v>780</v>
      </c>
      <c r="I19" s="67">
        <f t="shared" si="1"/>
        <v>3500</v>
      </c>
      <c r="J19" s="144">
        <v>2158</v>
      </c>
      <c r="K19" s="67">
        <v>1070</v>
      </c>
      <c r="L19" s="67">
        <v>272</v>
      </c>
      <c r="M19" s="132">
        <v>0</v>
      </c>
      <c r="N19" s="128">
        <v>1334</v>
      </c>
      <c r="O19" s="128">
        <v>2006</v>
      </c>
    </row>
    <row r="20" spans="1:15" ht="16.5" customHeight="1">
      <c r="A20" s="147"/>
      <c r="B20" s="146" t="s">
        <v>119</v>
      </c>
      <c r="C20" s="130">
        <f t="shared" si="0"/>
        <v>13964</v>
      </c>
      <c r="D20" s="130">
        <v>813</v>
      </c>
      <c r="E20" s="130">
        <f>737</f>
        <v>737</v>
      </c>
      <c r="F20" s="143">
        <f>10040+1*26+512+1*26+75/3*19</f>
        <v>11079</v>
      </c>
      <c r="G20" s="130">
        <v>689</v>
      </c>
      <c r="H20" s="131">
        <f>352+14*21</f>
        <v>646</v>
      </c>
      <c r="I20" s="67">
        <f t="shared" si="1"/>
        <v>3217</v>
      </c>
      <c r="J20" s="144">
        <v>1888</v>
      </c>
      <c r="K20" s="67">
        <v>1061</v>
      </c>
      <c r="L20" s="67">
        <v>268</v>
      </c>
      <c r="M20" s="132">
        <v>0</v>
      </c>
      <c r="N20" s="128">
        <v>1089</v>
      </c>
      <c r="O20" s="128">
        <v>1779</v>
      </c>
    </row>
    <row r="21" spans="1:15" ht="16.5" customHeight="1">
      <c r="A21" s="145"/>
      <c r="B21" s="146" t="s">
        <v>120</v>
      </c>
      <c r="C21" s="130">
        <f t="shared" si="0"/>
        <v>13399</v>
      </c>
      <c r="D21" s="130">
        <v>782</v>
      </c>
      <c r="E21" s="130">
        <f>694+(7+7)*26</f>
        <v>1058</v>
      </c>
      <c r="F21" s="143">
        <f>9574+385+75/3*16</f>
        <v>10359</v>
      </c>
      <c r="G21" s="130">
        <v>649</v>
      </c>
      <c r="H21" s="131">
        <f>285+14*19</f>
        <v>551</v>
      </c>
      <c r="I21" s="67">
        <f t="shared" si="1"/>
        <v>3166</v>
      </c>
      <c r="J21" s="144">
        <v>1827</v>
      </c>
      <c r="K21" s="67">
        <v>1075</v>
      </c>
      <c r="L21" s="67">
        <v>264</v>
      </c>
      <c r="M21" s="132">
        <v>0</v>
      </c>
      <c r="N21" s="128">
        <v>1096</v>
      </c>
      <c r="O21" s="128">
        <v>1713</v>
      </c>
    </row>
    <row r="22" spans="1:15" ht="16.5" customHeight="1">
      <c r="A22" s="141" t="s">
        <v>121</v>
      </c>
      <c r="B22" s="142" t="s">
        <v>122</v>
      </c>
      <c r="C22" s="130">
        <f t="shared" si="0"/>
        <v>12740</v>
      </c>
      <c r="D22" s="130">
        <v>775</v>
      </c>
      <c r="E22" s="130">
        <f>718</f>
        <v>718</v>
      </c>
      <c r="F22" s="143">
        <f>8935+663+1*26+75/3*17</f>
        <v>10049</v>
      </c>
      <c r="G22" s="130">
        <v>668</v>
      </c>
      <c r="H22" s="131">
        <f>292+14*17</f>
        <v>530</v>
      </c>
      <c r="I22" s="67">
        <f t="shared" si="1"/>
        <v>2947</v>
      </c>
      <c r="J22" s="144">
        <v>1808</v>
      </c>
      <c r="K22" s="67">
        <v>948</v>
      </c>
      <c r="L22" s="67">
        <v>191</v>
      </c>
      <c r="M22" s="132">
        <v>0</v>
      </c>
      <c r="N22" s="128">
        <v>1169</v>
      </c>
      <c r="O22" s="128">
        <v>1563</v>
      </c>
    </row>
    <row r="23" spans="1:15" ht="16.5" customHeight="1">
      <c r="A23" s="13"/>
      <c r="B23" s="148" t="s">
        <v>123</v>
      </c>
      <c r="C23" s="130">
        <f t="shared" si="0"/>
        <v>12783</v>
      </c>
      <c r="D23" s="130">
        <v>839</v>
      </c>
      <c r="E23" s="130">
        <f>803+4*26</f>
        <v>907</v>
      </c>
      <c r="F23" s="143">
        <f>8854+485+75/3*19</f>
        <v>9814</v>
      </c>
      <c r="G23" s="130">
        <v>679</v>
      </c>
      <c r="H23" s="131">
        <f>278+14*19</f>
        <v>544</v>
      </c>
      <c r="I23" s="67">
        <f t="shared" si="1"/>
        <v>2967</v>
      </c>
      <c r="J23" s="144">
        <v>1774</v>
      </c>
      <c r="K23" s="67">
        <v>994</v>
      </c>
      <c r="L23" s="67">
        <v>199</v>
      </c>
      <c r="M23" s="132">
        <v>0</v>
      </c>
      <c r="N23" s="128">
        <v>1199</v>
      </c>
      <c r="O23" s="128">
        <v>1676</v>
      </c>
    </row>
    <row r="24" spans="1:15" ht="16.5" customHeight="1">
      <c r="A24" s="3"/>
      <c r="B24" s="146" t="s">
        <v>124</v>
      </c>
      <c r="C24" s="130">
        <f t="shared" si="0"/>
        <v>13078</v>
      </c>
      <c r="D24" s="130">
        <v>734</v>
      </c>
      <c r="E24" s="130">
        <f>640+(12+8)*26</f>
        <v>1160</v>
      </c>
      <c r="F24" s="143">
        <f>9276+331+75/3*16</f>
        <v>10007</v>
      </c>
      <c r="G24" s="130">
        <v>728</v>
      </c>
      <c r="H24" s="131">
        <f>239+14*15</f>
        <v>449</v>
      </c>
      <c r="I24" s="67">
        <f t="shared" si="1"/>
        <v>3368</v>
      </c>
      <c r="J24" s="144">
        <v>2010</v>
      </c>
      <c r="K24" s="67">
        <v>1068</v>
      </c>
      <c r="L24" s="67">
        <v>290</v>
      </c>
      <c r="M24" s="132">
        <v>0</v>
      </c>
      <c r="N24" s="128">
        <v>1367</v>
      </c>
      <c r="O24" s="128">
        <v>1772</v>
      </c>
    </row>
    <row r="25" spans="1:15" ht="7.5" customHeight="1" thickBot="1">
      <c r="A25" s="149"/>
      <c r="B25" s="150"/>
      <c r="C25" s="151"/>
      <c r="D25" s="152"/>
      <c r="E25" s="152"/>
      <c r="F25" s="152"/>
      <c r="G25" s="152"/>
      <c r="H25" s="151"/>
      <c r="I25" s="151"/>
      <c r="J25" s="152"/>
      <c r="K25" s="152"/>
      <c r="L25" s="152"/>
      <c r="M25" s="151"/>
      <c r="N25" s="152"/>
      <c r="O25" s="152"/>
    </row>
    <row r="26" spans="1:8" ht="16.5" customHeight="1">
      <c r="A26" s="7" t="s">
        <v>125</v>
      </c>
      <c r="B26" s="2"/>
      <c r="C26" s="153"/>
      <c r="D26" s="153"/>
      <c r="E26" s="153"/>
      <c r="F26" s="153"/>
      <c r="G26" s="153"/>
      <c r="H26" s="153"/>
    </row>
    <row r="27" spans="1:9" ht="12" customHeight="1">
      <c r="A27" s="1" t="s">
        <v>126</v>
      </c>
      <c r="C27" s="7"/>
      <c r="D27" s="7"/>
      <c r="E27" s="7"/>
      <c r="F27" s="7"/>
      <c r="G27" s="7"/>
      <c r="H27" s="7"/>
      <c r="I27" s="7"/>
    </row>
    <row r="28" spans="1:11" ht="13.5">
      <c r="A28" s="1" t="s">
        <v>127</v>
      </c>
      <c r="F28" s="154"/>
      <c r="G28" s="155"/>
      <c r="H28" s="156"/>
      <c r="I28" s="157"/>
      <c r="J28" s="157"/>
      <c r="K28" s="157"/>
    </row>
    <row r="29" spans="1:8" ht="13.5">
      <c r="A29" s="1" t="s">
        <v>128</v>
      </c>
      <c r="C29" s="157"/>
      <c r="D29" s="157"/>
      <c r="E29" s="157"/>
      <c r="F29" s="155"/>
      <c r="G29" s="154"/>
      <c r="H29" s="154"/>
    </row>
    <row r="30" spans="6:8" ht="13.5">
      <c r="F30" s="154"/>
      <c r="G30" s="154"/>
      <c r="H30" s="154"/>
    </row>
    <row r="31" spans="6:8" ht="13.5">
      <c r="F31" s="154"/>
      <c r="G31" s="154"/>
      <c r="H31" s="154"/>
    </row>
    <row r="32" spans="6:8" ht="13.5">
      <c r="F32" s="154"/>
      <c r="G32" s="154"/>
      <c r="H32" s="154"/>
    </row>
    <row r="33" spans="6:8" ht="13.5">
      <c r="F33" s="154"/>
      <c r="G33" s="154"/>
      <c r="H33" s="154"/>
    </row>
    <row r="34" spans="6:8" ht="13.5">
      <c r="F34" s="154"/>
      <c r="G34" s="154"/>
      <c r="H34" s="154"/>
    </row>
    <row r="35" spans="6:8" ht="13.5">
      <c r="F35" s="154"/>
      <c r="G35" s="154"/>
      <c r="H35" s="154"/>
    </row>
    <row r="36" spans="6:8" ht="13.5">
      <c r="F36" s="154"/>
      <c r="G36" s="154"/>
      <c r="H36" s="154"/>
    </row>
    <row r="37" spans="6:8" ht="13.5">
      <c r="F37" s="154"/>
      <c r="G37" s="154"/>
      <c r="H37" s="154"/>
    </row>
    <row r="38" spans="6:8" ht="13.5">
      <c r="F38" s="154"/>
      <c r="G38" s="154"/>
      <c r="H38" s="154"/>
    </row>
  </sheetData>
  <mergeCells count="11">
    <mergeCell ref="A25:B25"/>
    <mergeCell ref="A12:B12"/>
    <mergeCell ref="C4:H4"/>
    <mergeCell ref="A9:B9"/>
    <mergeCell ref="A8:B8"/>
    <mergeCell ref="A10:B10"/>
    <mergeCell ref="A7:B7"/>
    <mergeCell ref="A11:B11"/>
    <mergeCell ref="A4:B5"/>
    <mergeCell ref="I4:M4"/>
    <mergeCell ref="A2:H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geOrder="overThenDown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6" width="13.75390625" style="0" customWidth="1"/>
    <col min="7" max="7" width="13.875" style="0" customWidth="1"/>
    <col min="8" max="8" width="6.125" style="0" customWidth="1"/>
    <col min="9" max="9" width="8.125" style="0" customWidth="1"/>
    <col min="10" max="10" width="10.125" style="0" customWidth="1"/>
    <col min="11" max="11" width="4.125" style="0" customWidth="1"/>
    <col min="12" max="12" width="13.875" style="0" customWidth="1"/>
  </cols>
  <sheetData>
    <row r="1" spans="1:15" ht="30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L1" s="74"/>
      <c r="M1" s="73"/>
      <c r="N1" s="73"/>
      <c r="O1" s="73"/>
    </row>
    <row r="2" spans="1:15" ht="39" customHeigh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73"/>
      <c r="N2" s="73"/>
      <c r="O2" s="73"/>
    </row>
    <row r="3" spans="1:15" ht="16.5" customHeight="1" thickBot="1">
      <c r="A3" s="73"/>
      <c r="B3" s="73"/>
      <c r="C3" s="73"/>
      <c r="D3" s="73"/>
      <c r="E3" s="73"/>
      <c r="F3" s="73" t="s">
        <v>83</v>
      </c>
      <c r="G3" s="73"/>
      <c r="H3" s="73"/>
      <c r="I3" s="73"/>
      <c r="J3" s="73"/>
      <c r="K3" s="73"/>
      <c r="L3" s="16" t="s">
        <v>64</v>
      </c>
      <c r="M3" s="73"/>
      <c r="N3" s="73"/>
      <c r="O3" s="73"/>
    </row>
    <row r="4" spans="1:15" ht="18" customHeight="1">
      <c r="A4" s="30" t="s">
        <v>65</v>
      </c>
      <c r="B4" s="30"/>
      <c r="C4" s="31"/>
      <c r="D4" s="93" t="s">
        <v>66</v>
      </c>
      <c r="E4" s="30"/>
      <c r="F4" s="30"/>
      <c r="G4" s="30"/>
      <c r="H4" s="30"/>
      <c r="I4" s="93" t="s">
        <v>67</v>
      </c>
      <c r="J4" s="30"/>
      <c r="K4" s="30"/>
      <c r="L4" s="30"/>
      <c r="M4" s="73"/>
      <c r="N4" s="73"/>
      <c r="O4" s="73"/>
    </row>
    <row r="5" spans="1:15" ht="24" customHeight="1">
      <c r="A5" s="34"/>
      <c r="B5" s="34"/>
      <c r="C5" s="35"/>
      <c r="D5" s="48" t="s">
        <v>68</v>
      </c>
      <c r="E5" s="94"/>
      <c r="F5" s="94"/>
      <c r="G5" s="48" t="s">
        <v>69</v>
      </c>
      <c r="H5" s="95"/>
      <c r="I5" s="48" t="s">
        <v>68</v>
      </c>
      <c r="J5" s="94"/>
      <c r="K5" s="48" t="s">
        <v>69</v>
      </c>
      <c r="L5" s="94"/>
      <c r="M5" s="73"/>
      <c r="N5" s="73"/>
      <c r="O5" s="73"/>
    </row>
    <row r="6" spans="1:15" ht="6" customHeight="1">
      <c r="A6" s="37"/>
      <c r="B6" s="37"/>
      <c r="C6" s="49"/>
      <c r="D6" s="96"/>
      <c r="E6" s="37"/>
      <c r="F6" s="37"/>
      <c r="G6" s="37"/>
      <c r="H6" s="37"/>
      <c r="I6" s="37"/>
      <c r="J6" s="37"/>
      <c r="K6" s="37"/>
      <c r="L6" s="37"/>
      <c r="M6" s="73"/>
      <c r="N6" s="73"/>
      <c r="O6" s="73"/>
    </row>
    <row r="7" spans="1:15" ht="16.5" customHeight="1">
      <c r="A7" s="54" t="s">
        <v>70</v>
      </c>
      <c r="B7" s="54"/>
      <c r="C7" s="68"/>
      <c r="D7" s="97">
        <v>1035</v>
      </c>
      <c r="E7" s="98"/>
      <c r="F7" s="98"/>
      <c r="G7" s="98">
        <v>7869644</v>
      </c>
      <c r="H7" s="98"/>
      <c r="I7" s="98">
        <v>124</v>
      </c>
      <c r="J7" s="98"/>
      <c r="K7" s="98">
        <v>451833</v>
      </c>
      <c r="L7" s="98"/>
      <c r="M7" s="73"/>
      <c r="N7" s="73"/>
      <c r="O7" s="73"/>
    </row>
    <row r="8" spans="1:15" s="55" customFormat="1" ht="16.5" customHeight="1">
      <c r="A8" s="54" t="s">
        <v>84</v>
      </c>
      <c r="B8" s="54"/>
      <c r="C8" s="68"/>
      <c r="D8" s="97">
        <v>1029</v>
      </c>
      <c r="E8" s="98"/>
      <c r="F8" s="98"/>
      <c r="G8" s="98">
        <v>8242548</v>
      </c>
      <c r="H8" s="98"/>
      <c r="I8" s="98">
        <v>122</v>
      </c>
      <c r="J8" s="98"/>
      <c r="K8" s="98">
        <v>446173</v>
      </c>
      <c r="L8" s="98"/>
      <c r="M8" s="73"/>
      <c r="N8" s="73"/>
      <c r="O8" s="73"/>
    </row>
    <row r="9" spans="1:15" s="99" customFormat="1" ht="16.5" customHeight="1">
      <c r="A9" s="54" t="s">
        <v>85</v>
      </c>
      <c r="B9" s="54"/>
      <c r="C9" s="68"/>
      <c r="D9" s="97">
        <v>1016</v>
      </c>
      <c r="E9" s="98"/>
      <c r="F9" s="98"/>
      <c r="G9" s="98">
        <v>8113874</v>
      </c>
      <c r="H9" s="98"/>
      <c r="I9" s="98">
        <v>118</v>
      </c>
      <c r="J9" s="98"/>
      <c r="K9" s="98">
        <v>434633</v>
      </c>
      <c r="L9" s="98"/>
      <c r="M9" s="73"/>
      <c r="N9" s="73"/>
      <c r="O9" s="73"/>
    </row>
    <row r="10" spans="1:15" s="55" customFormat="1" ht="16.5" customHeight="1">
      <c r="A10" s="54" t="s">
        <v>86</v>
      </c>
      <c r="B10" s="54"/>
      <c r="C10" s="68"/>
      <c r="D10" s="97">
        <v>994</v>
      </c>
      <c r="E10" s="100"/>
      <c r="F10" s="100"/>
      <c r="G10" s="98">
        <v>7489823</v>
      </c>
      <c r="H10" s="98"/>
      <c r="I10" s="98">
        <v>117</v>
      </c>
      <c r="J10" s="98"/>
      <c r="K10" s="98">
        <v>404997</v>
      </c>
      <c r="L10" s="98"/>
      <c r="M10" s="73"/>
      <c r="N10" s="73"/>
      <c r="O10" s="73"/>
    </row>
    <row r="11" spans="1:15" s="59" customFormat="1" ht="16.5" customHeight="1">
      <c r="A11" s="56" t="s">
        <v>87</v>
      </c>
      <c r="B11" s="56"/>
      <c r="C11" s="69"/>
      <c r="D11" s="101">
        <v>985</v>
      </c>
      <c r="E11" s="102"/>
      <c r="F11" s="102"/>
      <c r="G11" s="103">
        <v>6479182</v>
      </c>
      <c r="H11" s="103"/>
      <c r="I11" s="103">
        <v>113</v>
      </c>
      <c r="J11" s="103"/>
      <c r="K11" s="103">
        <v>344500</v>
      </c>
      <c r="L11" s="103"/>
      <c r="M11" s="104"/>
      <c r="N11" s="104"/>
      <c r="O11" s="104"/>
    </row>
    <row r="12" spans="1:15" ht="6" customHeight="1">
      <c r="A12" s="54"/>
      <c r="B12" s="54"/>
      <c r="C12" s="68"/>
      <c r="D12" s="97"/>
      <c r="E12" s="98"/>
      <c r="F12" s="98"/>
      <c r="G12" s="98"/>
      <c r="H12" s="98"/>
      <c r="I12" s="98"/>
      <c r="J12" s="98"/>
      <c r="K12" s="98"/>
      <c r="L12" s="98"/>
      <c r="M12" s="73"/>
      <c r="N12" s="73"/>
      <c r="O12" s="73"/>
    </row>
    <row r="13" spans="1:15" ht="16.5" customHeight="1">
      <c r="A13" s="105" t="s">
        <v>32</v>
      </c>
      <c r="B13" s="105"/>
      <c r="C13" s="106" t="s">
        <v>71</v>
      </c>
      <c r="D13" s="97">
        <v>984</v>
      </c>
      <c r="E13" s="98"/>
      <c r="F13" s="98"/>
      <c r="G13" s="98">
        <v>555497</v>
      </c>
      <c r="H13" s="98"/>
      <c r="I13" s="98">
        <v>112</v>
      </c>
      <c r="J13" s="98"/>
      <c r="K13" s="98">
        <v>29527</v>
      </c>
      <c r="L13" s="98"/>
      <c r="M13" s="107"/>
      <c r="N13" s="108"/>
      <c r="O13" s="73"/>
    </row>
    <row r="14" spans="1:15" ht="16.5" customHeight="1">
      <c r="A14" s="105"/>
      <c r="B14" s="105"/>
      <c r="C14" s="106" t="s">
        <v>88</v>
      </c>
      <c r="D14" s="97">
        <v>983</v>
      </c>
      <c r="E14" s="98"/>
      <c r="F14" s="98"/>
      <c r="G14" s="98">
        <v>490356</v>
      </c>
      <c r="H14" s="98"/>
      <c r="I14" s="98">
        <v>112</v>
      </c>
      <c r="J14" s="98"/>
      <c r="K14" s="98">
        <v>27376</v>
      </c>
      <c r="L14" s="98"/>
      <c r="M14" s="107"/>
      <c r="N14" s="108"/>
      <c r="O14" s="73"/>
    </row>
    <row r="15" spans="1:15" ht="16.5" customHeight="1">
      <c r="A15" s="105"/>
      <c r="B15" s="105"/>
      <c r="C15" s="106" t="s">
        <v>72</v>
      </c>
      <c r="D15" s="97">
        <v>983</v>
      </c>
      <c r="E15" s="98"/>
      <c r="F15" s="98"/>
      <c r="G15" s="98">
        <v>578478</v>
      </c>
      <c r="H15" s="98"/>
      <c r="I15" s="98">
        <v>113</v>
      </c>
      <c r="J15" s="98"/>
      <c r="K15" s="98">
        <v>30748</v>
      </c>
      <c r="L15" s="98"/>
      <c r="M15" s="107"/>
      <c r="N15" s="108"/>
      <c r="O15" s="73"/>
    </row>
    <row r="16" spans="1:15" ht="16.5" customHeight="1">
      <c r="A16" s="105"/>
      <c r="B16" s="105"/>
      <c r="C16" s="106" t="s">
        <v>73</v>
      </c>
      <c r="D16" s="97">
        <v>983</v>
      </c>
      <c r="E16" s="98"/>
      <c r="F16" s="98"/>
      <c r="G16" s="98">
        <v>527846</v>
      </c>
      <c r="H16" s="98"/>
      <c r="I16" s="98">
        <v>113</v>
      </c>
      <c r="J16" s="98"/>
      <c r="K16" s="98">
        <v>28810</v>
      </c>
      <c r="L16" s="98"/>
      <c r="M16" s="107"/>
      <c r="N16" s="108"/>
      <c r="O16" s="73"/>
    </row>
    <row r="17" spans="1:15" ht="16.5" customHeight="1">
      <c r="A17" s="105"/>
      <c r="B17" s="105"/>
      <c r="C17" s="106" t="s">
        <v>74</v>
      </c>
      <c r="D17" s="97">
        <v>983</v>
      </c>
      <c r="E17" s="98"/>
      <c r="F17" s="98"/>
      <c r="G17" s="98">
        <v>558167</v>
      </c>
      <c r="H17" s="98"/>
      <c r="I17" s="98">
        <v>112</v>
      </c>
      <c r="J17" s="98"/>
      <c r="K17" s="98">
        <v>29679</v>
      </c>
      <c r="L17" s="98"/>
      <c r="M17" s="107"/>
      <c r="N17" s="108"/>
      <c r="O17" s="73"/>
    </row>
    <row r="18" spans="1:15" ht="16.5" customHeight="1">
      <c r="A18" s="105"/>
      <c r="B18" s="105"/>
      <c r="C18" s="106" t="s">
        <v>75</v>
      </c>
      <c r="D18" s="97">
        <v>983</v>
      </c>
      <c r="E18" s="98"/>
      <c r="F18" s="98"/>
      <c r="G18" s="98">
        <v>514188</v>
      </c>
      <c r="H18" s="98"/>
      <c r="I18" s="98">
        <v>112</v>
      </c>
      <c r="J18" s="98"/>
      <c r="K18" s="98">
        <v>27861</v>
      </c>
      <c r="L18" s="98"/>
      <c r="M18" s="107"/>
      <c r="N18" s="108"/>
      <c r="O18" s="73"/>
    </row>
    <row r="19" spans="1:15" ht="16.5" customHeight="1">
      <c r="A19" s="105"/>
      <c r="B19" s="105"/>
      <c r="C19" s="106" t="s">
        <v>76</v>
      </c>
      <c r="D19" s="97">
        <v>983</v>
      </c>
      <c r="E19" s="98"/>
      <c r="F19" s="98"/>
      <c r="G19" s="98">
        <v>573901</v>
      </c>
      <c r="H19" s="98"/>
      <c r="I19" s="98">
        <v>112</v>
      </c>
      <c r="J19" s="98"/>
      <c r="K19" s="98">
        <v>30034</v>
      </c>
      <c r="L19" s="98"/>
      <c r="M19" s="107"/>
      <c r="N19" s="108"/>
      <c r="O19" s="73"/>
    </row>
    <row r="20" spans="1:15" ht="16.5" customHeight="1">
      <c r="A20" s="105"/>
      <c r="B20" s="105"/>
      <c r="C20" s="106" t="s">
        <v>77</v>
      </c>
      <c r="D20" s="97">
        <v>984</v>
      </c>
      <c r="E20" s="98"/>
      <c r="F20" s="98"/>
      <c r="G20" s="98">
        <v>526411</v>
      </c>
      <c r="H20" s="98"/>
      <c r="I20" s="98">
        <v>112</v>
      </c>
      <c r="J20" s="98"/>
      <c r="K20" s="98">
        <v>27872</v>
      </c>
      <c r="L20" s="98"/>
      <c r="M20" s="107"/>
      <c r="N20" s="108"/>
      <c r="O20" s="73"/>
    </row>
    <row r="21" spans="1:15" ht="16.5" customHeight="1">
      <c r="A21" s="105"/>
      <c r="B21" s="105"/>
      <c r="C21" s="106" t="s">
        <v>78</v>
      </c>
      <c r="D21" s="97">
        <v>985</v>
      </c>
      <c r="E21" s="98"/>
      <c r="F21" s="98"/>
      <c r="G21" s="98">
        <v>491874</v>
      </c>
      <c r="H21" s="98"/>
      <c r="I21" s="98">
        <v>112</v>
      </c>
      <c r="J21" s="98"/>
      <c r="K21" s="98">
        <v>25807</v>
      </c>
      <c r="L21" s="98"/>
      <c r="M21" s="107"/>
      <c r="N21" s="108"/>
      <c r="O21" s="73"/>
    </row>
    <row r="22" spans="1:15" ht="16.5" customHeight="1">
      <c r="A22" s="105"/>
      <c r="B22" s="105"/>
      <c r="C22" s="106" t="s">
        <v>89</v>
      </c>
      <c r="D22" s="97">
        <v>985</v>
      </c>
      <c r="E22" s="98"/>
      <c r="F22" s="98"/>
      <c r="G22" s="98">
        <v>538875</v>
      </c>
      <c r="H22" s="98"/>
      <c r="I22" s="98">
        <v>112</v>
      </c>
      <c r="J22" s="98"/>
      <c r="K22" s="98">
        <v>28130</v>
      </c>
      <c r="L22" s="98"/>
      <c r="M22" s="107"/>
      <c r="N22" s="108"/>
      <c r="O22" s="73"/>
    </row>
    <row r="23" spans="1:15" ht="16.5" customHeight="1">
      <c r="A23" s="105"/>
      <c r="B23" s="105"/>
      <c r="C23" s="106" t="s">
        <v>79</v>
      </c>
      <c r="D23" s="97">
        <v>985</v>
      </c>
      <c r="E23" s="98"/>
      <c r="F23" s="98"/>
      <c r="G23" s="98">
        <v>505236</v>
      </c>
      <c r="H23" s="98"/>
      <c r="I23" s="98">
        <v>111</v>
      </c>
      <c r="J23" s="98"/>
      <c r="K23" s="98">
        <v>26828</v>
      </c>
      <c r="L23" s="98"/>
      <c r="M23" s="107"/>
      <c r="N23" s="108"/>
      <c r="O23" s="73"/>
    </row>
    <row r="24" spans="1:15" ht="16.5" customHeight="1">
      <c r="A24" s="105"/>
      <c r="B24" s="105"/>
      <c r="C24" s="106" t="s">
        <v>80</v>
      </c>
      <c r="D24" s="97">
        <v>985</v>
      </c>
      <c r="E24" s="98"/>
      <c r="F24" s="98"/>
      <c r="G24" s="98">
        <v>618353</v>
      </c>
      <c r="H24" s="98"/>
      <c r="I24" s="98">
        <v>111</v>
      </c>
      <c r="J24" s="98"/>
      <c r="K24" s="98">
        <v>31828</v>
      </c>
      <c r="L24" s="98"/>
      <c r="M24" s="107"/>
      <c r="N24" s="108"/>
      <c r="O24" s="73"/>
    </row>
    <row r="25" spans="1:15" ht="6" customHeight="1" thickBot="1">
      <c r="A25" s="60"/>
      <c r="B25" s="60"/>
      <c r="C25" s="61"/>
      <c r="D25" s="62"/>
      <c r="E25" s="60"/>
      <c r="F25" s="60"/>
      <c r="G25" s="60"/>
      <c r="H25" s="60"/>
      <c r="I25" s="60"/>
      <c r="J25" s="60"/>
      <c r="K25" s="109"/>
      <c r="L25" s="109"/>
      <c r="M25" s="73"/>
      <c r="N25" s="73"/>
      <c r="O25" s="73"/>
    </row>
    <row r="26" spans="1:15" ht="18" customHeight="1">
      <c r="A26" s="89" t="s">
        <v>81</v>
      </c>
      <c r="B26" s="89"/>
      <c r="C26" s="73"/>
      <c r="D26" s="73"/>
      <c r="E26" s="73"/>
      <c r="F26" s="73"/>
      <c r="G26" s="73"/>
      <c r="H26" s="73"/>
      <c r="I26" s="73"/>
      <c r="J26" s="73"/>
      <c r="K26" s="73"/>
      <c r="L26" s="110"/>
      <c r="M26" s="73"/>
      <c r="N26" s="73"/>
      <c r="O26" s="73"/>
    </row>
    <row r="27" spans="1:15" ht="15" customHeight="1">
      <c r="A27" s="111" t="s">
        <v>82</v>
      </c>
      <c r="B27" s="89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5" customHeight="1">
      <c r="A28" s="112"/>
      <c r="B28" s="89"/>
      <c r="C28" s="113"/>
      <c r="D28" s="113"/>
      <c r="E28" s="113"/>
      <c r="F28" s="113"/>
      <c r="G28" s="73"/>
      <c r="H28" s="73"/>
      <c r="I28" s="73"/>
      <c r="J28" s="73"/>
      <c r="K28" s="73"/>
      <c r="L28" s="110"/>
      <c r="M28" s="73"/>
      <c r="N28" s="73"/>
      <c r="O28" s="73"/>
    </row>
    <row r="29" spans="1:15" ht="15" customHeight="1">
      <c r="A29" s="73"/>
      <c r="B29" s="111"/>
      <c r="C29" s="73"/>
      <c r="D29" s="73"/>
      <c r="E29" s="73"/>
      <c r="F29" s="73"/>
      <c r="G29" s="110"/>
      <c r="H29" s="73"/>
      <c r="I29" s="73"/>
      <c r="J29" s="73"/>
      <c r="K29" s="73"/>
      <c r="L29" s="73"/>
      <c r="M29" s="73"/>
      <c r="N29" s="73"/>
      <c r="O29" s="73"/>
    </row>
  </sheetData>
  <mergeCells count="107">
    <mergeCell ref="K22:L22"/>
    <mergeCell ref="K23:L23"/>
    <mergeCell ref="I20:J20"/>
    <mergeCell ref="I21:J21"/>
    <mergeCell ref="K20:L20"/>
    <mergeCell ref="K21:L21"/>
    <mergeCell ref="K16:L16"/>
    <mergeCell ref="K17:L17"/>
    <mergeCell ref="K18:L18"/>
    <mergeCell ref="K19:L19"/>
    <mergeCell ref="I16:J16"/>
    <mergeCell ref="I17:J17"/>
    <mergeCell ref="I18:J18"/>
    <mergeCell ref="I19:J19"/>
    <mergeCell ref="K24:L24"/>
    <mergeCell ref="G24:H24"/>
    <mergeCell ref="I24:J24"/>
    <mergeCell ref="G23:H23"/>
    <mergeCell ref="I23:J23"/>
    <mergeCell ref="G25:H25"/>
    <mergeCell ref="I25:J25"/>
    <mergeCell ref="D22:F22"/>
    <mergeCell ref="G22:H22"/>
    <mergeCell ref="D23:F23"/>
    <mergeCell ref="I22:J22"/>
    <mergeCell ref="D21:F21"/>
    <mergeCell ref="G21:H21"/>
    <mergeCell ref="D20:F20"/>
    <mergeCell ref="G20:H20"/>
    <mergeCell ref="G17:H17"/>
    <mergeCell ref="G16:H16"/>
    <mergeCell ref="D16:F16"/>
    <mergeCell ref="D19:F19"/>
    <mergeCell ref="G19:H19"/>
    <mergeCell ref="D18:F18"/>
    <mergeCell ref="G18:H18"/>
    <mergeCell ref="I15:J15"/>
    <mergeCell ref="K15:L15"/>
    <mergeCell ref="D14:F14"/>
    <mergeCell ref="D15:F15"/>
    <mergeCell ref="G15:H15"/>
    <mergeCell ref="G14:H14"/>
    <mergeCell ref="I14:J14"/>
    <mergeCell ref="K14:L14"/>
    <mergeCell ref="K5:L5"/>
    <mergeCell ref="D4:H4"/>
    <mergeCell ref="I4:L4"/>
    <mergeCell ref="D5:F5"/>
    <mergeCell ref="K12:L12"/>
    <mergeCell ref="G8:H8"/>
    <mergeCell ref="I8:J8"/>
    <mergeCell ref="I9:J9"/>
    <mergeCell ref="K9:L9"/>
    <mergeCell ref="I10:J10"/>
    <mergeCell ref="G11:H11"/>
    <mergeCell ref="I11:J11"/>
    <mergeCell ref="D8:F8"/>
    <mergeCell ref="G9:H9"/>
    <mergeCell ref="K13:L13"/>
    <mergeCell ref="G13:H13"/>
    <mergeCell ref="I13:J13"/>
    <mergeCell ref="D12:F12"/>
    <mergeCell ref="D13:F13"/>
    <mergeCell ref="K8:L8"/>
    <mergeCell ref="G12:H12"/>
    <mergeCell ref="I12:J12"/>
    <mergeCell ref="D9:F9"/>
    <mergeCell ref="A10:C10"/>
    <mergeCell ref="G10:H10"/>
    <mergeCell ref="D10:F10"/>
    <mergeCell ref="K7:L7"/>
    <mergeCell ref="A7:C7"/>
    <mergeCell ref="K6:L6"/>
    <mergeCell ref="I6:J6"/>
    <mergeCell ref="G6:H6"/>
    <mergeCell ref="D7:F7"/>
    <mergeCell ref="I7:J7"/>
    <mergeCell ref="D11:F11"/>
    <mergeCell ref="G7:H7"/>
    <mergeCell ref="A2:L2"/>
    <mergeCell ref="A4:C5"/>
    <mergeCell ref="K10:L10"/>
    <mergeCell ref="K11:L11"/>
    <mergeCell ref="A6:C6"/>
    <mergeCell ref="D6:F6"/>
    <mergeCell ref="G5:H5"/>
    <mergeCell ref="I5:J5"/>
    <mergeCell ref="A8:C8"/>
    <mergeCell ref="A9:C9"/>
    <mergeCell ref="A15:B15"/>
    <mergeCell ref="A12:C12"/>
    <mergeCell ref="A13:B13"/>
    <mergeCell ref="A14:B14"/>
    <mergeCell ref="A11:C11"/>
    <mergeCell ref="A16:B16"/>
    <mergeCell ref="A17:B17"/>
    <mergeCell ref="A18:B18"/>
    <mergeCell ref="D17:F17"/>
    <mergeCell ref="A19:B19"/>
    <mergeCell ref="A20:B20"/>
    <mergeCell ref="A21:B21"/>
    <mergeCell ref="A22:B22"/>
    <mergeCell ref="A23:B23"/>
    <mergeCell ref="A24:B24"/>
    <mergeCell ref="A25:C25"/>
    <mergeCell ref="D25:F25"/>
    <mergeCell ref="D24:F24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" sqref="A2:J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6" width="13.75390625" style="0" customWidth="1"/>
    <col min="7" max="12" width="13.875" style="0" customWidth="1"/>
  </cols>
  <sheetData>
    <row r="1" spans="1:13" ht="30" customHeight="1">
      <c r="A1" s="73"/>
      <c r="B1" s="73"/>
      <c r="C1" s="73"/>
      <c r="D1" s="73"/>
      <c r="E1" s="73"/>
      <c r="F1" s="73"/>
      <c r="G1" s="73"/>
      <c r="H1" s="73"/>
      <c r="I1" s="73"/>
      <c r="J1" s="74"/>
      <c r="K1" s="73"/>
      <c r="L1" s="73"/>
      <c r="M1" s="73"/>
    </row>
    <row r="2" spans="1:13" ht="39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73"/>
      <c r="L2" s="73"/>
      <c r="M2" s="73"/>
    </row>
    <row r="3" spans="1:10" ht="15" customHeight="1" thickBot="1">
      <c r="A3" s="73"/>
      <c r="B3" s="73"/>
      <c r="C3" s="73"/>
      <c r="D3" s="73"/>
      <c r="E3" s="73"/>
      <c r="F3" s="73"/>
      <c r="G3" s="73"/>
      <c r="J3" s="75" t="s">
        <v>41</v>
      </c>
    </row>
    <row r="4" spans="1:11" ht="36" customHeight="1">
      <c r="A4" s="76" t="s">
        <v>42</v>
      </c>
      <c r="B4" s="76"/>
      <c r="C4" s="76"/>
      <c r="D4" s="76"/>
      <c r="E4" s="76"/>
      <c r="F4" s="77" t="s">
        <v>43</v>
      </c>
      <c r="G4" s="77" t="s">
        <v>44</v>
      </c>
      <c r="H4" s="77" t="s">
        <v>45</v>
      </c>
      <c r="I4" s="77" t="s">
        <v>46</v>
      </c>
      <c r="J4" s="78" t="s">
        <v>47</v>
      </c>
      <c r="K4" s="79"/>
    </row>
    <row r="5" spans="1:10" ht="6" customHeight="1">
      <c r="A5" s="13"/>
      <c r="B5" s="37"/>
      <c r="C5" s="37"/>
      <c r="D5" s="37"/>
      <c r="E5" s="80"/>
      <c r="G5" s="13"/>
      <c r="H5" s="13"/>
      <c r="I5" s="13"/>
      <c r="J5" s="81"/>
    </row>
    <row r="6" spans="1:10" ht="18" customHeight="1">
      <c r="A6" s="13"/>
      <c r="B6" s="82" t="s">
        <v>48</v>
      </c>
      <c r="C6" s="82"/>
      <c r="D6" s="82"/>
      <c r="E6" s="21"/>
      <c r="F6" s="83">
        <v>675166</v>
      </c>
      <c r="G6" s="83">
        <v>680005</v>
      </c>
      <c r="H6" s="83">
        <v>680632</v>
      </c>
      <c r="I6" s="83">
        <v>678596</v>
      </c>
      <c r="J6" s="84">
        <v>673719</v>
      </c>
    </row>
    <row r="7" spans="1:10" ht="6" customHeight="1">
      <c r="A7" s="13"/>
      <c r="B7" s="82"/>
      <c r="C7" s="82"/>
      <c r="D7" s="82"/>
      <c r="E7" s="21"/>
      <c r="F7" s="83"/>
      <c r="G7" s="83"/>
      <c r="H7" s="83"/>
      <c r="I7" s="83"/>
      <c r="J7" s="84"/>
    </row>
    <row r="8" spans="1:10" ht="17.25" customHeight="1">
      <c r="A8" s="13"/>
      <c r="B8" s="82" t="s">
        <v>49</v>
      </c>
      <c r="C8" s="82"/>
      <c r="D8" s="82"/>
      <c r="E8" s="21"/>
      <c r="F8" s="83">
        <v>119419</v>
      </c>
      <c r="G8" s="83">
        <v>120917</v>
      </c>
      <c r="H8" s="83">
        <v>122701</v>
      </c>
      <c r="I8" s="83">
        <v>122125</v>
      </c>
      <c r="J8" s="84">
        <v>122125</v>
      </c>
    </row>
    <row r="9" spans="1:10" ht="17.25" customHeight="1">
      <c r="A9" s="13"/>
      <c r="B9" s="82" t="s">
        <v>50</v>
      </c>
      <c r="C9" s="82"/>
      <c r="D9" s="82"/>
      <c r="E9" s="21"/>
      <c r="F9" s="83">
        <v>198580</v>
      </c>
      <c r="G9" s="83">
        <v>195571</v>
      </c>
      <c r="H9" s="83">
        <v>190609</v>
      </c>
      <c r="I9" s="83">
        <v>186633</v>
      </c>
      <c r="J9" s="84">
        <v>183035</v>
      </c>
    </row>
    <row r="10" spans="1:10" ht="17.25" customHeight="1">
      <c r="A10" s="13"/>
      <c r="B10" s="82" t="s">
        <v>51</v>
      </c>
      <c r="C10" s="82"/>
      <c r="D10" s="82"/>
      <c r="E10" s="21"/>
      <c r="F10" s="83">
        <v>19065</v>
      </c>
      <c r="G10" s="83">
        <v>18474</v>
      </c>
      <c r="H10" s="83">
        <v>17959</v>
      </c>
      <c r="I10" s="83">
        <v>16986</v>
      </c>
      <c r="J10" s="84">
        <v>16113</v>
      </c>
    </row>
    <row r="11" spans="1:10" ht="17.25" customHeight="1">
      <c r="A11" s="13"/>
      <c r="B11" s="82" t="s">
        <v>52</v>
      </c>
      <c r="C11" s="82"/>
      <c r="D11" s="82"/>
      <c r="E11" s="21"/>
      <c r="F11" s="83">
        <v>35690</v>
      </c>
      <c r="G11" s="83">
        <v>35269</v>
      </c>
      <c r="H11" s="83">
        <v>34364</v>
      </c>
      <c r="I11" s="83">
        <v>32706</v>
      </c>
      <c r="J11" s="84">
        <v>31103</v>
      </c>
    </row>
    <row r="12" spans="1:10" ht="17.25" customHeight="1">
      <c r="A12" s="13"/>
      <c r="B12" s="82" t="s">
        <v>53</v>
      </c>
      <c r="C12" s="82"/>
      <c r="D12" s="82"/>
      <c r="E12" s="21"/>
      <c r="F12" s="83">
        <v>832</v>
      </c>
      <c r="G12" s="83">
        <v>878</v>
      </c>
      <c r="H12" s="83">
        <v>880</v>
      </c>
      <c r="I12" s="83">
        <v>825</v>
      </c>
      <c r="J12" s="84">
        <v>799</v>
      </c>
    </row>
    <row r="13" spans="1:10" ht="17.25" customHeight="1">
      <c r="A13" s="13"/>
      <c r="B13" s="82" t="s">
        <v>54</v>
      </c>
      <c r="C13" s="82"/>
      <c r="D13" s="82"/>
      <c r="E13" s="21"/>
      <c r="F13" s="83">
        <v>6873</v>
      </c>
      <c r="G13" s="83">
        <v>6836</v>
      </c>
      <c r="H13" s="83">
        <v>6587</v>
      </c>
      <c r="I13" s="83">
        <v>6383</v>
      </c>
      <c r="J13" s="84">
        <v>6241</v>
      </c>
    </row>
    <row r="14" spans="1:10" ht="17.25" customHeight="1">
      <c r="A14" s="13"/>
      <c r="B14" s="82" t="s">
        <v>55</v>
      </c>
      <c r="C14" s="82"/>
      <c r="D14" s="82"/>
      <c r="E14" s="21"/>
      <c r="F14" s="83">
        <v>832</v>
      </c>
      <c r="G14" s="83">
        <v>848</v>
      </c>
      <c r="H14" s="83">
        <v>829</v>
      </c>
      <c r="I14" s="83">
        <v>787</v>
      </c>
      <c r="J14" s="84">
        <v>780</v>
      </c>
    </row>
    <row r="15" spans="1:10" ht="17.25" customHeight="1">
      <c r="A15" s="13"/>
      <c r="B15" s="82" t="s">
        <v>56</v>
      </c>
      <c r="C15" s="82"/>
      <c r="D15" s="82"/>
      <c r="E15" s="21"/>
      <c r="F15" s="83">
        <v>756</v>
      </c>
      <c r="G15" s="83">
        <v>772</v>
      </c>
      <c r="H15" s="83">
        <v>780</v>
      </c>
      <c r="I15" s="83">
        <v>749</v>
      </c>
      <c r="J15" s="84">
        <v>690</v>
      </c>
    </row>
    <row r="16" spans="1:10" ht="17.25" customHeight="1">
      <c r="A16" s="13"/>
      <c r="B16" s="82" t="s">
        <v>57</v>
      </c>
      <c r="C16" s="82"/>
      <c r="D16" s="82"/>
      <c r="E16" s="21"/>
      <c r="F16" s="83">
        <v>124955</v>
      </c>
      <c r="G16" s="83">
        <v>133338</v>
      </c>
      <c r="H16" s="83">
        <v>140591</v>
      </c>
      <c r="I16" s="83">
        <v>147494</v>
      </c>
      <c r="J16" s="84">
        <v>152085</v>
      </c>
    </row>
    <row r="17" spans="1:10" ht="17.25" customHeight="1">
      <c r="A17" s="13"/>
      <c r="B17" s="82" t="s">
        <v>58</v>
      </c>
      <c r="C17" s="82"/>
      <c r="D17" s="82"/>
      <c r="E17" s="21"/>
      <c r="F17" s="83">
        <v>60282</v>
      </c>
      <c r="G17" s="83">
        <v>59571</v>
      </c>
      <c r="H17" s="83">
        <v>58814</v>
      </c>
      <c r="I17" s="83">
        <v>57936</v>
      </c>
      <c r="J17" s="84">
        <v>56902</v>
      </c>
    </row>
    <row r="18" spans="1:10" ht="17.25" customHeight="1">
      <c r="A18" s="13"/>
      <c r="B18" s="82" t="s">
        <v>59</v>
      </c>
      <c r="C18" s="82"/>
      <c r="D18" s="82"/>
      <c r="E18" s="21"/>
      <c r="F18" s="83">
        <v>20</v>
      </c>
      <c r="G18" s="83">
        <v>12</v>
      </c>
      <c r="H18" s="83">
        <v>12</v>
      </c>
      <c r="I18" s="83">
        <v>12</v>
      </c>
      <c r="J18" s="84">
        <v>13</v>
      </c>
    </row>
    <row r="19" spans="1:10" ht="17.25" customHeight="1">
      <c r="A19" s="13"/>
      <c r="B19" s="82" t="s">
        <v>60</v>
      </c>
      <c r="C19" s="82"/>
      <c r="D19" s="82"/>
      <c r="E19" s="21"/>
      <c r="F19" s="83">
        <v>101137</v>
      </c>
      <c r="G19" s="83">
        <v>100663</v>
      </c>
      <c r="H19" s="83">
        <v>99601</v>
      </c>
      <c r="I19" s="83">
        <v>99023</v>
      </c>
      <c r="J19" s="84">
        <v>96949</v>
      </c>
    </row>
    <row r="20" spans="1:10" ht="17.25" customHeight="1">
      <c r="A20" s="13"/>
      <c r="B20" s="82" t="s">
        <v>61</v>
      </c>
      <c r="C20" s="82"/>
      <c r="D20" s="82"/>
      <c r="E20" s="21"/>
      <c r="F20" s="83">
        <v>6725</v>
      </c>
      <c r="G20" s="83">
        <v>6856</v>
      </c>
      <c r="H20" s="83">
        <v>6905</v>
      </c>
      <c r="I20" s="83">
        <v>6937</v>
      </c>
      <c r="J20" s="84">
        <v>6884</v>
      </c>
    </row>
    <row r="21" spans="1:10" ht="6" customHeight="1" thickBot="1">
      <c r="A21" s="85"/>
      <c r="B21" s="60"/>
      <c r="C21" s="60"/>
      <c r="D21" s="60"/>
      <c r="E21" s="85"/>
      <c r="F21" s="86"/>
      <c r="G21" s="85"/>
      <c r="H21" s="87"/>
      <c r="I21" s="88"/>
      <c r="J21" s="88"/>
    </row>
    <row r="22" spans="1:10" ht="18" customHeight="1">
      <c r="A22" s="89" t="s">
        <v>62</v>
      </c>
      <c r="B22" s="89"/>
      <c r="C22" s="73"/>
      <c r="D22" s="73"/>
      <c r="E22" s="73"/>
      <c r="F22" s="73"/>
      <c r="G22" s="73"/>
      <c r="J22" s="73"/>
    </row>
    <row r="25" spans="6:11" ht="13.5">
      <c r="F25" s="90"/>
      <c r="G25" s="90"/>
      <c r="H25" s="90"/>
      <c r="I25" s="90"/>
      <c r="J25" s="90"/>
      <c r="K25" s="91"/>
    </row>
    <row r="26" spans="6:11" ht="13.5">
      <c r="F26" s="90"/>
      <c r="G26" s="90"/>
      <c r="H26" s="90"/>
      <c r="I26" s="90"/>
      <c r="J26" s="90"/>
      <c r="K26" s="91"/>
    </row>
    <row r="27" spans="6:11" ht="13.5">
      <c r="F27" s="90"/>
      <c r="G27" s="90"/>
      <c r="H27" s="90"/>
      <c r="I27" s="90"/>
      <c r="J27" s="90"/>
      <c r="K27" s="91"/>
    </row>
    <row r="28" spans="6:11" ht="13.5">
      <c r="F28" s="90"/>
      <c r="G28" s="90"/>
      <c r="H28" s="90"/>
      <c r="I28" s="90"/>
      <c r="J28" s="90"/>
      <c r="K28" s="91"/>
    </row>
    <row r="29" spans="6:11" ht="13.5">
      <c r="F29" s="90"/>
      <c r="G29" s="90"/>
      <c r="H29" s="90"/>
      <c r="I29" s="90"/>
      <c r="J29" s="90"/>
      <c r="K29" s="91"/>
    </row>
    <row r="30" spans="6:11" ht="13.5">
      <c r="F30" s="90"/>
      <c r="G30" s="90"/>
      <c r="H30" s="90"/>
      <c r="I30" s="90"/>
      <c r="J30" s="90"/>
      <c r="K30" s="91"/>
    </row>
    <row r="31" spans="6:11" ht="13.5">
      <c r="F31" s="90"/>
      <c r="G31" s="90"/>
      <c r="H31" s="90"/>
      <c r="I31" s="90"/>
      <c r="J31" s="90"/>
      <c r="K31" s="91"/>
    </row>
    <row r="32" spans="6:11" ht="13.5">
      <c r="F32" s="90"/>
      <c r="G32" s="90"/>
      <c r="H32" s="90"/>
      <c r="I32" s="90"/>
      <c r="J32" s="90"/>
      <c r="K32" s="91"/>
    </row>
    <row r="33" spans="6:11" ht="13.5">
      <c r="F33" s="90"/>
      <c r="G33" s="90"/>
      <c r="H33" s="90"/>
      <c r="I33" s="90"/>
      <c r="J33" s="90"/>
      <c r="K33" s="91"/>
    </row>
    <row r="34" spans="6:11" ht="13.5">
      <c r="F34" s="90"/>
      <c r="G34" s="90"/>
      <c r="H34" s="90"/>
      <c r="I34" s="90"/>
      <c r="J34" s="90"/>
      <c r="K34" s="91"/>
    </row>
    <row r="35" spans="6:11" ht="13.5">
      <c r="F35" s="90"/>
      <c r="G35" s="90"/>
      <c r="H35" s="91"/>
      <c r="I35" s="91"/>
      <c r="J35" s="91"/>
      <c r="K35" s="91"/>
    </row>
    <row r="36" spans="6:11" ht="13.5">
      <c r="F36" s="90"/>
      <c r="G36" s="90"/>
      <c r="H36" s="91"/>
      <c r="I36" s="91"/>
      <c r="J36" s="91"/>
      <c r="K36" s="91"/>
    </row>
    <row r="37" spans="6:11" ht="13.5">
      <c r="F37" s="90"/>
      <c r="G37" s="90"/>
      <c r="H37" s="91"/>
      <c r="I37" s="91"/>
      <c r="J37" s="91"/>
      <c r="K37" s="91"/>
    </row>
    <row r="38" spans="6:11" ht="13.5">
      <c r="F38" s="90"/>
      <c r="G38" s="90"/>
      <c r="H38" s="91"/>
      <c r="I38" s="91"/>
      <c r="J38" s="91"/>
      <c r="K38" s="91"/>
    </row>
    <row r="39" spans="6:11" ht="13.5">
      <c r="F39" s="90"/>
      <c r="G39" s="90"/>
      <c r="H39" s="91"/>
      <c r="I39" s="91"/>
      <c r="J39" s="91"/>
      <c r="K39" s="91"/>
    </row>
    <row r="40" spans="6:11" ht="13.5">
      <c r="F40" s="91"/>
      <c r="G40" s="90"/>
      <c r="H40" s="90"/>
      <c r="I40" s="90"/>
      <c r="J40" s="90"/>
      <c r="K40" s="91"/>
    </row>
    <row r="41" spans="6:11" ht="13.5">
      <c r="F41" s="92"/>
      <c r="G41" s="90"/>
      <c r="H41" s="90"/>
      <c r="I41" s="90"/>
      <c r="J41" s="90"/>
      <c r="K41" s="91"/>
    </row>
    <row r="42" spans="6:11" ht="13.5">
      <c r="F42" s="91"/>
      <c r="G42" s="90"/>
      <c r="H42" s="90"/>
      <c r="I42" s="90"/>
      <c r="J42" s="90"/>
      <c r="K42" s="91"/>
    </row>
    <row r="43" spans="6:11" ht="13.5">
      <c r="F43" s="91"/>
      <c r="G43" s="90"/>
      <c r="H43" s="90"/>
      <c r="I43" s="90"/>
      <c r="J43" s="90"/>
      <c r="K43" s="91"/>
    </row>
    <row r="44" spans="6:11" ht="13.5">
      <c r="F44" s="90"/>
      <c r="G44" s="90"/>
      <c r="H44" s="90"/>
      <c r="I44" s="90"/>
      <c r="J44" s="90"/>
      <c r="K44" s="90"/>
    </row>
    <row r="45" spans="6:11" ht="13.5">
      <c r="F45" s="90"/>
      <c r="G45" s="90"/>
      <c r="H45" s="90"/>
      <c r="I45" s="90"/>
      <c r="J45" s="90"/>
      <c r="K45" s="90"/>
    </row>
    <row r="46" spans="6:11" ht="13.5">
      <c r="F46" s="90"/>
      <c r="G46" s="90"/>
      <c r="H46" s="90"/>
      <c r="I46" s="90"/>
      <c r="J46" s="90"/>
      <c r="K46" s="90"/>
    </row>
    <row r="47" spans="6:11" ht="13.5">
      <c r="F47" s="90"/>
      <c r="G47" s="90"/>
      <c r="H47" s="90"/>
      <c r="I47" s="90"/>
      <c r="J47" s="90"/>
      <c r="K47" s="90"/>
    </row>
    <row r="48" spans="6:11" ht="13.5">
      <c r="F48" s="91"/>
      <c r="G48" s="91"/>
      <c r="H48" s="91"/>
      <c r="I48" s="91"/>
      <c r="J48" s="91"/>
      <c r="K48" s="91"/>
    </row>
    <row r="49" spans="6:11" ht="13.5">
      <c r="F49" s="92"/>
      <c r="G49" s="91"/>
      <c r="H49" s="91"/>
      <c r="I49" s="91"/>
      <c r="J49" s="91"/>
      <c r="K49" s="91"/>
    </row>
  </sheetData>
  <mergeCells count="19">
    <mergeCell ref="A2:J2"/>
    <mergeCell ref="A4:E4"/>
    <mergeCell ref="B7:D7"/>
    <mergeCell ref="B8:D8"/>
    <mergeCell ref="B5:D5"/>
    <mergeCell ref="B6:D6"/>
    <mergeCell ref="B11:D11"/>
    <mergeCell ref="B12:D12"/>
    <mergeCell ref="B9:D9"/>
    <mergeCell ref="B10:D10"/>
    <mergeCell ref="B15:D15"/>
    <mergeCell ref="B16:D16"/>
    <mergeCell ref="B13:D13"/>
    <mergeCell ref="B14:D14"/>
    <mergeCell ref="B21:D21"/>
    <mergeCell ref="B19:D19"/>
    <mergeCell ref="B20:D20"/>
    <mergeCell ref="B17:D17"/>
    <mergeCell ref="B18:D18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2" sqref="A2:K2"/>
    </sheetView>
  </sheetViews>
  <sheetFormatPr defaultColWidth="9.00390625" defaultRowHeight="13.5"/>
  <cols>
    <col min="1" max="1" width="1.12109375" style="0" customWidth="1"/>
    <col min="2" max="2" width="11.625" style="1" customWidth="1"/>
    <col min="3" max="3" width="5.00390625" style="1" customWidth="1"/>
    <col min="4" max="4" width="12.125" style="1" customWidth="1"/>
    <col min="5" max="6" width="6.00390625" style="1" customWidth="1"/>
    <col min="7" max="7" width="12.125" style="1" customWidth="1"/>
    <col min="8" max="8" width="12.00390625" style="1" customWidth="1"/>
    <col min="9" max="9" width="6.125" style="1" customWidth="1"/>
    <col min="10" max="10" width="6.00390625" style="1" customWidth="1"/>
    <col min="11" max="11" width="12.125" style="1" customWidth="1"/>
  </cols>
  <sheetData>
    <row r="1" spans="1:3" ht="30" customHeight="1">
      <c r="A1" s="26"/>
      <c r="B1" s="26"/>
      <c r="C1" s="26"/>
    </row>
    <row r="2" spans="1:11" ht="45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.5" customHeight="1" thickBot="1">
      <c r="A3" s="16"/>
      <c r="K3" s="16" t="s">
        <v>20</v>
      </c>
    </row>
    <row r="4" spans="1:11" ht="18" customHeight="1">
      <c r="A4" s="30" t="s">
        <v>21</v>
      </c>
      <c r="B4" s="30"/>
      <c r="C4" s="31"/>
      <c r="D4" s="46" t="s">
        <v>36</v>
      </c>
      <c r="E4" s="46"/>
      <c r="F4" s="46"/>
      <c r="G4" s="46" t="s">
        <v>37</v>
      </c>
      <c r="H4" s="46"/>
      <c r="I4" s="46" t="s">
        <v>34</v>
      </c>
      <c r="J4" s="46"/>
      <c r="K4" s="47"/>
    </row>
    <row r="5" spans="1:11" ht="24" customHeight="1">
      <c r="A5" s="34"/>
      <c r="B5" s="34"/>
      <c r="C5" s="35"/>
      <c r="D5" s="14" t="s">
        <v>38</v>
      </c>
      <c r="E5" s="36" t="s">
        <v>39</v>
      </c>
      <c r="F5" s="36"/>
      <c r="G5" s="14" t="s">
        <v>38</v>
      </c>
      <c r="H5" s="14" t="s">
        <v>39</v>
      </c>
      <c r="I5" s="36" t="s">
        <v>38</v>
      </c>
      <c r="J5" s="36"/>
      <c r="K5" s="64" t="s">
        <v>39</v>
      </c>
    </row>
    <row r="6" spans="1:11" ht="6" customHeight="1">
      <c r="A6" s="37"/>
      <c r="B6" s="37"/>
      <c r="C6" s="49"/>
      <c r="D6" s="65"/>
      <c r="E6" s="52"/>
      <c r="F6" s="52"/>
      <c r="G6" s="3"/>
      <c r="H6" s="3"/>
      <c r="I6" s="52"/>
      <c r="J6" s="52"/>
      <c r="K6" s="3"/>
    </row>
    <row r="7" spans="1:11" ht="24" customHeight="1">
      <c r="A7" s="32" t="s">
        <v>27</v>
      </c>
      <c r="B7" s="32"/>
      <c r="C7" s="33"/>
      <c r="D7" s="66">
        <v>9750549</v>
      </c>
      <c r="E7" s="53">
        <v>26713</v>
      </c>
      <c r="F7" s="53"/>
      <c r="G7" s="67">
        <v>8709775</v>
      </c>
      <c r="H7" s="67">
        <v>23862</v>
      </c>
      <c r="I7" s="53">
        <v>2857987</v>
      </c>
      <c r="J7" s="53"/>
      <c r="K7" s="67">
        <v>7830</v>
      </c>
    </row>
    <row r="8" spans="1:11" s="55" customFormat="1" ht="24" customHeight="1">
      <c r="A8" s="54" t="s">
        <v>29</v>
      </c>
      <c r="B8" s="54"/>
      <c r="C8" s="68"/>
      <c r="D8" s="66">
        <v>10152181</v>
      </c>
      <c r="E8" s="53">
        <v>27814</v>
      </c>
      <c r="F8" s="53"/>
      <c r="G8" s="67">
        <v>9035335</v>
      </c>
      <c r="H8" s="67">
        <v>24754</v>
      </c>
      <c r="I8" s="53">
        <v>3019559</v>
      </c>
      <c r="J8" s="53"/>
      <c r="K8" s="67">
        <v>8272</v>
      </c>
    </row>
    <row r="9" spans="1:11" ht="24" customHeight="1">
      <c r="A9" s="54" t="s">
        <v>30</v>
      </c>
      <c r="B9" s="54"/>
      <c r="C9" s="68"/>
      <c r="D9" s="66">
        <v>10366499</v>
      </c>
      <c r="E9" s="53">
        <v>28324</v>
      </c>
      <c r="F9" s="53"/>
      <c r="G9" s="67">
        <v>9237858</v>
      </c>
      <c r="H9" s="67">
        <v>25240</v>
      </c>
      <c r="I9" s="53">
        <v>3207290</v>
      </c>
      <c r="J9" s="53"/>
      <c r="K9" s="67">
        <v>8763</v>
      </c>
    </row>
    <row r="10" spans="1:11" s="55" customFormat="1" ht="24" customHeight="1">
      <c r="A10" s="54" t="s">
        <v>31</v>
      </c>
      <c r="B10" s="54"/>
      <c r="C10" s="68"/>
      <c r="D10" s="66">
        <v>9936074</v>
      </c>
      <c r="E10" s="53">
        <v>27222</v>
      </c>
      <c r="F10" s="53"/>
      <c r="G10" s="67">
        <v>8977595</v>
      </c>
      <c r="H10" s="67">
        <v>24596</v>
      </c>
      <c r="I10" s="53">
        <v>3212613</v>
      </c>
      <c r="J10" s="53"/>
      <c r="K10" s="67">
        <v>8802</v>
      </c>
    </row>
    <row r="11" spans="1:11" s="59" customFormat="1" ht="24" customHeight="1">
      <c r="A11" s="56" t="s">
        <v>32</v>
      </c>
      <c r="B11" s="56"/>
      <c r="C11" s="69"/>
      <c r="D11" s="70">
        <v>9737237</v>
      </c>
      <c r="E11" s="58">
        <v>26677</v>
      </c>
      <c r="F11" s="58"/>
      <c r="G11" s="71">
        <v>9030011</v>
      </c>
      <c r="H11" s="71">
        <v>24740</v>
      </c>
      <c r="I11" s="58">
        <v>3002067</v>
      </c>
      <c r="J11" s="58"/>
      <c r="K11" s="71">
        <v>8225</v>
      </c>
    </row>
    <row r="12" spans="1:11" ht="6" customHeight="1" thickBot="1">
      <c r="A12" s="60"/>
      <c r="B12" s="60"/>
      <c r="C12" s="61"/>
      <c r="D12" s="20"/>
      <c r="E12" s="44"/>
      <c r="F12" s="44"/>
      <c r="G12" s="4"/>
      <c r="H12" s="4"/>
      <c r="I12" s="44"/>
      <c r="J12" s="44"/>
      <c r="K12" s="4"/>
    </row>
    <row r="13" spans="1:3" ht="18" customHeight="1">
      <c r="A13" s="72" t="s">
        <v>35</v>
      </c>
      <c r="B13" s="72"/>
      <c r="C13" s="72"/>
    </row>
  </sheetData>
  <mergeCells count="29">
    <mergeCell ref="A1:C1"/>
    <mergeCell ref="A4:C5"/>
    <mergeCell ref="A6:C6"/>
    <mergeCell ref="A9:C9"/>
    <mergeCell ref="A2:K2"/>
    <mergeCell ref="E5:F5"/>
    <mergeCell ref="I5:J5"/>
    <mergeCell ref="I6:J6"/>
    <mergeCell ref="E9:F9"/>
    <mergeCell ref="I9:J9"/>
    <mergeCell ref="A12:C12"/>
    <mergeCell ref="I10:J10"/>
    <mergeCell ref="A10:C10"/>
    <mergeCell ref="A7:C7"/>
    <mergeCell ref="A8:C8"/>
    <mergeCell ref="I11:J11"/>
    <mergeCell ref="I8:J8"/>
    <mergeCell ref="E12:F12"/>
    <mergeCell ref="I12:J12"/>
    <mergeCell ref="A11:C11"/>
    <mergeCell ref="D4:F4"/>
    <mergeCell ref="G4:H4"/>
    <mergeCell ref="I4:K4"/>
    <mergeCell ref="E8:F8"/>
    <mergeCell ref="I7:J7"/>
    <mergeCell ref="E11:F11"/>
    <mergeCell ref="E10:F10"/>
    <mergeCell ref="E6:F6"/>
    <mergeCell ref="E7:F7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:K2"/>
    </sheetView>
  </sheetViews>
  <sheetFormatPr defaultColWidth="9.00390625" defaultRowHeight="13.5"/>
  <cols>
    <col min="1" max="1" width="1.12109375" style="0" customWidth="1"/>
    <col min="2" max="2" width="11.625" style="1" customWidth="1"/>
    <col min="3" max="3" width="5.00390625" style="1" customWidth="1"/>
    <col min="4" max="4" width="12.125" style="1" customWidth="1"/>
    <col min="5" max="6" width="6.00390625" style="1" customWidth="1"/>
    <col min="7" max="7" width="12.125" style="1" customWidth="1"/>
    <col min="8" max="8" width="12.00390625" style="1" customWidth="1"/>
    <col min="9" max="9" width="6.125" style="1" customWidth="1"/>
    <col min="10" max="10" width="6.00390625" style="1" customWidth="1"/>
    <col min="11" max="11" width="12.125" style="1" customWidth="1"/>
  </cols>
  <sheetData>
    <row r="1" spans="1:3" ht="30" customHeight="1">
      <c r="A1" s="26"/>
      <c r="B1" s="26"/>
      <c r="C1" s="26"/>
    </row>
    <row r="2" spans="1:11" ht="20.25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6.5" customHeight="1" thickBot="1">
      <c r="A3" s="16"/>
      <c r="K3" s="16" t="s">
        <v>20</v>
      </c>
    </row>
    <row r="4" spans="1:11" ht="18" customHeight="1">
      <c r="A4" s="30" t="s">
        <v>21</v>
      </c>
      <c r="B4" s="30"/>
      <c r="C4" s="31"/>
      <c r="D4" s="46" t="s">
        <v>22</v>
      </c>
      <c r="E4" s="46"/>
      <c r="F4" s="46"/>
      <c r="G4" s="46"/>
      <c r="H4" s="46"/>
      <c r="I4" s="46"/>
      <c r="J4" s="46" t="s">
        <v>23</v>
      </c>
      <c r="K4" s="47"/>
    </row>
    <row r="5" spans="1:11" ht="24" customHeight="1">
      <c r="A5" s="34"/>
      <c r="B5" s="34"/>
      <c r="C5" s="35"/>
      <c r="D5" s="36" t="s">
        <v>24</v>
      </c>
      <c r="E5" s="36"/>
      <c r="F5" s="36" t="s">
        <v>25</v>
      </c>
      <c r="G5" s="36"/>
      <c r="H5" s="36" t="s">
        <v>26</v>
      </c>
      <c r="I5" s="36"/>
      <c r="J5" s="36"/>
      <c r="K5" s="48"/>
    </row>
    <row r="6" spans="1:11" ht="6" customHeight="1">
      <c r="A6" s="37"/>
      <c r="B6" s="37"/>
      <c r="C6" s="49"/>
      <c r="D6" s="50"/>
      <c r="E6" s="32"/>
      <c r="F6" s="32"/>
      <c r="G6" s="32"/>
      <c r="H6" s="32"/>
      <c r="I6" s="32"/>
      <c r="J6" s="32"/>
      <c r="K6" s="32"/>
    </row>
    <row r="7" spans="1:11" ht="24" customHeight="1">
      <c r="A7" s="32" t="s">
        <v>27</v>
      </c>
      <c r="B7" s="32"/>
      <c r="C7" s="33"/>
      <c r="D7" s="51">
        <v>1706623</v>
      </c>
      <c r="E7" s="52"/>
      <c r="F7" s="53">
        <v>526443</v>
      </c>
      <c r="G7" s="52"/>
      <c r="H7" s="53">
        <v>1180180</v>
      </c>
      <c r="I7" s="53"/>
      <c r="J7" s="53">
        <v>11209</v>
      </c>
      <c r="K7" s="52"/>
    </row>
    <row r="8" spans="1:11" s="55" customFormat="1" ht="24" customHeight="1">
      <c r="A8" s="54" t="s">
        <v>29</v>
      </c>
      <c r="B8" s="54"/>
      <c r="C8" s="54"/>
      <c r="D8" s="51">
        <v>1499496</v>
      </c>
      <c r="E8" s="52"/>
      <c r="F8" s="53">
        <v>460702</v>
      </c>
      <c r="G8" s="52"/>
      <c r="H8" s="53">
        <v>1038794</v>
      </c>
      <c r="I8" s="53"/>
      <c r="J8" s="53">
        <v>10177</v>
      </c>
      <c r="K8" s="52"/>
    </row>
    <row r="9" spans="1:11" ht="24" customHeight="1">
      <c r="A9" s="54" t="s">
        <v>30</v>
      </c>
      <c r="B9" s="54"/>
      <c r="C9" s="54"/>
      <c r="D9" s="51">
        <v>1212345</v>
      </c>
      <c r="E9" s="52"/>
      <c r="F9" s="53">
        <v>283161</v>
      </c>
      <c r="G9" s="52"/>
      <c r="H9" s="53">
        <v>929184</v>
      </c>
      <c r="I9" s="53"/>
      <c r="J9" s="53">
        <v>9336</v>
      </c>
      <c r="K9" s="52"/>
    </row>
    <row r="10" spans="1:11" s="55" customFormat="1" ht="24" customHeight="1">
      <c r="A10" s="54" t="s">
        <v>31</v>
      </c>
      <c r="B10" s="54"/>
      <c r="C10" s="54"/>
      <c r="D10" s="51">
        <v>1107714</v>
      </c>
      <c r="E10" s="53"/>
      <c r="F10" s="53">
        <v>258973</v>
      </c>
      <c r="G10" s="53"/>
      <c r="H10" s="53">
        <v>848741</v>
      </c>
      <c r="I10" s="53"/>
      <c r="J10" s="53">
        <v>8627</v>
      </c>
      <c r="K10" s="53"/>
    </row>
    <row r="11" spans="1:11" s="59" customFormat="1" ht="24" customHeight="1">
      <c r="A11" s="56" t="s">
        <v>32</v>
      </c>
      <c r="B11" s="56"/>
      <c r="C11" s="56"/>
      <c r="D11" s="57">
        <v>1007874</v>
      </c>
      <c r="E11" s="58"/>
      <c r="F11" s="58">
        <v>238649</v>
      </c>
      <c r="G11" s="58"/>
      <c r="H11" s="58">
        <v>769226</v>
      </c>
      <c r="I11" s="58"/>
      <c r="J11" s="58">
        <v>7743</v>
      </c>
      <c r="K11" s="58"/>
    </row>
    <row r="12" spans="1:11" ht="6" customHeight="1" thickBot="1">
      <c r="A12" s="60"/>
      <c r="B12" s="60"/>
      <c r="C12" s="61"/>
      <c r="D12" s="62"/>
      <c r="E12" s="60"/>
      <c r="F12" s="60"/>
      <c r="G12" s="60"/>
      <c r="H12" s="60"/>
      <c r="I12" s="60"/>
      <c r="J12" s="60"/>
      <c r="K12" s="60"/>
    </row>
    <row r="13" spans="1:3" ht="18" customHeight="1">
      <c r="A13" s="7" t="s">
        <v>28</v>
      </c>
      <c r="B13" s="7"/>
      <c r="C13" s="7"/>
    </row>
    <row r="14" ht="15" customHeight="1"/>
    <row r="16" ht="13.5">
      <c r="G16" s="63"/>
    </row>
    <row r="17" ht="13.5">
      <c r="G17" s="63"/>
    </row>
    <row r="18" ht="13.5">
      <c r="G18" s="63"/>
    </row>
  </sheetData>
  <mergeCells count="43">
    <mergeCell ref="A1:C1"/>
    <mergeCell ref="F6:G6"/>
    <mergeCell ref="H6:I6"/>
    <mergeCell ref="F5:G5"/>
    <mergeCell ref="D6:E6"/>
    <mergeCell ref="H5:I5"/>
    <mergeCell ref="J4:K5"/>
    <mergeCell ref="A2:K2"/>
    <mergeCell ref="J6:K6"/>
    <mergeCell ref="A4:C5"/>
    <mergeCell ref="D5:E5"/>
    <mergeCell ref="D4:I4"/>
    <mergeCell ref="D9:E9"/>
    <mergeCell ref="D7:E7"/>
    <mergeCell ref="D11:E11"/>
    <mergeCell ref="A6:C6"/>
    <mergeCell ref="A9:C9"/>
    <mergeCell ref="A8:C8"/>
    <mergeCell ref="D8:E8"/>
    <mergeCell ref="A11:C11"/>
    <mergeCell ref="A7:C7"/>
    <mergeCell ref="A12:C12"/>
    <mergeCell ref="D12:E12"/>
    <mergeCell ref="F10:G10"/>
    <mergeCell ref="D10:E10"/>
    <mergeCell ref="A10:C10"/>
    <mergeCell ref="F11:G11"/>
    <mergeCell ref="J10:K10"/>
    <mergeCell ref="F12:G12"/>
    <mergeCell ref="H12:I12"/>
    <mergeCell ref="J12:K12"/>
    <mergeCell ref="H10:I10"/>
    <mergeCell ref="H11:I11"/>
    <mergeCell ref="J11:K11"/>
    <mergeCell ref="F7:G7"/>
    <mergeCell ref="H7:I7"/>
    <mergeCell ref="J7:K7"/>
    <mergeCell ref="H9:I9"/>
    <mergeCell ref="J9:K9"/>
    <mergeCell ref="J8:K8"/>
    <mergeCell ref="F8:G8"/>
    <mergeCell ref="H8:I8"/>
    <mergeCell ref="F9:G9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0" customWidth="1"/>
    <col min="2" max="2" width="12.625" style="1" customWidth="1"/>
    <col min="3" max="3" width="0.875" style="1" customWidth="1"/>
    <col min="4" max="12" width="8.375" style="1" customWidth="1"/>
  </cols>
  <sheetData>
    <row r="1" spans="1:3" ht="30" customHeight="1">
      <c r="A1" s="26"/>
      <c r="B1" s="26"/>
      <c r="C1" s="26"/>
    </row>
    <row r="2" spans="1:12" ht="20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6.5" customHeight="1" thickBot="1">
      <c r="A3" s="2"/>
      <c r="L3" s="16" t="s">
        <v>10</v>
      </c>
    </row>
    <row r="4" spans="1:12" ht="24" customHeight="1">
      <c r="A4" s="30" t="s">
        <v>1</v>
      </c>
      <c r="B4" s="30"/>
      <c r="C4" s="31"/>
      <c r="D4" s="27" t="s">
        <v>2</v>
      </c>
      <c r="E4" s="28"/>
      <c r="F4" s="29"/>
      <c r="G4" s="38" t="s">
        <v>11</v>
      </c>
      <c r="H4" s="39"/>
      <c r="I4" s="39"/>
      <c r="J4" s="39"/>
      <c r="K4" s="39"/>
      <c r="L4" s="39"/>
    </row>
    <row r="5" spans="1:12" ht="24" customHeight="1">
      <c r="A5" s="32"/>
      <c r="B5" s="32"/>
      <c r="C5" s="33"/>
      <c r="D5" s="36" t="s">
        <v>3</v>
      </c>
      <c r="E5" s="36"/>
      <c r="F5" s="37" t="s">
        <v>5</v>
      </c>
      <c r="G5" s="36" t="s">
        <v>8</v>
      </c>
      <c r="H5" s="40" t="s">
        <v>6</v>
      </c>
      <c r="I5" s="41"/>
      <c r="J5" s="41"/>
      <c r="K5" s="42"/>
      <c r="L5" s="37" t="s">
        <v>9</v>
      </c>
    </row>
    <row r="6" spans="1:12" ht="24" customHeight="1">
      <c r="A6" s="34"/>
      <c r="B6" s="34"/>
      <c r="C6" s="35"/>
      <c r="D6" s="14" t="s">
        <v>4</v>
      </c>
      <c r="E6" s="14" t="s">
        <v>7</v>
      </c>
      <c r="F6" s="34"/>
      <c r="G6" s="36"/>
      <c r="H6" s="14" t="s">
        <v>12</v>
      </c>
      <c r="I6" s="14" t="s">
        <v>13</v>
      </c>
      <c r="J6" s="14" t="s">
        <v>14</v>
      </c>
      <c r="K6" s="14" t="s">
        <v>15</v>
      </c>
      <c r="L6" s="34"/>
    </row>
    <row r="7" spans="1:12" ht="6" customHeight="1">
      <c r="A7" s="3"/>
      <c r="B7" s="5"/>
      <c r="C7" s="9"/>
      <c r="D7" s="15"/>
      <c r="E7" s="12"/>
      <c r="F7" s="12"/>
      <c r="G7" s="12"/>
      <c r="H7" s="12"/>
      <c r="I7" s="12"/>
      <c r="J7" s="12"/>
      <c r="K7" s="12"/>
      <c r="L7" s="12"/>
    </row>
    <row r="8" spans="1:12" ht="22.5" customHeight="1">
      <c r="A8" s="3"/>
      <c r="B8" s="13" t="s">
        <v>17</v>
      </c>
      <c r="C8" s="9"/>
      <c r="D8" s="8">
        <v>107</v>
      </c>
      <c r="E8" s="8">
        <v>0</v>
      </c>
      <c r="F8" s="8">
        <v>12</v>
      </c>
      <c r="G8" s="8">
        <v>75970</v>
      </c>
      <c r="H8" s="8">
        <v>43802</v>
      </c>
      <c r="I8" s="8">
        <v>29358</v>
      </c>
      <c r="J8" s="8">
        <v>912</v>
      </c>
      <c r="K8" s="8">
        <v>79</v>
      </c>
      <c r="L8" s="8">
        <v>1819</v>
      </c>
    </row>
    <row r="9" spans="1:12" ht="22.5" customHeight="1">
      <c r="A9" s="8"/>
      <c r="B9" s="19" t="s">
        <v>18</v>
      </c>
      <c r="C9" s="17"/>
      <c r="D9" s="18">
        <v>107</v>
      </c>
      <c r="E9" s="18">
        <v>0</v>
      </c>
      <c r="F9" s="18">
        <v>13</v>
      </c>
      <c r="G9" s="18">
        <v>76400</v>
      </c>
      <c r="H9" s="18">
        <v>42465</v>
      </c>
      <c r="I9" s="18">
        <v>31385</v>
      </c>
      <c r="J9" s="18">
        <v>817</v>
      </c>
      <c r="K9" s="18">
        <v>164</v>
      </c>
      <c r="L9" s="18">
        <v>1569</v>
      </c>
    </row>
    <row r="10" spans="1:12" ht="6" customHeight="1" thickBot="1">
      <c r="A10" s="4"/>
      <c r="B10" s="6"/>
      <c r="C10" s="10"/>
      <c r="D10" s="43"/>
      <c r="E10" s="44"/>
      <c r="F10" s="44"/>
      <c r="G10" s="44"/>
      <c r="H10" s="44"/>
      <c r="I10" s="44"/>
      <c r="J10" s="44"/>
      <c r="K10" s="44"/>
      <c r="L10" s="44"/>
    </row>
    <row r="11" spans="1:2" ht="18" customHeight="1">
      <c r="A11" s="7" t="s">
        <v>16</v>
      </c>
      <c r="B11" s="7"/>
    </row>
    <row r="12" spans="1:2" ht="15" customHeight="1">
      <c r="A12" s="11"/>
      <c r="B12" s="7"/>
    </row>
    <row r="13" ht="15" customHeight="1">
      <c r="A13" s="2"/>
    </row>
    <row r="14" ht="15" customHeight="1"/>
    <row r="15" ht="15" customHeight="1"/>
  </sheetData>
  <mergeCells count="14">
    <mergeCell ref="D10:F10"/>
    <mergeCell ref="G10:H10"/>
    <mergeCell ref="I10:J10"/>
    <mergeCell ref="K10:L10"/>
    <mergeCell ref="A2:L2"/>
    <mergeCell ref="A1:C1"/>
    <mergeCell ref="D4:F4"/>
    <mergeCell ref="A4:C6"/>
    <mergeCell ref="D5:E5"/>
    <mergeCell ref="F5:F6"/>
    <mergeCell ref="G4:L4"/>
    <mergeCell ref="G5:G6"/>
    <mergeCell ref="H5:K5"/>
    <mergeCell ref="L5:L6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:H2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10" width="18.375" style="0" customWidth="1"/>
  </cols>
  <sheetData>
    <row r="1" spans="1:8" ht="27" customHeight="1">
      <c r="A1" s="193"/>
      <c r="B1" s="193"/>
      <c r="C1" s="193"/>
      <c r="D1" s="193"/>
      <c r="E1" s="2"/>
      <c r="F1" s="2"/>
      <c r="G1" s="2"/>
      <c r="H1" s="2"/>
    </row>
    <row r="2" spans="1:8" ht="39" customHeight="1">
      <c r="A2" s="25" t="s">
        <v>300</v>
      </c>
      <c r="B2" s="25"/>
      <c r="C2" s="25"/>
      <c r="D2" s="25"/>
      <c r="E2" s="25"/>
      <c r="F2" s="25"/>
      <c r="G2" s="25"/>
      <c r="H2" s="25"/>
    </row>
    <row r="3" spans="1:8" ht="15" customHeight="1" thickBot="1">
      <c r="A3" s="2"/>
      <c r="B3" s="2"/>
      <c r="C3" s="2"/>
      <c r="D3" s="2"/>
      <c r="E3" s="2" t="s">
        <v>303</v>
      </c>
      <c r="F3" s="2"/>
      <c r="G3" s="2"/>
      <c r="H3" s="16" t="s">
        <v>91</v>
      </c>
    </row>
    <row r="4" spans="1:8" ht="15" customHeight="1">
      <c r="A4" s="30" t="s">
        <v>204</v>
      </c>
      <c r="B4" s="30"/>
      <c r="C4" s="30"/>
      <c r="D4" s="31"/>
      <c r="E4" s="47" t="s">
        <v>205</v>
      </c>
      <c r="F4" s="76"/>
      <c r="G4" s="225" t="s">
        <v>206</v>
      </c>
      <c r="H4" s="258"/>
    </row>
    <row r="5" spans="1:8" ht="18" customHeight="1">
      <c r="A5" s="34"/>
      <c r="B5" s="34"/>
      <c r="C5" s="34"/>
      <c r="D5" s="35"/>
      <c r="E5" s="14" t="s">
        <v>207</v>
      </c>
      <c r="F5" s="64" t="s">
        <v>208</v>
      </c>
      <c r="G5" s="259" t="s">
        <v>207</v>
      </c>
      <c r="H5" s="227" t="s">
        <v>208</v>
      </c>
    </row>
    <row r="6" spans="1:8" ht="6" customHeight="1">
      <c r="A6" s="3"/>
      <c r="B6" s="82"/>
      <c r="C6" s="82"/>
      <c r="D6" s="3"/>
      <c r="E6" s="15"/>
      <c r="F6" s="3"/>
      <c r="G6" s="188"/>
      <c r="H6" s="188"/>
    </row>
    <row r="7" spans="1:10" ht="21" customHeight="1">
      <c r="A7" s="3"/>
      <c r="B7" s="82" t="s">
        <v>48</v>
      </c>
      <c r="C7" s="82"/>
      <c r="D7" s="21"/>
      <c r="E7" s="132">
        <v>9700329</v>
      </c>
      <c r="F7" s="132">
        <v>9700329</v>
      </c>
      <c r="G7" s="171">
        <v>9260207</v>
      </c>
      <c r="H7" s="171">
        <v>9260207</v>
      </c>
      <c r="I7" s="174"/>
      <c r="J7" s="174"/>
    </row>
    <row r="8" spans="1:8" ht="6" customHeight="1">
      <c r="A8" s="3"/>
      <c r="B8" s="82"/>
      <c r="C8" s="82"/>
      <c r="D8" s="21"/>
      <c r="E8" s="132"/>
      <c r="F8" s="132"/>
      <c r="G8" s="171"/>
      <c r="H8" s="171"/>
    </row>
    <row r="9" spans="1:10" ht="21" customHeight="1">
      <c r="A9" s="3"/>
      <c r="B9" s="82" t="s">
        <v>264</v>
      </c>
      <c r="C9" s="82"/>
      <c r="D9" s="142"/>
      <c r="E9" s="132">
        <v>2858087</v>
      </c>
      <c r="F9" s="132">
        <v>2817806</v>
      </c>
      <c r="G9" s="171">
        <v>2715372</v>
      </c>
      <c r="H9" s="171">
        <v>2667330</v>
      </c>
      <c r="I9" s="174"/>
      <c r="J9" s="174"/>
    </row>
    <row r="10" spans="1:9" ht="21" customHeight="1">
      <c r="A10" s="13"/>
      <c r="B10" s="82" t="s">
        <v>265</v>
      </c>
      <c r="C10" s="82"/>
      <c r="D10" s="21"/>
      <c r="E10" s="132">
        <v>484821</v>
      </c>
      <c r="F10" s="132">
        <v>589237</v>
      </c>
      <c r="G10" s="171">
        <v>466629</v>
      </c>
      <c r="H10" s="171">
        <v>569167</v>
      </c>
      <c r="I10" s="174"/>
    </row>
    <row r="11" spans="1:8" ht="21" customHeight="1">
      <c r="A11" s="13"/>
      <c r="B11" s="82" t="s">
        <v>266</v>
      </c>
      <c r="C11" s="82"/>
      <c r="D11" s="21"/>
      <c r="E11" s="132">
        <v>308551</v>
      </c>
      <c r="F11" s="132">
        <v>335716</v>
      </c>
      <c r="G11" s="171">
        <v>319132</v>
      </c>
      <c r="H11" s="171">
        <v>343439</v>
      </c>
    </row>
    <row r="12" spans="1:8" ht="21" customHeight="1">
      <c r="A12" s="13"/>
      <c r="B12" s="82" t="s">
        <v>267</v>
      </c>
      <c r="C12" s="82"/>
      <c r="D12" s="21"/>
      <c r="E12" s="132">
        <v>430562</v>
      </c>
      <c r="F12" s="132">
        <v>417912</v>
      </c>
      <c r="G12" s="171">
        <v>398149</v>
      </c>
      <c r="H12" s="171">
        <v>386403</v>
      </c>
    </row>
    <row r="13" spans="1:8" ht="21" customHeight="1">
      <c r="A13" s="13"/>
      <c r="B13" s="82" t="s">
        <v>268</v>
      </c>
      <c r="C13" s="82"/>
      <c r="D13" s="21"/>
      <c r="E13" s="132">
        <v>449694</v>
      </c>
      <c r="F13" s="132">
        <v>416553</v>
      </c>
      <c r="G13" s="171">
        <v>436281</v>
      </c>
      <c r="H13" s="260">
        <v>408700</v>
      </c>
    </row>
    <row r="14" spans="1:8" ht="21" customHeight="1">
      <c r="A14" s="13"/>
      <c r="B14" s="82" t="s">
        <v>269</v>
      </c>
      <c r="C14" s="82"/>
      <c r="D14" s="21"/>
      <c r="E14" s="132">
        <v>482220</v>
      </c>
      <c r="F14" s="132">
        <v>467030</v>
      </c>
      <c r="G14" s="171">
        <v>443196</v>
      </c>
      <c r="H14" s="171">
        <v>427505</v>
      </c>
    </row>
    <row r="15" spans="1:8" ht="21" customHeight="1">
      <c r="A15" s="13"/>
      <c r="B15" s="82" t="s">
        <v>270</v>
      </c>
      <c r="C15" s="82"/>
      <c r="D15" s="21"/>
      <c r="E15" s="132">
        <v>587558</v>
      </c>
      <c r="F15" s="132">
        <v>566583</v>
      </c>
      <c r="G15" s="171">
        <v>555441</v>
      </c>
      <c r="H15" s="171">
        <v>538669</v>
      </c>
    </row>
    <row r="16" spans="1:8" ht="21" customHeight="1">
      <c r="A16" s="13"/>
      <c r="B16" s="82" t="s">
        <v>271</v>
      </c>
      <c r="C16" s="82"/>
      <c r="D16" s="21"/>
      <c r="E16" s="132">
        <v>322836</v>
      </c>
      <c r="F16" s="132">
        <v>319348</v>
      </c>
      <c r="G16" s="171">
        <v>321679</v>
      </c>
      <c r="H16" s="171">
        <v>318541</v>
      </c>
    </row>
    <row r="17" spans="1:8" ht="21" customHeight="1">
      <c r="A17" s="13"/>
      <c r="B17" s="82" t="s">
        <v>272</v>
      </c>
      <c r="C17" s="82"/>
      <c r="D17" s="21"/>
      <c r="E17" s="132">
        <v>369560</v>
      </c>
      <c r="F17" s="132">
        <v>357957</v>
      </c>
      <c r="G17" s="171">
        <v>355708</v>
      </c>
      <c r="H17" s="171">
        <v>348587</v>
      </c>
    </row>
    <row r="18" spans="1:8" ht="21" customHeight="1">
      <c r="A18" s="13"/>
      <c r="B18" s="82" t="s">
        <v>273</v>
      </c>
      <c r="C18" s="82"/>
      <c r="D18" s="21"/>
      <c r="E18" s="132">
        <v>322483</v>
      </c>
      <c r="F18" s="132">
        <v>312839</v>
      </c>
      <c r="G18" s="171">
        <v>316029</v>
      </c>
      <c r="H18" s="171">
        <v>304100</v>
      </c>
    </row>
    <row r="19" spans="1:8" ht="21" customHeight="1">
      <c r="A19" s="13"/>
      <c r="B19" s="82" t="s">
        <v>301</v>
      </c>
      <c r="C19" s="82"/>
      <c r="D19" s="21"/>
      <c r="E19" s="132">
        <v>282995</v>
      </c>
      <c r="F19" s="132">
        <v>284405</v>
      </c>
      <c r="G19" s="171">
        <v>270278</v>
      </c>
      <c r="H19" s="171">
        <v>271972</v>
      </c>
    </row>
    <row r="20" spans="1:8" ht="21" customHeight="1">
      <c r="A20" s="13"/>
      <c r="B20" s="82" t="s">
        <v>275</v>
      </c>
      <c r="C20" s="82"/>
      <c r="D20" s="21"/>
      <c r="E20" s="132">
        <v>443744</v>
      </c>
      <c r="F20" s="132">
        <v>435783</v>
      </c>
      <c r="G20" s="171">
        <v>396933</v>
      </c>
      <c r="H20" s="171">
        <v>389786</v>
      </c>
    </row>
    <row r="21" spans="1:8" ht="21" customHeight="1">
      <c r="A21" s="13"/>
      <c r="B21" s="82" t="s">
        <v>276</v>
      </c>
      <c r="C21" s="82"/>
      <c r="D21" s="21"/>
      <c r="E21" s="132">
        <v>529711</v>
      </c>
      <c r="F21" s="132">
        <v>544218</v>
      </c>
      <c r="G21" s="171">
        <v>519169</v>
      </c>
      <c r="H21" s="171">
        <v>536595</v>
      </c>
    </row>
    <row r="22" spans="1:8" ht="21" customHeight="1">
      <c r="A22" s="13"/>
      <c r="B22" s="82" t="s">
        <v>277</v>
      </c>
      <c r="C22" s="82"/>
      <c r="D22" s="21"/>
      <c r="E22" s="132">
        <v>370366</v>
      </c>
      <c r="F22" s="132">
        <v>366018</v>
      </c>
      <c r="G22" s="171">
        <v>352768</v>
      </c>
      <c r="H22" s="171">
        <v>348385</v>
      </c>
    </row>
    <row r="23" spans="1:8" ht="21" customHeight="1">
      <c r="A23" s="13"/>
      <c r="B23" s="82" t="s">
        <v>278</v>
      </c>
      <c r="C23" s="82"/>
      <c r="D23" s="21"/>
      <c r="E23" s="132">
        <v>493803</v>
      </c>
      <c r="F23" s="132">
        <v>493480</v>
      </c>
      <c r="G23" s="171">
        <v>480674</v>
      </c>
      <c r="H23" s="171">
        <v>477015</v>
      </c>
    </row>
    <row r="24" spans="1:8" ht="21" customHeight="1">
      <c r="A24" s="13"/>
      <c r="B24" s="82" t="s">
        <v>279</v>
      </c>
      <c r="C24" s="82"/>
      <c r="D24" s="21"/>
      <c r="E24" s="132">
        <v>234002</v>
      </c>
      <c r="F24" s="132">
        <v>232724</v>
      </c>
      <c r="G24" s="171">
        <v>226387</v>
      </c>
      <c r="H24" s="171">
        <v>225705</v>
      </c>
    </row>
    <row r="25" spans="1:8" ht="21" customHeight="1">
      <c r="A25" s="13"/>
      <c r="B25" s="82" t="s">
        <v>280</v>
      </c>
      <c r="C25" s="82"/>
      <c r="D25" s="21"/>
      <c r="E25" s="132">
        <v>168849</v>
      </c>
      <c r="F25" s="132">
        <v>167337</v>
      </c>
      <c r="G25" s="171">
        <v>152915</v>
      </c>
      <c r="H25" s="171">
        <v>151666</v>
      </c>
    </row>
    <row r="26" spans="1:8" ht="21" customHeight="1">
      <c r="A26" s="13"/>
      <c r="B26" s="82" t="s">
        <v>281</v>
      </c>
      <c r="C26" s="82"/>
      <c r="D26" s="21"/>
      <c r="E26" s="132">
        <v>560487</v>
      </c>
      <c r="F26" s="132">
        <v>575383</v>
      </c>
      <c r="G26" s="171">
        <v>533466</v>
      </c>
      <c r="H26" s="171">
        <v>546641</v>
      </c>
    </row>
    <row r="27" spans="1:8" ht="6" customHeight="1" thickBot="1">
      <c r="A27" s="4"/>
      <c r="B27" s="60"/>
      <c r="C27" s="60"/>
      <c r="D27" s="4"/>
      <c r="E27" s="20"/>
      <c r="F27" s="4"/>
      <c r="G27" s="209"/>
      <c r="H27" s="209"/>
    </row>
    <row r="28" spans="1:8" ht="18" customHeight="1">
      <c r="A28" s="89" t="s">
        <v>302</v>
      </c>
      <c r="B28" s="89"/>
      <c r="C28" s="2"/>
      <c r="D28" s="2"/>
      <c r="E28" s="2"/>
      <c r="F28" s="2"/>
      <c r="G28" s="2"/>
      <c r="H28" s="2"/>
    </row>
  </sheetData>
  <mergeCells count="27"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7:C7"/>
    <mergeCell ref="B13:C13"/>
    <mergeCell ref="B14:C14"/>
    <mergeCell ref="B27:C27"/>
    <mergeCell ref="B23:C23"/>
    <mergeCell ref="B9:C9"/>
    <mergeCell ref="B8:C8"/>
    <mergeCell ref="B10:C10"/>
    <mergeCell ref="B11:C11"/>
    <mergeCell ref="B12:C12"/>
    <mergeCell ref="A1:D1"/>
    <mergeCell ref="B6:C6"/>
    <mergeCell ref="A2:H2"/>
    <mergeCell ref="A4:D5"/>
    <mergeCell ref="G4:H4"/>
    <mergeCell ref="E4:F4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1" customWidth="1"/>
    <col min="2" max="2" width="7.125" style="1" customWidth="1"/>
    <col min="3" max="3" width="8.625" style="1" customWidth="1"/>
    <col min="4" max="4" width="0.875" style="1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1" customWidth="1"/>
    <col min="14" max="14" width="10.00390625" style="1" customWidth="1"/>
    <col min="15" max="15" width="2.50390625" style="1" customWidth="1"/>
    <col min="16" max="16" width="13.00390625" style="1" customWidth="1"/>
    <col min="17" max="17" width="7.00390625" style="1" customWidth="1"/>
    <col min="18" max="18" width="6.00390625" style="1" customWidth="1"/>
    <col min="19" max="19" width="13.00390625" style="1" customWidth="1"/>
    <col min="20" max="20" width="3.50390625" style="1" customWidth="1"/>
    <col min="21" max="21" width="9.50390625" style="1" customWidth="1"/>
    <col min="22" max="22" width="13.00390625" style="1" customWidth="1"/>
  </cols>
  <sheetData>
    <row r="1" spans="1:22" ht="30" customHeight="1">
      <c r="A1" s="26"/>
      <c r="B1" s="26"/>
      <c r="C1" s="26"/>
      <c r="D1" s="26"/>
      <c r="V1" s="74"/>
    </row>
    <row r="2" spans="1:12" ht="36" customHeight="1">
      <c r="A2" s="25" t="s">
        <v>283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4" ht="16.5" customHeight="1" thickBot="1">
      <c r="A3" s="2"/>
      <c r="B3" s="2"/>
      <c r="C3" s="2"/>
      <c r="D3" s="2"/>
    </row>
    <row r="4" spans="1:22" ht="18" customHeight="1">
      <c r="A4" s="31" t="s">
        <v>284</v>
      </c>
      <c r="B4" s="235"/>
      <c r="C4" s="235"/>
      <c r="D4" s="93"/>
      <c r="E4" s="235" t="s">
        <v>285</v>
      </c>
      <c r="F4" s="235"/>
      <c r="G4" s="235" t="s">
        <v>286</v>
      </c>
      <c r="H4" s="235"/>
      <c r="I4" s="161" t="s">
        <v>287</v>
      </c>
      <c r="J4" s="236"/>
      <c r="K4" s="235" t="s">
        <v>288</v>
      </c>
      <c r="L4" s="93"/>
      <c r="M4" s="158" t="s">
        <v>292</v>
      </c>
      <c r="N4" s="46"/>
      <c r="O4" s="46"/>
      <c r="P4" s="46"/>
      <c r="Q4" s="46"/>
      <c r="R4" s="46"/>
      <c r="S4" s="46"/>
      <c r="T4" s="46"/>
      <c r="U4" s="46" t="s">
        <v>293</v>
      </c>
      <c r="V4" s="47"/>
    </row>
    <row r="5" spans="1:22" ht="21" customHeight="1">
      <c r="A5" s="35"/>
      <c r="B5" s="237"/>
      <c r="C5" s="237"/>
      <c r="D5" s="238"/>
      <c r="E5" s="237"/>
      <c r="F5" s="237"/>
      <c r="G5" s="237"/>
      <c r="H5" s="237"/>
      <c r="I5" s="166"/>
      <c r="J5" s="239"/>
      <c r="K5" s="237"/>
      <c r="L5" s="238"/>
      <c r="M5" s="95" t="s">
        <v>97</v>
      </c>
      <c r="N5" s="36"/>
      <c r="O5" s="36" t="s">
        <v>294</v>
      </c>
      <c r="P5" s="36"/>
      <c r="Q5" s="36"/>
      <c r="R5" s="36" t="s">
        <v>295</v>
      </c>
      <c r="S5" s="36"/>
      <c r="T5" s="36"/>
      <c r="U5" s="36"/>
      <c r="V5" s="48"/>
    </row>
    <row r="6" spans="1:22" ht="6" customHeight="1">
      <c r="A6" s="3"/>
      <c r="B6" s="37"/>
      <c r="C6" s="37"/>
      <c r="D6" s="3"/>
      <c r="E6" s="240"/>
      <c r="F6" s="241"/>
      <c r="G6" s="241"/>
      <c r="H6" s="241"/>
      <c r="I6" s="241"/>
      <c r="J6" s="241"/>
      <c r="K6" s="241"/>
      <c r="L6" s="241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99" customFormat="1" ht="15" customHeight="1">
      <c r="A7" s="3"/>
      <c r="B7" s="32" t="s">
        <v>27</v>
      </c>
      <c r="C7" s="32"/>
      <c r="D7" s="3"/>
      <c r="E7" s="242">
        <v>17.8</v>
      </c>
      <c r="F7" s="243"/>
      <c r="G7" s="244">
        <v>30</v>
      </c>
      <c r="H7" s="244"/>
      <c r="I7" s="244">
        <v>7774</v>
      </c>
      <c r="J7" s="244"/>
      <c r="K7" s="244">
        <v>2395200</v>
      </c>
      <c r="L7" s="244"/>
      <c r="M7" s="244">
        <v>9256175</v>
      </c>
      <c r="N7" s="244"/>
      <c r="O7" s="244">
        <v>3515260</v>
      </c>
      <c r="P7" s="244"/>
      <c r="Q7" s="244"/>
      <c r="R7" s="244">
        <v>5740915</v>
      </c>
      <c r="S7" s="244"/>
      <c r="T7" s="244"/>
      <c r="U7" s="244">
        <v>25359</v>
      </c>
      <c r="V7" s="244"/>
    </row>
    <row r="8" spans="1:22" s="55" customFormat="1" ht="15" customHeight="1">
      <c r="A8" s="3"/>
      <c r="B8" s="54" t="s">
        <v>29</v>
      </c>
      <c r="C8" s="54"/>
      <c r="D8" s="3"/>
      <c r="E8" s="242">
        <v>17.8</v>
      </c>
      <c r="F8" s="243"/>
      <c r="G8" s="244">
        <v>30</v>
      </c>
      <c r="H8" s="244"/>
      <c r="I8" s="244">
        <v>7766</v>
      </c>
      <c r="J8" s="244"/>
      <c r="K8" s="244">
        <v>2396779</v>
      </c>
      <c r="L8" s="244"/>
      <c r="M8" s="244">
        <v>9345483</v>
      </c>
      <c r="N8" s="244"/>
      <c r="O8" s="244">
        <v>3545472</v>
      </c>
      <c r="P8" s="244"/>
      <c r="Q8" s="244"/>
      <c r="R8" s="244">
        <v>5800011</v>
      </c>
      <c r="S8" s="244"/>
      <c r="T8" s="244"/>
      <c r="U8" s="244">
        <v>25604</v>
      </c>
      <c r="V8" s="244"/>
    </row>
    <row r="9" spans="1:22" ht="15" customHeight="1">
      <c r="A9" s="3"/>
      <c r="B9" s="54" t="s">
        <v>30</v>
      </c>
      <c r="C9" s="54"/>
      <c r="D9" s="3"/>
      <c r="E9" s="245">
        <v>17.8</v>
      </c>
      <c r="F9" s="246"/>
      <c r="G9" s="244">
        <v>30</v>
      </c>
      <c r="H9" s="244"/>
      <c r="I9" s="244">
        <v>7772</v>
      </c>
      <c r="J9" s="244"/>
      <c r="K9" s="244">
        <v>2402003</v>
      </c>
      <c r="L9" s="244"/>
      <c r="M9" s="244">
        <v>9708010</v>
      </c>
      <c r="N9" s="244"/>
      <c r="O9" s="244">
        <v>3581668</v>
      </c>
      <c r="P9" s="244"/>
      <c r="Q9" s="244"/>
      <c r="R9" s="244">
        <v>6126342</v>
      </c>
      <c r="S9" s="244"/>
      <c r="T9" s="244"/>
      <c r="U9" s="244">
        <v>26525</v>
      </c>
      <c r="V9" s="244"/>
    </row>
    <row r="10" spans="1:22" s="55" customFormat="1" ht="15" customHeight="1">
      <c r="A10" s="3"/>
      <c r="B10" s="54" t="s">
        <v>31</v>
      </c>
      <c r="C10" s="54"/>
      <c r="D10" s="3"/>
      <c r="E10" s="245">
        <v>17.8</v>
      </c>
      <c r="F10" s="246"/>
      <c r="G10" s="244">
        <v>30</v>
      </c>
      <c r="H10" s="244"/>
      <c r="I10" s="244">
        <v>7762</v>
      </c>
      <c r="J10" s="244"/>
      <c r="K10" s="244">
        <v>2394461</v>
      </c>
      <c r="L10" s="244"/>
      <c r="M10" s="244">
        <v>9700330</v>
      </c>
      <c r="N10" s="244"/>
      <c r="O10" s="244">
        <v>3597300</v>
      </c>
      <c r="P10" s="244"/>
      <c r="Q10" s="244"/>
      <c r="R10" s="244">
        <v>6103030</v>
      </c>
      <c r="S10" s="244"/>
      <c r="T10" s="244"/>
      <c r="U10" s="244">
        <v>26576</v>
      </c>
      <c r="V10" s="244"/>
    </row>
    <row r="11" spans="1:22" s="59" customFormat="1" ht="15" customHeight="1">
      <c r="A11" s="188"/>
      <c r="B11" s="56" t="s">
        <v>32</v>
      </c>
      <c r="C11" s="56"/>
      <c r="D11" s="188"/>
      <c r="E11" s="247">
        <v>17.8</v>
      </c>
      <c r="F11" s="248"/>
      <c r="G11" s="249">
        <v>30</v>
      </c>
      <c r="H11" s="249"/>
      <c r="I11" s="249">
        <v>7762</v>
      </c>
      <c r="J11" s="249"/>
      <c r="K11" s="249">
        <v>2391424</v>
      </c>
      <c r="L11" s="249"/>
      <c r="M11" s="249">
        <v>9260207</v>
      </c>
      <c r="N11" s="249"/>
      <c r="O11" s="249">
        <v>3532148</v>
      </c>
      <c r="P11" s="249"/>
      <c r="Q11" s="249"/>
      <c r="R11" s="249">
        <v>5728059</v>
      </c>
      <c r="S11" s="249"/>
      <c r="T11" s="249"/>
      <c r="U11" s="249">
        <v>25370</v>
      </c>
      <c r="V11" s="249"/>
    </row>
    <row r="12" spans="1:22" ht="6" customHeight="1">
      <c r="A12" s="3"/>
      <c r="B12" s="54"/>
      <c r="C12" s="54"/>
      <c r="D12" s="3"/>
      <c r="E12" s="250"/>
      <c r="F12" s="251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</row>
    <row r="13" spans="1:22" ht="15" customHeight="1">
      <c r="A13" s="3"/>
      <c r="B13" s="141" t="s">
        <v>296</v>
      </c>
      <c r="C13" s="3" t="s">
        <v>289</v>
      </c>
      <c r="D13" s="3"/>
      <c r="E13" s="250">
        <v>17.8</v>
      </c>
      <c r="F13" s="251"/>
      <c r="G13" s="252">
        <v>30</v>
      </c>
      <c r="H13" s="252"/>
      <c r="I13" s="252">
        <v>646</v>
      </c>
      <c r="J13" s="252"/>
      <c r="K13" s="252">
        <v>197202</v>
      </c>
      <c r="L13" s="252"/>
      <c r="M13" s="252">
        <v>819878</v>
      </c>
      <c r="N13" s="252"/>
      <c r="O13" s="252">
        <v>332460</v>
      </c>
      <c r="P13" s="252"/>
      <c r="Q13" s="252"/>
      <c r="R13" s="252">
        <v>487418</v>
      </c>
      <c r="S13" s="252"/>
      <c r="T13" s="252"/>
      <c r="U13" s="252">
        <v>27329</v>
      </c>
      <c r="V13" s="252"/>
    </row>
    <row r="14" spans="1:22" ht="15" customHeight="1">
      <c r="A14" s="3"/>
      <c r="B14" s="141"/>
      <c r="C14" s="145" t="s">
        <v>297</v>
      </c>
      <c r="D14" s="3"/>
      <c r="E14" s="250">
        <v>17.8</v>
      </c>
      <c r="F14" s="251"/>
      <c r="G14" s="252">
        <v>30</v>
      </c>
      <c r="H14" s="252"/>
      <c r="I14" s="252">
        <v>662</v>
      </c>
      <c r="J14" s="252"/>
      <c r="K14" s="252">
        <v>202664</v>
      </c>
      <c r="L14" s="252"/>
      <c r="M14" s="252">
        <v>833316</v>
      </c>
      <c r="N14" s="252"/>
      <c r="O14" s="252">
        <v>336776</v>
      </c>
      <c r="P14" s="252"/>
      <c r="Q14" s="252"/>
      <c r="R14" s="252">
        <v>496540</v>
      </c>
      <c r="S14" s="252"/>
      <c r="T14" s="252"/>
      <c r="U14" s="252">
        <v>26881</v>
      </c>
      <c r="V14" s="252"/>
    </row>
    <row r="15" spans="1:22" ht="15" customHeight="1">
      <c r="A15" s="3"/>
      <c r="B15" s="141"/>
      <c r="C15" s="145" t="s">
        <v>75</v>
      </c>
      <c r="D15" s="3"/>
      <c r="E15" s="250">
        <v>17.8</v>
      </c>
      <c r="F15" s="251"/>
      <c r="G15" s="252">
        <v>30</v>
      </c>
      <c r="H15" s="252"/>
      <c r="I15" s="252">
        <v>656</v>
      </c>
      <c r="J15" s="252"/>
      <c r="K15" s="252">
        <v>198506</v>
      </c>
      <c r="L15" s="252"/>
      <c r="M15" s="252">
        <v>801810</v>
      </c>
      <c r="N15" s="252"/>
      <c r="O15" s="252">
        <v>334124</v>
      </c>
      <c r="P15" s="252"/>
      <c r="Q15" s="252"/>
      <c r="R15" s="252">
        <v>467686</v>
      </c>
      <c r="S15" s="252"/>
      <c r="T15" s="252"/>
      <c r="U15" s="252">
        <v>26727</v>
      </c>
      <c r="V15" s="252"/>
    </row>
    <row r="16" spans="1:22" ht="15" customHeight="1">
      <c r="A16" s="3"/>
      <c r="B16" s="141"/>
      <c r="C16" s="145" t="s">
        <v>76</v>
      </c>
      <c r="D16" s="3"/>
      <c r="E16" s="250">
        <v>17.8</v>
      </c>
      <c r="F16" s="251"/>
      <c r="G16" s="252">
        <v>30</v>
      </c>
      <c r="H16" s="252"/>
      <c r="I16" s="252">
        <v>672</v>
      </c>
      <c r="J16" s="252"/>
      <c r="K16" s="252">
        <v>204237</v>
      </c>
      <c r="L16" s="252"/>
      <c r="M16" s="252">
        <v>753452</v>
      </c>
      <c r="N16" s="252"/>
      <c r="O16" s="252">
        <v>252452</v>
      </c>
      <c r="P16" s="252"/>
      <c r="Q16" s="252"/>
      <c r="R16" s="252">
        <v>501000</v>
      </c>
      <c r="S16" s="252"/>
      <c r="T16" s="252"/>
      <c r="U16" s="252">
        <v>24305</v>
      </c>
      <c r="V16" s="252"/>
    </row>
    <row r="17" spans="1:22" ht="15" customHeight="1">
      <c r="A17" s="3"/>
      <c r="B17" s="141"/>
      <c r="C17" s="145" t="s">
        <v>77</v>
      </c>
      <c r="D17" s="3"/>
      <c r="E17" s="250">
        <v>17.8</v>
      </c>
      <c r="F17" s="251"/>
      <c r="G17" s="252">
        <v>30</v>
      </c>
      <c r="H17" s="252"/>
      <c r="I17" s="252">
        <v>656</v>
      </c>
      <c r="J17" s="252"/>
      <c r="K17" s="252">
        <v>201994</v>
      </c>
      <c r="L17" s="252"/>
      <c r="M17" s="252">
        <v>796879</v>
      </c>
      <c r="N17" s="252"/>
      <c r="O17" s="252">
        <v>290228</v>
      </c>
      <c r="P17" s="252"/>
      <c r="Q17" s="252"/>
      <c r="R17" s="252">
        <v>506651</v>
      </c>
      <c r="S17" s="252"/>
      <c r="T17" s="252"/>
      <c r="U17" s="252">
        <v>25706</v>
      </c>
      <c r="V17" s="252"/>
    </row>
    <row r="18" spans="1:22" ht="15" customHeight="1">
      <c r="A18" s="3"/>
      <c r="B18" s="213"/>
      <c r="C18" s="145" t="s">
        <v>78</v>
      </c>
      <c r="D18" s="3"/>
      <c r="E18" s="250">
        <v>17.8</v>
      </c>
      <c r="F18" s="251"/>
      <c r="G18" s="252">
        <v>30</v>
      </c>
      <c r="H18" s="252"/>
      <c r="I18" s="252">
        <v>636</v>
      </c>
      <c r="J18" s="252"/>
      <c r="K18" s="252">
        <v>197789</v>
      </c>
      <c r="L18" s="252"/>
      <c r="M18" s="252">
        <v>792282</v>
      </c>
      <c r="N18" s="252"/>
      <c r="O18" s="252">
        <v>321048</v>
      </c>
      <c r="P18" s="252"/>
      <c r="Q18" s="252"/>
      <c r="R18" s="252">
        <v>471234</v>
      </c>
      <c r="S18" s="252"/>
      <c r="T18" s="252"/>
      <c r="U18" s="252">
        <v>26409</v>
      </c>
      <c r="V18" s="252"/>
    </row>
    <row r="19" spans="1:22" ht="15" customHeight="1">
      <c r="A19" s="3"/>
      <c r="B19" s="213"/>
      <c r="C19" s="145" t="s">
        <v>89</v>
      </c>
      <c r="D19" s="3"/>
      <c r="E19" s="250">
        <v>17.8</v>
      </c>
      <c r="F19" s="251"/>
      <c r="G19" s="252">
        <v>30</v>
      </c>
      <c r="H19" s="252"/>
      <c r="I19" s="252">
        <v>664</v>
      </c>
      <c r="J19" s="252"/>
      <c r="K19" s="252">
        <v>202662</v>
      </c>
      <c r="L19" s="252"/>
      <c r="M19" s="252">
        <v>795909</v>
      </c>
      <c r="N19" s="252"/>
      <c r="O19" s="252">
        <v>326064</v>
      </c>
      <c r="P19" s="252"/>
      <c r="Q19" s="252"/>
      <c r="R19" s="252">
        <v>469845</v>
      </c>
      <c r="S19" s="252"/>
      <c r="T19" s="252"/>
      <c r="U19" s="252">
        <v>25674</v>
      </c>
      <c r="V19" s="252"/>
    </row>
    <row r="20" spans="1:22" ht="15" customHeight="1">
      <c r="A20" s="3"/>
      <c r="B20" s="213"/>
      <c r="C20" s="145" t="s">
        <v>79</v>
      </c>
      <c r="D20" s="3"/>
      <c r="E20" s="250">
        <v>17.8</v>
      </c>
      <c r="F20" s="251"/>
      <c r="G20" s="252">
        <v>30</v>
      </c>
      <c r="H20" s="252"/>
      <c r="I20" s="252">
        <v>624</v>
      </c>
      <c r="J20" s="252"/>
      <c r="K20" s="252">
        <v>196015</v>
      </c>
      <c r="L20" s="252"/>
      <c r="M20" s="252">
        <v>732140</v>
      </c>
      <c r="N20" s="252"/>
      <c r="O20" s="252">
        <v>283144</v>
      </c>
      <c r="P20" s="252"/>
      <c r="Q20" s="252"/>
      <c r="R20" s="252">
        <v>448996</v>
      </c>
      <c r="S20" s="252"/>
      <c r="T20" s="252"/>
      <c r="U20" s="252">
        <v>24405</v>
      </c>
      <c r="V20" s="252"/>
    </row>
    <row r="21" spans="1:22" ht="15" customHeight="1">
      <c r="A21" s="3"/>
      <c r="B21" s="213"/>
      <c r="C21" s="145" t="s">
        <v>80</v>
      </c>
      <c r="D21" s="3"/>
      <c r="E21" s="250">
        <v>17.8</v>
      </c>
      <c r="F21" s="251"/>
      <c r="G21" s="252">
        <v>30</v>
      </c>
      <c r="H21" s="252"/>
      <c r="I21" s="252">
        <v>640</v>
      </c>
      <c r="J21" s="252"/>
      <c r="K21" s="252">
        <v>201638</v>
      </c>
      <c r="L21" s="252"/>
      <c r="M21" s="252">
        <v>725727</v>
      </c>
      <c r="N21" s="252"/>
      <c r="O21" s="252">
        <v>234088</v>
      </c>
      <c r="P21" s="252"/>
      <c r="Q21" s="252"/>
      <c r="R21" s="252">
        <v>491639</v>
      </c>
      <c r="S21" s="252"/>
      <c r="T21" s="252"/>
      <c r="U21" s="252">
        <v>23411</v>
      </c>
      <c r="V21" s="252"/>
    </row>
    <row r="22" spans="1:22" ht="15" customHeight="1">
      <c r="A22" s="3"/>
      <c r="B22" s="141" t="s">
        <v>298</v>
      </c>
      <c r="C22" s="145" t="s">
        <v>290</v>
      </c>
      <c r="D22" s="3"/>
      <c r="E22" s="250">
        <v>17.8</v>
      </c>
      <c r="F22" s="251"/>
      <c r="G22" s="252">
        <v>30</v>
      </c>
      <c r="H22" s="252"/>
      <c r="I22" s="252">
        <v>638</v>
      </c>
      <c r="J22" s="252"/>
      <c r="K22" s="252">
        <v>201033</v>
      </c>
      <c r="L22" s="252"/>
      <c r="M22" s="252">
        <v>761055</v>
      </c>
      <c r="N22" s="252"/>
      <c r="O22" s="252">
        <v>315004</v>
      </c>
      <c r="P22" s="252"/>
      <c r="Q22" s="252"/>
      <c r="R22" s="252">
        <v>446051</v>
      </c>
      <c r="S22" s="252"/>
      <c r="T22" s="252"/>
      <c r="U22" s="252">
        <v>24550</v>
      </c>
      <c r="V22" s="252"/>
    </row>
    <row r="23" spans="1:22" ht="15" customHeight="1">
      <c r="A23" s="3"/>
      <c r="B23" s="213"/>
      <c r="C23" s="145" t="s">
        <v>88</v>
      </c>
      <c r="D23" s="3"/>
      <c r="E23" s="250">
        <v>17.8</v>
      </c>
      <c r="F23" s="251"/>
      <c r="G23" s="252">
        <v>30</v>
      </c>
      <c r="H23" s="252"/>
      <c r="I23" s="252">
        <v>598</v>
      </c>
      <c r="J23" s="252"/>
      <c r="K23" s="252">
        <v>183696</v>
      </c>
      <c r="L23" s="252"/>
      <c r="M23" s="252">
        <v>701294</v>
      </c>
      <c r="N23" s="252"/>
      <c r="O23" s="252">
        <v>277264</v>
      </c>
      <c r="P23" s="252"/>
      <c r="Q23" s="252"/>
      <c r="R23" s="252">
        <v>424030</v>
      </c>
      <c r="S23" s="252"/>
      <c r="T23" s="252"/>
      <c r="U23" s="252">
        <v>25046</v>
      </c>
      <c r="V23" s="252"/>
    </row>
    <row r="24" spans="1:22" ht="15" customHeight="1">
      <c r="A24" s="3"/>
      <c r="B24" s="213"/>
      <c r="C24" s="145" t="s">
        <v>299</v>
      </c>
      <c r="D24" s="3"/>
      <c r="E24" s="250">
        <v>17.8</v>
      </c>
      <c r="F24" s="251"/>
      <c r="G24" s="252">
        <v>30</v>
      </c>
      <c r="H24" s="252"/>
      <c r="I24" s="252">
        <v>670</v>
      </c>
      <c r="J24" s="252"/>
      <c r="K24" s="252">
        <v>203988</v>
      </c>
      <c r="L24" s="252"/>
      <c r="M24" s="252">
        <v>746465</v>
      </c>
      <c r="N24" s="252"/>
      <c r="O24" s="252">
        <v>229496</v>
      </c>
      <c r="P24" s="252"/>
      <c r="Q24" s="252"/>
      <c r="R24" s="252">
        <v>516969</v>
      </c>
      <c r="S24" s="252"/>
      <c r="T24" s="252"/>
      <c r="U24" s="252">
        <v>24080</v>
      </c>
      <c r="V24" s="252"/>
    </row>
    <row r="25" spans="1:22" ht="6" customHeight="1" thickBot="1">
      <c r="A25" s="4"/>
      <c r="B25" s="60"/>
      <c r="C25" s="60"/>
      <c r="D25" s="4"/>
      <c r="E25" s="253"/>
      <c r="F25" s="254"/>
      <c r="G25" s="254"/>
      <c r="H25" s="254"/>
      <c r="I25" s="254"/>
      <c r="J25" s="254"/>
      <c r="K25" s="254"/>
      <c r="L25" s="254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ht="18" customHeight="1">
      <c r="A26" s="7" t="s">
        <v>291</v>
      </c>
      <c r="B26" s="7"/>
      <c r="C26" s="2"/>
      <c r="D26" s="2"/>
      <c r="L26" s="255"/>
      <c r="M26" s="256"/>
      <c r="N26" s="7"/>
      <c r="O26" s="7"/>
      <c r="P26" s="256"/>
      <c r="Q26" s="7"/>
      <c r="R26" s="7"/>
      <c r="S26" s="256"/>
      <c r="T26" s="7"/>
      <c r="U26" s="7"/>
      <c r="V26" s="7"/>
    </row>
    <row r="27" ht="13.5">
      <c r="U27" s="257"/>
    </row>
    <row r="28" ht="13.5">
      <c r="I28" s="255"/>
    </row>
  </sheetData>
  <mergeCells count="180">
    <mergeCell ref="A1:D1"/>
    <mergeCell ref="A4:D5"/>
    <mergeCell ref="B9:C9"/>
    <mergeCell ref="B10:C10"/>
    <mergeCell ref="A2:L2"/>
    <mergeCell ref="I4:J5"/>
    <mergeCell ref="K4:L5"/>
    <mergeCell ref="E6:F6"/>
    <mergeCell ref="E4:F5"/>
    <mergeCell ref="G4:H5"/>
    <mergeCell ref="K11:L11"/>
    <mergeCell ref="K7:L7"/>
    <mergeCell ref="G9:H9"/>
    <mergeCell ref="E9:F9"/>
    <mergeCell ref="E7:F7"/>
    <mergeCell ref="E8:F8"/>
    <mergeCell ref="G7:H7"/>
    <mergeCell ref="I7:J7"/>
    <mergeCell ref="I10:J10"/>
    <mergeCell ref="G10:H10"/>
    <mergeCell ref="E10:F10"/>
    <mergeCell ref="E12:F12"/>
    <mergeCell ref="G8:H8"/>
    <mergeCell ref="E11:F11"/>
    <mergeCell ref="K9:L9"/>
    <mergeCell ref="K10:L10"/>
    <mergeCell ref="I8:J8"/>
    <mergeCell ref="K8:L8"/>
    <mergeCell ref="I9:J9"/>
    <mergeCell ref="E15:F15"/>
    <mergeCell ref="G15:H15"/>
    <mergeCell ref="I11:J11"/>
    <mergeCell ref="G11:H11"/>
    <mergeCell ref="E13:F13"/>
    <mergeCell ref="E14:F14"/>
    <mergeCell ref="E16:F16"/>
    <mergeCell ref="E17:F17"/>
    <mergeCell ref="E22:F22"/>
    <mergeCell ref="E23:F23"/>
    <mergeCell ref="E24:F24"/>
    <mergeCell ref="G18:H18"/>
    <mergeCell ref="G19:H19"/>
    <mergeCell ref="G20:H20"/>
    <mergeCell ref="E18:F18"/>
    <mergeCell ref="E19:F19"/>
    <mergeCell ref="E20:F20"/>
    <mergeCell ref="E21:F21"/>
    <mergeCell ref="G16:H16"/>
    <mergeCell ref="I13:J13"/>
    <mergeCell ref="I14:J14"/>
    <mergeCell ref="I15:J15"/>
    <mergeCell ref="I16:J16"/>
    <mergeCell ref="G13:H13"/>
    <mergeCell ref="I17:J17"/>
    <mergeCell ref="I18:J18"/>
    <mergeCell ref="I19:J19"/>
    <mergeCell ref="I20:J20"/>
    <mergeCell ref="I21:J21"/>
    <mergeCell ref="I22:J22"/>
    <mergeCell ref="I23:J23"/>
    <mergeCell ref="I24:J24"/>
    <mergeCell ref="E25:F25"/>
    <mergeCell ref="G6:H6"/>
    <mergeCell ref="G12:H12"/>
    <mergeCell ref="G25:H25"/>
    <mergeCell ref="G21:H21"/>
    <mergeCell ref="G22:H22"/>
    <mergeCell ref="G23:H23"/>
    <mergeCell ref="G24:H24"/>
    <mergeCell ref="G17:H17"/>
    <mergeCell ref="G14:H14"/>
    <mergeCell ref="I25:J25"/>
    <mergeCell ref="I6:J6"/>
    <mergeCell ref="I12:J12"/>
    <mergeCell ref="K6:L6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M4:T4"/>
    <mergeCell ref="U4:V5"/>
    <mergeCell ref="M5:N5"/>
    <mergeCell ref="O5:Q5"/>
    <mergeCell ref="R5:T5"/>
    <mergeCell ref="M6:N6"/>
    <mergeCell ref="O6:Q6"/>
    <mergeCell ref="R6:T6"/>
    <mergeCell ref="U6:V6"/>
    <mergeCell ref="M9:N9"/>
    <mergeCell ref="O9:Q9"/>
    <mergeCell ref="R9:T9"/>
    <mergeCell ref="U9:V9"/>
    <mergeCell ref="M10:N10"/>
    <mergeCell ref="O10:Q10"/>
    <mergeCell ref="R10:T10"/>
    <mergeCell ref="U10:V10"/>
    <mergeCell ref="M11:N11"/>
    <mergeCell ref="O11:Q11"/>
    <mergeCell ref="R11:T11"/>
    <mergeCell ref="U11:V11"/>
    <mergeCell ref="M7:N7"/>
    <mergeCell ref="O7:Q7"/>
    <mergeCell ref="R7:T7"/>
    <mergeCell ref="U7:V7"/>
    <mergeCell ref="M8:N8"/>
    <mergeCell ref="O8:Q8"/>
    <mergeCell ref="R8:T8"/>
    <mergeCell ref="U8:V8"/>
    <mergeCell ref="M12:N12"/>
    <mergeCell ref="O12:Q12"/>
    <mergeCell ref="R12:T12"/>
    <mergeCell ref="U12:V12"/>
    <mergeCell ref="M13:N13"/>
    <mergeCell ref="O13:Q13"/>
    <mergeCell ref="R13:T13"/>
    <mergeCell ref="U13:V13"/>
    <mergeCell ref="M14:N14"/>
    <mergeCell ref="O14:Q14"/>
    <mergeCell ref="R14:T14"/>
    <mergeCell ref="U14:V14"/>
    <mergeCell ref="M15:N15"/>
    <mergeCell ref="O15:Q15"/>
    <mergeCell ref="R15:T15"/>
    <mergeCell ref="U15:V15"/>
    <mergeCell ref="M16:N16"/>
    <mergeCell ref="O16:Q16"/>
    <mergeCell ref="R16:T16"/>
    <mergeCell ref="U16:V16"/>
    <mergeCell ref="M17:N17"/>
    <mergeCell ref="O17:Q17"/>
    <mergeCell ref="R17:T17"/>
    <mergeCell ref="U17:V17"/>
    <mergeCell ref="M18:N18"/>
    <mergeCell ref="O18:Q18"/>
    <mergeCell ref="R18:T18"/>
    <mergeCell ref="U18:V18"/>
    <mergeCell ref="M19:N19"/>
    <mergeCell ref="O19:Q19"/>
    <mergeCell ref="R19:T19"/>
    <mergeCell ref="U19:V19"/>
    <mergeCell ref="U21:V21"/>
    <mergeCell ref="M20:N20"/>
    <mergeCell ref="O20:Q20"/>
    <mergeCell ref="R20:T20"/>
    <mergeCell ref="U20:V20"/>
    <mergeCell ref="M21:N21"/>
    <mergeCell ref="O21:Q21"/>
    <mergeCell ref="R21:T21"/>
    <mergeCell ref="U23:V23"/>
    <mergeCell ref="M22:N22"/>
    <mergeCell ref="O22:Q22"/>
    <mergeCell ref="R22:T22"/>
    <mergeCell ref="U22:V22"/>
    <mergeCell ref="M23:N23"/>
    <mergeCell ref="O23:Q23"/>
    <mergeCell ref="R23:T23"/>
    <mergeCell ref="U25:V25"/>
    <mergeCell ref="M24:N24"/>
    <mergeCell ref="O24:Q24"/>
    <mergeCell ref="R24:T24"/>
    <mergeCell ref="U24:V24"/>
    <mergeCell ref="M25:N25"/>
    <mergeCell ref="O25:Q25"/>
    <mergeCell ref="R25:T25"/>
    <mergeCell ref="B6:C6"/>
    <mergeCell ref="B12:C12"/>
    <mergeCell ref="B25:C25"/>
    <mergeCell ref="B7:C7"/>
    <mergeCell ref="B8:C8"/>
    <mergeCell ref="B11:C11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1" customWidth="1"/>
    <col min="2" max="2" width="7.125" style="1" customWidth="1"/>
    <col min="3" max="3" width="8.625" style="1" customWidth="1"/>
    <col min="4" max="4" width="0.875" style="1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1" customWidth="1"/>
    <col min="14" max="14" width="10.00390625" style="1" customWidth="1"/>
    <col min="15" max="15" width="2.50390625" style="1" customWidth="1"/>
    <col min="16" max="16" width="13.00390625" style="1" customWidth="1"/>
    <col min="17" max="17" width="7.00390625" style="1" customWidth="1"/>
    <col min="18" max="18" width="6.00390625" style="1" customWidth="1"/>
    <col min="19" max="19" width="13.00390625" style="1" customWidth="1"/>
    <col min="20" max="20" width="3.50390625" style="1" customWidth="1"/>
    <col min="21" max="21" width="9.50390625" style="1" customWidth="1"/>
    <col min="22" max="22" width="13.00390625" style="1" customWidth="1"/>
  </cols>
  <sheetData>
    <row r="1" spans="1:23" ht="30" customHeight="1">
      <c r="A1" s="26"/>
      <c r="B1" s="26"/>
      <c r="C1" s="26"/>
      <c r="D1" s="26"/>
      <c r="V1" s="74"/>
      <c r="W1" s="74"/>
    </row>
    <row r="2" spans="1:22" ht="21" customHeight="1">
      <c r="A2" s="25" t="s">
        <v>251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4.25" thickBot="1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7"/>
      <c r="N3" s="7"/>
      <c r="O3" s="7"/>
      <c r="P3" s="7"/>
      <c r="Q3" s="7"/>
      <c r="R3" s="7"/>
      <c r="S3" s="7"/>
      <c r="T3" s="7"/>
      <c r="U3" s="7"/>
      <c r="V3" s="16" t="s">
        <v>91</v>
      </c>
    </row>
    <row r="4" spans="1:22" ht="24" customHeight="1">
      <c r="A4" s="158" t="s">
        <v>204</v>
      </c>
      <c r="B4" s="46"/>
      <c r="C4" s="46"/>
      <c r="D4" s="46"/>
      <c r="E4" s="229" t="s">
        <v>46</v>
      </c>
      <c r="F4" s="46" t="s">
        <v>252</v>
      </c>
      <c r="G4" s="46"/>
      <c r="H4" s="230" t="s">
        <v>253</v>
      </c>
      <c r="I4" s="230" t="s">
        <v>254</v>
      </c>
      <c r="J4" s="46" t="s">
        <v>255</v>
      </c>
      <c r="K4" s="46"/>
      <c r="L4" s="77" t="s">
        <v>256</v>
      </c>
      <c r="M4" s="231" t="s">
        <v>257</v>
      </c>
      <c r="N4" s="46" t="s">
        <v>258</v>
      </c>
      <c r="O4" s="46"/>
      <c r="P4" s="230" t="s">
        <v>259</v>
      </c>
      <c r="Q4" s="46" t="s">
        <v>260</v>
      </c>
      <c r="R4" s="46"/>
      <c r="S4" s="230" t="s">
        <v>261</v>
      </c>
      <c r="T4" s="46" t="s">
        <v>262</v>
      </c>
      <c r="U4" s="46"/>
      <c r="V4" s="77" t="s">
        <v>263</v>
      </c>
    </row>
    <row r="5" spans="1:22" ht="4.5" customHeight="1">
      <c r="A5" s="3"/>
      <c r="B5" s="37"/>
      <c r="C5" s="37"/>
      <c r="D5" s="142"/>
      <c r="E5" s="188"/>
      <c r="F5" s="32"/>
      <c r="G5" s="32"/>
      <c r="H5" s="3"/>
      <c r="I5" s="3"/>
      <c r="J5" s="32"/>
      <c r="K5" s="32"/>
      <c r="L5" s="3"/>
      <c r="M5" s="13"/>
      <c r="N5" s="32"/>
      <c r="O5" s="32"/>
      <c r="P5" s="13"/>
      <c r="Q5" s="32"/>
      <c r="R5" s="32"/>
      <c r="S5" s="13"/>
      <c r="T5" s="32"/>
      <c r="U5" s="32"/>
      <c r="V5" s="13"/>
    </row>
    <row r="6" spans="1:22" ht="17.25" customHeight="1">
      <c r="A6" s="3"/>
      <c r="B6" s="82" t="s">
        <v>48</v>
      </c>
      <c r="C6" s="82"/>
      <c r="D6" s="142"/>
      <c r="E6" s="71">
        <v>9463479</v>
      </c>
      <c r="F6" s="53">
        <v>787675</v>
      </c>
      <c r="G6" s="52"/>
      <c r="H6" s="67">
        <v>733066</v>
      </c>
      <c r="I6" s="67">
        <v>766200</v>
      </c>
      <c r="J6" s="53">
        <v>819878</v>
      </c>
      <c r="K6" s="52"/>
      <c r="L6" s="67">
        <v>833316</v>
      </c>
      <c r="M6" s="67">
        <v>801810</v>
      </c>
      <c r="N6" s="53">
        <v>753452</v>
      </c>
      <c r="O6" s="53"/>
      <c r="P6" s="67">
        <v>796879</v>
      </c>
      <c r="Q6" s="53">
        <v>792282</v>
      </c>
      <c r="R6" s="53"/>
      <c r="S6" s="67">
        <v>819878</v>
      </c>
      <c r="T6" s="53">
        <v>833316</v>
      </c>
      <c r="U6" s="53"/>
      <c r="V6" s="67">
        <v>725727</v>
      </c>
    </row>
    <row r="7" spans="1:22" ht="4.5" customHeight="1">
      <c r="A7" s="3"/>
      <c r="B7" s="82"/>
      <c r="C7" s="82"/>
      <c r="D7" s="142"/>
      <c r="E7" s="188"/>
      <c r="F7" s="52"/>
      <c r="G7" s="52"/>
      <c r="H7" s="3"/>
      <c r="I7" s="3"/>
      <c r="J7" s="52"/>
      <c r="K7" s="52"/>
      <c r="L7" s="3"/>
      <c r="M7" s="13"/>
      <c r="N7" s="32"/>
      <c r="O7" s="32"/>
      <c r="P7" s="13"/>
      <c r="Q7" s="32"/>
      <c r="R7" s="32"/>
      <c r="S7" s="13"/>
      <c r="T7" s="32"/>
      <c r="U7" s="32"/>
      <c r="V7" s="13"/>
    </row>
    <row r="8" spans="1:22" ht="17.25" customHeight="1">
      <c r="A8" s="3"/>
      <c r="B8" s="82" t="s">
        <v>264</v>
      </c>
      <c r="C8" s="82"/>
      <c r="D8" s="142"/>
      <c r="E8" s="71">
        <v>2881981</v>
      </c>
      <c r="F8" s="53">
        <v>240285</v>
      </c>
      <c r="G8" s="53"/>
      <c r="H8" s="67">
        <v>221546</v>
      </c>
      <c r="I8" s="67">
        <v>230302</v>
      </c>
      <c r="J8" s="53">
        <v>249882</v>
      </c>
      <c r="K8" s="52"/>
      <c r="L8" s="67">
        <v>258014</v>
      </c>
      <c r="M8" s="67">
        <v>244152</v>
      </c>
      <c r="N8" s="53">
        <v>228165</v>
      </c>
      <c r="O8" s="52"/>
      <c r="P8" s="67">
        <v>246310</v>
      </c>
      <c r="Q8" s="53">
        <v>243447</v>
      </c>
      <c r="R8" s="52"/>
      <c r="S8" s="67">
        <v>251120</v>
      </c>
      <c r="T8" s="53">
        <v>252810</v>
      </c>
      <c r="U8" s="52"/>
      <c r="V8" s="67">
        <v>215948</v>
      </c>
    </row>
    <row r="9" spans="1:22" ht="17.25" customHeight="1">
      <c r="A9" s="3"/>
      <c r="B9" s="82" t="s">
        <v>265</v>
      </c>
      <c r="C9" s="82"/>
      <c r="D9" s="142"/>
      <c r="E9" s="71">
        <v>463954</v>
      </c>
      <c r="F9" s="53">
        <v>38345</v>
      </c>
      <c r="G9" s="53"/>
      <c r="H9" s="67">
        <v>35420</v>
      </c>
      <c r="I9" s="67">
        <v>38722</v>
      </c>
      <c r="J9" s="53">
        <v>38653</v>
      </c>
      <c r="K9" s="52"/>
      <c r="L9" s="67">
        <v>40653</v>
      </c>
      <c r="M9" s="67">
        <v>38366</v>
      </c>
      <c r="N9" s="53">
        <v>38100</v>
      </c>
      <c r="O9" s="52"/>
      <c r="P9" s="67">
        <v>38119</v>
      </c>
      <c r="Q9" s="53">
        <v>37562</v>
      </c>
      <c r="R9" s="52"/>
      <c r="S9" s="67">
        <v>38613</v>
      </c>
      <c r="T9" s="53">
        <v>40350</v>
      </c>
      <c r="U9" s="52"/>
      <c r="V9" s="67">
        <v>41051</v>
      </c>
    </row>
    <row r="10" spans="1:22" ht="17.25" customHeight="1">
      <c r="A10" s="3"/>
      <c r="B10" s="82" t="s">
        <v>266</v>
      </c>
      <c r="C10" s="82"/>
      <c r="D10" s="142"/>
      <c r="E10" s="71">
        <v>273639</v>
      </c>
      <c r="F10" s="53">
        <v>22006</v>
      </c>
      <c r="G10" s="53"/>
      <c r="H10" s="67">
        <v>21832</v>
      </c>
      <c r="I10" s="67">
        <v>22959</v>
      </c>
      <c r="J10" s="53">
        <v>22699</v>
      </c>
      <c r="K10" s="52"/>
      <c r="L10" s="67">
        <v>22493</v>
      </c>
      <c r="M10" s="67">
        <v>22985</v>
      </c>
      <c r="N10" s="53">
        <v>23119</v>
      </c>
      <c r="O10" s="52"/>
      <c r="P10" s="67">
        <v>22249</v>
      </c>
      <c r="Q10" s="53">
        <v>22893</v>
      </c>
      <c r="R10" s="52"/>
      <c r="S10" s="67">
        <v>23864</v>
      </c>
      <c r="T10" s="53">
        <v>24693</v>
      </c>
      <c r="U10" s="52"/>
      <c r="V10" s="67">
        <v>21847</v>
      </c>
    </row>
    <row r="11" spans="1:22" ht="17.25" customHeight="1">
      <c r="A11" s="3"/>
      <c r="B11" s="82" t="s">
        <v>267</v>
      </c>
      <c r="C11" s="82"/>
      <c r="D11" s="142"/>
      <c r="E11" s="71">
        <v>370759</v>
      </c>
      <c r="F11" s="53">
        <v>29698</v>
      </c>
      <c r="G11" s="53"/>
      <c r="H11" s="67">
        <v>28781</v>
      </c>
      <c r="I11" s="67">
        <v>31187</v>
      </c>
      <c r="J11" s="53">
        <v>31454</v>
      </c>
      <c r="K11" s="52"/>
      <c r="L11" s="67">
        <v>31563</v>
      </c>
      <c r="M11" s="67">
        <v>31446</v>
      </c>
      <c r="N11" s="53">
        <v>30021</v>
      </c>
      <c r="O11" s="52"/>
      <c r="P11" s="67">
        <v>29051</v>
      </c>
      <c r="Q11" s="53">
        <v>31898</v>
      </c>
      <c r="R11" s="52"/>
      <c r="S11" s="67">
        <v>32803</v>
      </c>
      <c r="T11" s="53">
        <v>33184</v>
      </c>
      <c r="U11" s="52"/>
      <c r="V11" s="67">
        <v>29673</v>
      </c>
    </row>
    <row r="12" spans="1:22" ht="17.25" customHeight="1">
      <c r="A12" s="3"/>
      <c r="B12" s="82" t="s">
        <v>268</v>
      </c>
      <c r="C12" s="82"/>
      <c r="D12" s="142"/>
      <c r="E12" s="71">
        <v>474714</v>
      </c>
      <c r="F12" s="53">
        <v>38693</v>
      </c>
      <c r="G12" s="53"/>
      <c r="H12" s="67">
        <v>36953</v>
      </c>
      <c r="I12" s="67">
        <v>38946</v>
      </c>
      <c r="J12" s="53">
        <v>40237</v>
      </c>
      <c r="K12" s="52"/>
      <c r="L12" s="67">
        <v>42322</v>
      </c>
      <c r="M12" s="67">
        <v>40193</v>
      </c>
      <c r="N12" s="53">
        <v>38327</v>
      </c>
      <c r="O12" s="52"/>
      <c r="P12" s="67">
        <v>38375</v>
      </c>
      <c r="Q12" s="53">
        <v>38869</v>
      </c>
      <c r="R12" s="52"/>
      <c r="S12" s="67">
        <v>41233</v>
      </c>
      <c r="T12" s="53">
        <v>42589</v>
      </c>
      <c r="U12" s="52"/>
      <c r="V12" s="67">
        <v>37977</v>
      </c>
    </row>
    <row r="13" spans="1:22" ht="17.25" customHeight="1">
      <c r="A13" s="3"/>
      <c r="B13" s="82" t="s">
        <v>269</v>
      </c>
      <c r="C13" s="82"/>
      <c r="D13" s="142"/>
      <c r="E13" s="71">
        <v>484504</v>
      </c>
      <c r="F13" s="53">
        <v>41013</v>
      </c>
      <c r="G13" s="53"/>
      <c r="H13" s="67">
        <v>37808</v>
      </c>
      <c r="I13" s="67">
        <v>38422</v>
      </c>
      <c r="J13" s="53">
        <v>42116</v>
      </c>
      <c r="K13" s="52"/>
      <c r="L13" s="67">
        <v>43067</v>
      </c>
      <c r="M13" s="67">
        <v>42535</v>
      </c>
      <c r="N13" s="53">
        <v>38481</v>
      </c>
      <c r="O13" s="52"/>
      <c r="P13" s="67">
        <v>38436</v>
      </c>
      <c r="Q13" s="53">
        <v>40652</v>
      </c>
      <c r="R13" s="52"/>
      <c r="S13" s="67">
        <v>42110</v>
      </c>
      <c r="T13" s="53">
        <v>43299</v>
      </c>
      <c r="U13" s="52"/>
      <c r="V13" s="67">
        <v>36565</v>
      </c>
    </row>
    <row r="14" spans="1:22" ht="17.25" customHeight="1">
      <c r="A14" s="3"/>
      <c r="B14" s="82" t="s">
        <v>270</v>
      </c>
      <c r="C14" s="82"/>
      <c r="D14" s="142"/>
      <c r="E14" s="71">
        <v>539847</v>
      </c>
      <c r="F14" s="53">
        <v>43075</v>
      </c>
      <c r="G14" s="53"/>
      <c r="H14" s="67">
        <v>41669</v>
      </c>
      <c r="I14" s="67">
        <v>44139</v>
      </c>
      <c r="J14" s="53">
        <v>47623</v>
      </c>
      <c r="K14" s="52"/>
      <c r="L14" s="67">
        <v>48987</v>
      </c>
      <c r="M14" s="67">
        <v>45108</v>
      </c>
      <c r="N14" s="53">
        <v>44004</v>
      </c>
      <c r="O14" s="52"/>
      <c r="P14" s="67">
        <v>43884</v>
      </c>
      <c r="Q14" s="53">
        <v>45863</v>
      </c>
      <c r="R14" s="52"/>
      <c r="S14" s="67">
        <v>46710</v>
      </c>
      <c r="T14" s="53">
        <v>47044</v>
      </c>
      <c r="U14" s="52"/>
      <c r="V14" s="67">
        <v>41741</v>
      </c>
    </row>
    <row r="15" spans="1:22" ht="17.25" customHeight="1">
      <c r="A15" s="3"/>
      <c r="B15" s="82" t="s">
        <v>271</v>
      </c>
      <c r="C15" s="82"/>
      <c r="D15" s="142"/>
      <c r="E15" s="71">
        <v>335037</v>
      </c>
      <c r="F15" s="53">
        <v>28514</v>
      </c>
      <c r="G15" s="53"/>
      <c r="H15" s="67">
        <v>27248</v>
      </c>
      <c r="I15" s="67">
        <v>27676</v>
      </c>
      <c r="J15" s="53">
        <v>29124</v>
      </c>
      <c r="K15" s="52"/>
      <c r="L15" s="67">
        <v>29132</v>
      </c>
      <c r="M15" s="67">
        <v>27862</v>
      </c>
      <c r="N15" s="53">
        <v>25557</v>
      </c>
      <c r="O15" s="52"/>
      <c r="P15" s="67">
        <v>27893</v>
      </c>
      <c r="Q15" s="53">
        <v>28158</v>
      </c>
      <c r="R15" s="52"/>
      <c r="S15" s="67">
        <v>29102</v>
      </c>
      <c r="T15" s="53">
        <v>29525</v>
      </c>
      <c r="U15" s="52"/>
      <c r="V15" s="67">
        <v>25246</v>
      </c>
    </row>
    <row r="16" spans="1:22" ht="17.25" customHeight="1">
      <c r="A16" s="3"/>
      <c r="B16" s="82" t="s">
        <v>272</v>
      </c>
      <c r="C16" s="82"/>
      <c r="D16" s="142"/>
      <c r="E16" s="71">
        <v>358691</v>
      </c>
      <c r="F16" s="53">
        <v>30036</v>
      </c>
      <c r="G16" s="53"/>
      <c r="H16" s="67">
        <v>27527</v>
      </c>
      <c r="I16" s="67">
        <v>28942</v>
      </c>
      <c r="J16" s="53">
        <v>30755</v>
      </c>
      <c r="K16" s="52"/>
      <c r="L16" s="67">
        <v>31557</v>
      </c>
      <c r="M16" s="67">
        <v>30020</v>
      </c>
      <c r="N16" s="53">
        <v>28418</v>
      </c>
      <c r="O16" s="52"/>
      <c r="P16" s="67">
        <v>30335</v>
      </c>
      <c r="Q16" s="53">
        <v>29279</v>
      </c>
      <c r="R16" s="52"/>
      <c r="S16" s="67">
        <v>31179</v>
      </c>
      <c r="T16" s="53">
        <v>31856</v>
      </c>
      <c r="U16" s="52"/>
      <c r="V16" s="67">
        <v>28787</v>
      </c>
    </row>
    <row r="17" spans="1:22" ht="17.25" customHeight="1">
      <c r="A17" s="3"/>
      <c r="B17" s="82" t="s">
        <v>273</v>
      </c>
      <c r="C17" s="82"/>
      <c r="D17" s="142"/>
      <c r="E17" s="71">
        <v>345634</v>
      </c>
      <c r="F17" s="53">
        <v>29488</v>
      </c>
      <c r="G17" s="53"/>
      <c r="H17" s="67">
        <v>26843</v>
      </c>
      <c r="I17" s="67">
        <v>27621</v>
      </c>
      <c r="J17" s="53">
        <v>29699</v>
      </c>
      <c r="K17" s="52"/>
      <c r="L17" s="67">
        <v>30185</v>
      </c>
      <c r="M17" s="67">
        <v>29089</v>
      </c>
      <c r="N17" s="53">
        <v>27440</v>
      </c>
      <c r="O17" s="52"/>
      <c r="P17" s="67">
        <v>28956</v>
      </c>
      <c r="Q17" s="53">
        <v>28590</v>
      </c>
      <c r="R17" s="52"/>
      <c r="S17" s="67">
        <v>29685</v>
      </c>
      <c r="T17" s="53">
        <v>31088</v>
      </c>
      <c r="U17" s="52"/>
      <c r="V17" s="67">
        <v>26950</v>
      </c>
    </row>
    <row r="18" spans="1:22" ht="17.25" customHeight="1">
      <c r="A18" s="3"/>
      <c r="B18" s="82" t="s">
        <v>274</v>
      </c>
      <c r="C18" s="82"/>
      <c r="D18" s="142"/>
      <c r="E18" s="71">
        <v>286245</v>
      </c>
      <c r="F18" s="53">
        <v>23902</v>
      </c>
      <c r="G18" s="53"/>
      <c r="H18" s="67">
        <v>21955</v>
      </c>
      <c r="I18" s="67">
        <v>22926</v>
      </c>
      <c r="J18" s="53">
        <v>25392</v>
      </c>
      <c r="K18" s="52"/>
      <c r="L18" s="67">
        <v>25704</v>
      </c>
      <c r="M18" s="67">
        <v>24596</v>
      </c>
      <c r="N18" s="53">
        <v>22638</v>
      </c>
      <c r="O18" s="52"/>
      <c r="P18" s="67">
        <v>23861</v>
      </c>
      <c r="Q18" s="53">
        <v>24003</v>
      </c>
      <c r="R18" s="52"/>
      <c r="S18" s="67">
        <v>24261</v>
      </c>
      <c r="T18" s="53">
        <v>25181</v>
      </c>
      <c r="U18" s="52"/>
      <c r="V18" s="67">
        <v>21826</v>
      </c>
    </row>
    <row r="19" spans="1:22" ht="17.25" customHeight="1">
      <c r="A19" s="3"/>
      <c r="B19" s="82" t="s">
        <v>275</v>
      </c>
      <c r="C19" s="82"/>
      <c r="D19" s="142"/>
      <c r="E19" s="71">
        <v>469280</v>
      </c>
      <c r="F19" s="53">
        <v>38343</v>
      </c>
      <c r="G19" s="53"/>
      <c r="H19" s="67">
        <v>36807</v>
      </c>
      <c r="I19" s="67">
        <v>39864</v>
      </c>
      <c r="J19" s="53">
        <v>41910</v>
      </c>
      <c r="K19" s="52"/>
      <c r="L19" s="67">
        <v>40263</v>
      </c>
      <c r="M19" s="67">
        <v>39557</v>
      </c>
      <c r="N19" s="53">
        <v>36788</v>
      </c>
      <c r="O19" s="52"/>
      <c r="P19" s="67">
        <v>40693</v>
      </c>
      <c r="Q19" s="53">
        <v>39865</v>
      </c>
      <c r="R19" s="52"/>
      <c r="S19" s="67">
        <v>39609</v>
      </c>
      <c r="T19" s="53">
        <v>40297</v>
      </c>
      <c r="U19" s="52"/>
      <c r="V19" s="67">
        <v>35284</v>
      </c>
    </row>
    <row r="20" spans="1:22" ht="17.25" customHeight="1">
      <c r="A20" s="3"/>
      <c r="B20" s="82" t="s">
        <v>276</v>
      </c>
      <c r="C20" s="82"/>
      <c r="D20" s="142"/>
      <c r="E20" s="71">
        <v>447155</v>
      </c>
      <c r="F20" s="53">
        <v>36863</v>
      </c>
      <c r="G20" s="53"/>
      <c r="H20" s="67">
        <v>34286</v>
      </c>
      <c r="I20" s="67">
        <v>37703</v>
      </c>
      <c r="J20" s="53">
        <v>37351</v>
      </c>
      <c r="K20" s="52"/>
      <c r="L20" s="67">
        <v>37183</v>
      </c>
      <c r="M20" s="67">
        <v>35909</v>
      </c>
      <c r="N20" s="53">
        <v>36522</v>
      </c>
      <c r="O20" s="52"/>
      <c r="P20" s="67">
        <v>40617</v>
      </c>
      <c r="Q20" s="53">
        <v>36224</v>
      </c>
      <c r="R20" s="52"/>
      <c r="S20" s="67">
        <v>39246</v>
      </c>
      <c r="T20" s="53">
        <v>38457</v>
      </c>
      <c r="U20" s="52"/>
      <c r="V20" s="67">
        <v>36794</v>
      </c>
    </row>
    <row r="21" spans="1:22" ht="17.25" customHeight="1">
      <c r="A21" s="3"/>
      <c r="B21" s="82" t="s">
        <v>277</v>
      </c>
      <c r="C21" s="82"/>
      <c r="D21" s="142"/>
      <c r="E21" s="71">
        <v>350471</v>
      </c>
      <c r="F21" s="53">
        <v>29751</v>
      </c>
      <c r="G21" s="53"/>
      <c r="H21" s="67">
        <v>27150</v>
      </c>
      <c r="I21" s="67">
        <v>26770</v>
      </c>
      <c r="J21" s="53">
        <v>32145</v>
      </c>
      <c r="K21" s="52"/>
      <c r="L21" s="67">
        <v>32036</v>
      </c>
      <c r="M21" s="67">
        <v>31614</v>
      </c>
      <c r="N21" s="53">
        <v>26497</v>
      </c>
      <c r="O21" s="52"/>
      <c r="P21" s="67">
        <v>29276</v>
      </c>
      <c r="Q21" s="53">
        <v>29445</v>
      </c>
      <c r="R21" s="52"/>
      <c r="S21" s="67">
        <v>30747</v>
      </c>
      <c r="T21" s="53">
        <v>30981</v>
      </c>
      <c r="U21" s="52"/>
      <c r="V21" s="67">
        <v>24059</v>
      </c>
    </row>
    <row r="22" spans="1:22" ht="17.25" customHeight="1">
      <c r="A22" s="3"/>
      <c r="B22" s="82" t="s">
        <v>278</v>
      </c>
      <c r="C22" s="82"/>
      <c r="D22" s="142"/>
      <c r="E22" s="71">
        <v>448644</v>
      </c>
      <c r="F22" s="53">
        <v>38847</v>
      </c>
      <c r="G22" s="53"/>
      <c r="H22" s="67">
        <v>35167</v>
      </c>
      <c r="I22" s="67">
        <v>35051</v>
      </c>
      <c r="J22" s="53">
        <v>39623</v>
      </c>
      <c r="K22" s="52"/>
      <c r="L22" s="67">
        <v>39632</v>
      </c>
      <c r="M22" s="67">
        <v>39436</v>
      </c>
      <c r="N22" s="53">
        <v>35863</v>
      </c>
      <c r="O22" s="52"/>
      <c r="P22" s="67">
        <v>36907</v>
      </c>
      <c r="Q22" s="53">
        <v>37873</v>
      </c>
      <c r="R22" s="52"/>
      <c r="S22" s="67">
        <v>38952</v>
      </c>
      <c r="T22" s="53">
        <v>39263</v>
      </c>
      <c r="U22" s="52"/>
      <c r="V22" s="67">
        <v>32030</v>
      </c>
    </row>
    <row r="23" spans="1:22" ht="17.25" customHeight="1">
      <c r="A23" s="3"/>
      <c r="B23" s="82" t="s">
        <v>279</v>
      </c>
      <c r="C23" s="82"/>
      <c r="D23" s="142"/>
      <c r="E23" s="71">
        <v>228306</v>
      </c>
      <c r="F23" s="53">
        <v>19365</v>
      </c>
      <c r="G23" s="53"/>
      <c r="H23" s="67">
        <v>17928</v>
      </c>
      <c r="I23" s="67">
        <v>18134</v>
      </c>
      <c r="J23" s="53">
        <v>20281</v>
      </c>
      <c r="K23" s="52"/>
      <c r="L23" s="67">
        <v>20069</v>
      </c>
      <c r="M23" s="67">
        <v>20175</v>
      </c>
      <c r="N23" s="53">
        <v>17573</v>
      </c>
      <c r="O23" s="52"/>
      <c r="P23" s="67">
        <v>19321</v>
      </c>
      <c r="Q23" s="53">
        <v>18997</v>
      </c>
      <c r="R23" s="52"/>
      <c r="S23" s="67">
        <v>19898</v>
      </c>
      <c r="T23" s="53">
        <v>19734</v>
      </c>
      <c r="U23" s="52"/>
      <c r="V23" s="67">
        <v>16831</v>
      </c>
    </row>
    <row r="24" spans="1:22" ht="17.25" customHeight="1">
      <c r="A24" s="3"/>
      <c r="B24" s="82" t="s">
        <v>280</v>
      </c>
      <c r="C24" s="82"/>
      <c r="D24" s="142"/>
      <c r="E24" s="71">
        <v>159789</v>
      </c>
      <c r="F24" s="53">
        <v>13621</v>
      </c>
      <c r="G24" s="53"/>
      <c r="H24" s="67">
        <v>12935</v>
      </c>
      <c r="I24" s="67">
        <v>12443</v>
      </c>
      <c r="J24" s="53">
        <v>14080</v>
      </c>
      <c r="K24" s="52"/>
      <c r="L24" s="67">
        <v>14041</v>
      </c>
      <c r="M24" s="67">
        <v>13546</v>
      </c>
      <c r="N24" s="53">
        <v>12453</v>
      </c>
      <c r="O24" s="52"/>
      <c r="P24" s="67">
        <v>14131</v>
      </c>
      <c r="Q24" s="53">
        <v>13286</v>
      </c>
      <c r="R24" s="52"/>
      <c r="S24" s="67">
        <v>13512</v>
      </c>
      <c r="T24" s="53">
        <v>13797</v>
      </c>
      <c r="U24" s="52"/>
      <c r="V24" s="67">
        <v>11944</v>
      </c>
    </row>
    <row r="25" spans="1:22" ht="17.25" customHeight="1">
      <c r="A25" s="3"/>
      <c r="B25" s="82" t="s">
        <v>281</v>
      </c>
      <c r="C25" s="82"/>
      <c r="D25" s="142"/>
      <c r="E25" s="71">
        <v>544834</v>
      </c>
      <c r="F25" s="53">
        <v>45830</v>
      </c>
      <c r="G25" s="53"/>
      <c r="H25" s="67">
        <v>41211</v>
      </c>
      <c r="I25" s="67">
        <v>44394</v>
      </c>
      <c r="J25" s="53">
        <v>46856</v>
      </c>
      <c r="K25" s="52"/>
      <c r="L25" s="67">
        <v>46414</v>
      </c>
      <c r="M25" s="67">
        <v>45220</v>
      </c>
      <c r="N25" s="53">
        <v>43485</v>
      </c>
      <c r="O25" s="52"/>
      <c r="P25" s="67">
        <v>48467</v>
      </c>
      <c r="Q25" s="53">
        <v>45379</v>
      </c>
      <c r="R25" s="52"/>
      <c r="S25" s="67">
        <v>47237</v>
      </c>
      <c r="T25" s="53">
        <v>49167</v>
      </c>
      <c r="U25" s="52"/>
      <c r="V25" s="67">
        <v>41174</v>
      </c>
    </row>
    <row r="26" spans="1:22" ht="4.5" customHeight="1" thickBot="1">
      <c r="A26" s="4"/>
      <c r="B26" s="232"/>
      <c r="C26" s="232"/>
      <c r="D26" s="233"/>
      <c r="E26" s="4"/>
      <c r="F26" s="60"/>
      <c r="G26" s="60"/>
      <c r="H26" s="4"/>
      <c r="I26" s="4"/>
      <c r="J26" s="60"/>
      <c r="K26" s="60"/>
      <c r="L26" s="4"/>
      <c r="M26" s="85"/>
      <c r="N26" s="60"/>
      <c r="O26" s="60"/>
      <c r="P26" s="85"/>
      <c r="Q26" s="60"/>
      <c r="R26" s="60"/>
      <c r="S26" s="85"/>
      <c r="T26" s="60"/>
      <c r="U26" s="60"/>
      <c r="V26" s="85"/>
    </row>
    <row r="27" spans="1:12" ht="18" customHeight="1">
      <c r="A27" s="7" t="s">
        <v>282</v>
      </c>
      <c r="B27" s="7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ht="13.5">
      <c r="M28" s="63"/>
    </row>
    <row r="29" spans="5:9" ht="13.5">
      <c r="E29" s="157"/>
      <c r="H29" s="157"/>
      <c r="I29" s="157"/>
    </row>
    <row r="30" spans="6:7" ht="13.5">
      <c r="F30" s="175"/>
      <c r="G30" s="234"/>
    </row>
  </sheetData>
  <mergeCells count="140">
    <mergeCell ref="J26:K26"/>
    <mergeCell ref="F26:G26"/>
    <mergeCell ref="Q25:R25"/>
    <mergeCell ref="T25:U25"/>
    <mergeCell ref="B25:C25"/>
    <mergeCell ref="F25:G25"/>
    <mergeCell ref="J25:K25"/>
    <mergeCell ref="N25:O25"/>
    <mergeCell ref="Q24:R24"/>
    <mergeCell ref="T24:U24"/>
    <mergeCell ref="B23:C23"/>
    <mergeCell ref="F23:G23"/>
    <mergeCell ref="B24:C24"/>
    <mergeCell ref="F24:G24"/>
    <mergeCell ref="J24:K24"/>
    <mergeCell ref="N24:O24"/>
    <mergeCell ref="N23:O23"/>
    <mergeCell ref="Q23:R23"/>
    <mergeCell ref="Q21:R21"/>
    <mergeCell ref="T21:U21"/>
    <mergeCell ref="Q22:R22"/>
    <mergeCell ref="T22:U22"/>
    <mergeCell ref="T23:U23"/>
    <mergeCell ref="B22:C22"/>
    <mergeCell ref="F22:G22"/>
    <mergeCell ref="J22:K22"/>
    <mergeCell ref="N22:O22"/>
    <mergeCell ref="B21:C21"/>
    <mergeCell ref="F21:G21"/>
    <mergeCell ref="J21:K21"/>
    <mergeCell ref="N21:O21"/>
    <mergeCell ref="B20:C20"/>
    <mergeCell ref="F20:G20"/>
    <mergeCell ref="J20:K20"/>
    <mergeCell ref="N20:O20"/>
    <mergeCell ref="B19:C19"/>
    <mergeCell ref="F19:G19"/>
    <mergeCell ref="J19:K19"/>
    <mergeCell ref="N19:O19"/>
    <mergeCell ref="J10:K10"/>
    <mergeCell ref="J11:K11"/>
    <mergeCell ref="J4:K4"/>
    <mergeCell ref="J5:K5"/>
    <mergeCell ref="J6:K6"/>
    <mergeCell ref="J7:K7"/>
    <mergeCell ref="J8:K8"/>
    <mergeCell ref="J9:K9"/>
    <mergeCell ref="J12:K12"/>
    <mergeCell ref="J13:K13"/>
    <mergeCell ref="J14:K14"/>
    <mergeCell ref="J15:K15"/>
    <mergeCell ref="J16:K16"/>
    <mergeCell ref="J17:K17"/>
    <mergeCell ref="J18:K18"/>
    <mergeCell ref="J23:K23"/>
    <mergeCell ref="F5:G5"/>
    <mergeCell ref="F6:G6"/>
    <mergeCell ref="F7:G7"/>
    <mergeCell ref="F12:G12"/>
    <mergeCell ref="F18:G18"/>
    <mergeCell ref="F8:G8"/>
    <mergeCell ref="F9:G9"/>
    <mergeCell ref="F10:G10"/>
    <mergeCell ref="F11:G11"/>
    <mergeCell ref="F16:G16"/>
    <mergeCell ref="F17:G17"/>
    <mergeCell ref="F13:G13"/>
    <mergeCell ref="F14:G14"/>
    <mergeCell ref="F15:G15"/>
    <mergeCell ref="B11:C11"/>
    <mergeCell ref="B12:C12"/>
    <mergeCell ref="A1:D1"/>
    <mergeCell ref="B6:C6"/>
    <mergeCell ref="B7:C7"/>
    <mergeCell ref="B8:C8"/>
    <mergeCell ref="B5:C5"/>
    <mergeCell ref="A4:D4"/>
    <mergeCell ref="A2:L2"/>
    <mergeCell ref="F4:G4"/>
    <mergeCell ref="B17:C17"/>
    <mergeCell ref="B18:C18"/>
    <mergeCell ref="B26:C26"/>
    <mergeCell ref="Q6:R6"/>
    <mergeCell ref="B13:C13"/>
    <mergeCell ref="B14:C14"/>
    <mergeCell ref="B15:C15"/>
    <mergeCell ref="B16:C16"/>
    <mergeCell ref="B9:C9"/>
    <mergeCell ref="B10:C10"/>
    <mergeCell ref="T6:U6"/>
    <mergeCell ref="T4:U4"/>
    <mergeCell ref="N5:O5"/>
    <mergeCell ref="Q5:R5"/>
    <mergeCell ref="T5:U5"/>
    <mergeCell ref="N6:O6"/>
    <mergeCell ref="N4:O4"/>
    <mergeCell ref="Q4:R4"/>
    <mergeCell ref="T7:U7"/>
    <mergeCell ref="N9:O9"/>
    <mergeCell ref="Q9:R9"/>
    <mergeCell ref="T9:U9"/>
    <mergeCell ref="N7:O7"/>
    <mergeCell ref="Q7:R7"/>
    <mergeCell ref="Q8:R8"/>
    <mergeCell ref="T8:U8"/>
    <mergeCell ref="N8:O8"/>
    <mergeCell ref="T10:U10"/>
    <mergeCell ref="N11:O11"/>
    <mergeCell ref="Q11:R11"/>
    <mergeCell ref="T11:U11"/>
    <mergeCell ref="N10:O10"/>
    <mergeCell ref="Q10:R10"/>
    <mergeCell ref="T12:U12"/>
    <mergeCell ref="N13:O13"/>
    <mergeCell ref="Q13:R13"/>
    <mergeCell ref="T13:U13"/>
    <mergeCell ref="N12:O12"/>
    <mergeCell ref="Q12:R12"/>
    <mergeCell ref="T14:U14"/>
    <mergeCell ref="N15:O15"/>
    <mergeCell ref="Q15:R15"/>
    <mergeCell ref="T15:U15"/>
    <mergeCell ref="N14:O14"/>
    <mergeCell ref="Q14:R14"/>
    <mergeCell ref="T16:U16"/>
    <mergeCell ref="N17:O17"/>
    <mergeCell ref="Q17:R17"/>
    <mergeCell ref="T17:U17"/>
    <mergeCell ref="N16:O16"/>
    <mergeCell ref="Q16:R16"/>
    <mergeCell ref="T18:U18"/>
    <mergeCell ref="N26:O26"/>
    <mergeCell ref="Q26:R26"/>
    <mergeCell ref="T26:U26"/>
    <mergeCell ref="N18:O18"/>
    <mergeCell ref="Q18:R18"/>
    <mergeCell ref="Q19:R19"/>
    <mergeCell ref="T19:U19"/>
    <mergeCell ref="Q20:R20"/>
    <mergeCell ref="T20:U2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2" sqref="A2:G2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9" width="18.375" style="0" customWidth="1"/>
  </cols>
  <sheetData>
    <row r="1" spans="1:7" ht="27" customHeight="1">
      <c r="A1" s="193"/>
      <c r="B1" s="193"/>
      <c r="C1" s="193"/>
      <c r="D1" s="2"/>
      <c r="E1" s="2"/>
      <c r="F1" s="2"/>
      <c r="G1" s="2"/>
    </row>
    <row r="2" spans="1:7" ht="39" customHeight="1">
      <c r="A2" s="25" t="s">
        <v>203</v>
      </c>
      <c r="B2" s="25"/>
      <c r="C2" s="25"/>
      <c r="D2" s="25"/>
      <c r="E2" s="25"/>
      <c r="F2" s="25"/>
      <c r="G2" s="25"/>
    </row>
    <row r="3" spans="1:7" ht="15.75" customHeight="1" thickBot="1">
      <c r="A3" s="2"/>
      <c r="B3" s="2"/>
      <c r="C3" s="2"/>
      <c r="D3" s="2" t="s">
        <v>248</v>
      </c>
      <c r="E3" s="2"/>
      <c r="F3" s="2"/>
      <c r="G3" s="16" t="s">
        <v>91</v>
      </c>
    </row>
    <row r="4" spans="1:7" ht="18" customHeight="1">
      <c r="A4" s="30" t="s">
        <v>204</v>
      </c>
      <c r="B4" s="30"/>
      <c r="C4" s="31"/>
      <c r="D4" s="47" t="s">
        <v>205</v>
      </c>
      <c r="E4" s="30"/>
      <c r="F4" s="225" t="s">
        <v>206</v>
      </c>
      <c r="G4" s="226"/>
    </row>
    <row r="5" spans="1:7" ht="24" customHeight="1">
      <c r="A5" s="34"/>
      <c r="B5" s="34"/>
      <c r="C5" s="35"/>
      <c r="D5" s="64" t="s">
        <v>207</v>
      </c>
      <c r="E5" s="64" t="s">
        <v>208</v>
      </c>
      <c r="F5" s="227" t="s">
        <v>207</v>
      </c>
      <c r="G5" s="227" t="s">
        <v>208</v>
      </c>
    </row>
    <row r="6" spans="1:7" ht="6" customHeight="1">
      <c r="A6" s="3"/>
      <c r="B6" s="228"/>
      <c r="C6" s="3"/>
      <c r="D6" s="15"/>
      <c r="E6" s="3"/>
      <c r="F6" s="188"/>
      <c r="G6" s="188"/>
    </row>
    <row r="7" spans="1:7" ht="17.25" customHeight="1">
      <c r="A7" s="3"/>
      <c r="B7" s="228" t="s">
        <v>48</v>
      </c>
      <c r="C7" s="21"/>
      <c r="D7" s="132">
        <v>1624464</v>
      </c>
      <c r="E7" s="132">
        <v>1624464</v>
      </c>
      <c r="F7" s="171">
        <f>SUM(F9:F46)</f>
        <v>1574594</v>
      </c>
      <c r="G7" s="171">
        <f>SUM(G9:G46)</f>
        <v>1574594</v>
      </c>
    </row>
    <row r="8" spans="1:7" ht="6" customHeight="1">
      <c r="A8" s="3"/>
      <c r="B8" s="228"/>
      <c r="C8" s="21"/>
      <c r="D8" s="132"/>
      <c r="E8" s="132"/>
      <c r="F8" s="171"/>
      <c r="G8" s="171"/>
    </row>
    <row r="9" spans="1:8" ht="17.25" customHeight="1">
      <c r="A9" s="3"/>
      <c r="B9" s="228" t="s">
        <v>209</v>
      </c>
      <c r="C9" s="142"/>
      <c r="D9" s="132">
        <v>373066</v>
      </c>
      <c r="E9" s="132">
        <v>354990</v>
      </c>
      <c r="F9" s="171">
        <v>378869</v>
      </c>
      <c r="G9" s="171">
        <v>361042</v>
      </c>
      <c r="H9" s="174"/>
    </row>
    <row r="10" spans="1:8" ht="17.25" customHeight="1">
      <c r="A10" s="13"/>
      <c r="B10" s="228" t="s">
        <v>210</v>
      </c>
      <c r="C10" s="21"/>
      <c r="D10" s="132">
        <v>31042</v>
      </c>
      <c r="E10" s="132">
        <v>31529</v>
      </c>
      <c r="F10" s="171">
        <v>31421</v>
      </c>
      <c r="G10" s="171">
        <v>31670</v>
      </c>
      <c r="H10" s="174"/>
    </row>
    <row r="11" spans="1:7" ht="17.25" customHeight="1">
      <c r="A11" s="13"/>
      <c r="B11" s="228" t="s">
        <v>211</v>
      </c>
      <c r="C11" s="21"/>
      <c r="D11" s="132">
        <v>25294</v>
      </c>
      <c r="E11" s="132">
        <v>29465</v>
      </c>
      <c r="F11" s="171">
        <v>25396</v>
      </c>
      <c r="G11" s="171">
        <v>27621</v>
      </c>
    </row>
    <row r="12" spans="1:7" ht="17.25" customHeight="1">
      <c r="A12" s="13"/>
      <c r="B12" s="228" t="s">
        <v>212</v>
      </c>
      <c r="C12" s="21"/>
      <c r="D12" s="132">
        <v>53687</v>
      </c>
      <c r="E12" s="132">
        <v>53577</v>
      </c>
      <c r="F12" s="171">
        <v>50816</v>
      </c>
      <c r="G12" s="171">
        <v>52066</v>
      </c>
    </row>
    <row r="13" spans="1:7" ht="17.25" customHeight="1">
      <c r="A13" s="13"/>
      <c r="B13" s="228" t="s">
        <v>213</v>
      </c>
      <c r="C13" s="21"/>
      <c r="D13" s="132">
        <v>27845</v>
      </c>
      <c r="E13" s="132">
        <v>35570</v>
      </c>
      <c r="F13" s="171">
        <v>32883</v>
      </c>
      <c r="G13" s="171">
        <v>34863</v>
      </c>
    </row>
    <row r="14" spans="1:7" ht="17.25" customHeight="1">
      <c r="A14" s="13"/>
      <c r="B14" s="228" t="s">
        <v>214</v>
      </c>
      <c r="C14" s="21"/>
      <c r="D14" s="132">
        <v>21155</v>
      </c>
      <c r="E14" s="132">
        <v>25167</v>
      </c>
      <c r="F14" s="171">
        <v>21475</v>
      </c>
      <c r="G14" s="171">
        <v>23565</v>
      </c>
    </row>
    <row r="15" spans="1:7" ht="17.25" customHeight="1">
      <c r="A15" s="13"/>
      <c r="B15" s="228" t="s">
        <v>215</v>
      </c>
      <c r="C15" s="21"/>
      <c r="D15" s="132">
        <v>46489</v>
      </c>
      <c r="E15" s="132">
        <v>45189</v>
      </c>
      <c r="F15" s="171">
        <v>43314</v>
      </c>
      <c r="G15" s="171">
        <v>44885</v>
      </c>
    </row>
    <row r="16" spans="1:7" ht="17.25" customHeight="1">
      <c r="A16" s="13"/>
      <c r="B16" s="228" t="s">
        <v>216</v>
      </c>
      <c r="C16" s="21"/>
      <c r="D16" s="132">
        <v>12233</v>
      </c>
      <c r="E16" s="132">
        <v>11907</v>
      </c>
      <c r="F16" s="171">
        <v>8136</v>
      </c>
      <c r="G16" s="171">
        <v>9388</v>
      </c>
    </row>
    <row r="17" spans="1:7" ht="17.25" customHeight="1">
      <c r="A17" s="13"/>
      <c r="B17" s="228" t="s">
        <v>217</v>
      </c>
      <c r="C17" s="21"/>
      <c r="D17" s="132">
        <v>67129</v>
      </c>
      <c r="E17" s="132">
        <v>66690</v>
      </c>
      <c r="F17" s="171">
        <v>59682</v>
      </c>
      <c r="G17" s="171">
        <v>59287</v>
      </c>
    </row>
    <row r="18" spans="1:7" ht="17.25" customHeight="1">
      <c r="A18" s="13"/>
      <c r="B18" s="228" t="s">
        <v>218</v>
      </c>
      <c r="C18" s="21"/>
      <c r="D18" s="132">
        <v>82836</v>
      </c>
      <c r="E18" s="132">
        <v>83692</v>
      </c>
      <c r="F18" s="171">
        <v>87014</v>
      </c>
      <c r="G18" s="171">
        <v>87924</v>
      </c>
    </row>
    <row r="19" spans="1:7" ht="17.25" customHeight="1">
      <c r="A19" s="13"/>
      <c r="B19" s="228" t="s">
        <v>219</v>
      </c>
      <c r="C19" s="21"/>
      <c r="D19" s="132">
        <v>17230</v>
      </c>
      <c r="E19" s="132">
        <v>17270</v>
      </c>
      <c r="F19" s="171">
        <v>16450</v>
      </c>
      <c r="G19" s="171">
        <v>16482</v>
      </c>
    </row>
    <row r="20" spans="1:7" ht="17.25" customHeight="1">
      <c r="A20" s="13"/>
      <c r="B20" s="228" t="s">
        <v>220</v>
      </c>
      <c r="C20" s="21"/>
      <c r="D20" s="132">
        <v>19312</v>
      </c>
      <c r="E20" s="132">
        <v>19451</v>
      </c>
      <c r="F20" s="171">
        <v>22852</v>
      </c>
      <c r="G20" s="171">
        <v>22852</v>
      </c>
    </row>
    <row r="21" spans="1:7" ht="17.25" customHeight="1">
      <c r="A21" s="13"/>
      <c r="B21" s="228" t="s">
        <v>221</v>
      </c>
      <c r="C21" s="21"/>
      <c r="D21" s="132">
        <v>10475</v>
      </c>
      <c r="E21" s="132">
        <v>10542</v>
      </c>
      <c r="F21" s="171">
        <v>9047</v>
      </c>
      <c r="G21" s="171">
        <v>8542</v>
      </c>
    </row>
    <row r="22" spans="1:7" ht="17.25" customHeight="1">
      <c r="A22" s="13"/>
      <c r="B22" s="228" t="s">
        <v>222</v>
      </c>
      <c r="C22" s="21"/>
      <c r="D22" s="132">
        <v>21284</v>
      </c>
      <c r="E22" s="132">
        <v>21784</v>
      </c>
      <c r="F22" s="171">
        <v>23747</v>
      </c>
      <c r="G22" s="171">
        <v>23330</v>
      </c>
    </row>
    <row r="23" spans="1:7" ht="17.25" customHeight="1">
      <c r="A23" s="13"/>
      <c r="B23" s="228" t="s">
        <v>223</v>
      </c>
      <c r="C23" s="21"/>
      <c r="D23" s="132">
        <v>2789</v>
      </c>
      <c r="E23" s="132">
        <v>2766</v>
      </c>
      <c r="F23" s="171">
        <v>2725</v>
      </c>
      <c r="G23" s="171">
        <v>2605</v>
      </c>
    </row>
    <row r="24" spans="1:7" ht="17.25" customHeight="1">
      <c r="A24" s="13"/>
      <c r="B24" s="228" t="s">
        <v>224</v>
      </c>
      <c r="C24" s="21"/>
      <c r="D24" s="132">
        <v>48510</v>
      </c>
      <c r="E24" s="132">
        <v>48010</v>
      </c>
      <c r="F24" s="171">
        <v>45366</v>
      </c>
      <c r="G24" s="171">
        <v>44136</v>
      </c>
    </row>
    <row r="25" spans="1:7" ht="17.25" customHeight="1">
      <c r="A25" s="13"/>
      <c r="B25" s="228" t="s">
        <v>225</v>
      </c>
      <c r="C25" s="21"/>
      <c r="D25" s="132">
        <v>18642</v>
      </c>
      <c r="E25" s="132">
        <v>18443</v>
      </c>
      <c r="F25" s="171">
        <v>16944</v>
      </c>
      <c r="G25" s="171">
        <v>18220</v>
      </c>
    </row>
    <row r="26" spans="1:7" ht="17.25" customHeight="1">
      <c r="A26" s="13"/>
      <c r="B26" s="228" t="s">
        <v>226</v>
      </c>
      <c r="C26" s="21"/>
      <c r="D26" s="132">
        <v>76229</v>
      </c>
      <c r="E26" s="132">
        <v>77869</v>
      </c>
      <c r="F26" s="171">
        <v>74767</v>
      </c>
      <c r="G26" s="171">
        <v>75731</v>
      </c>
    </row>
    <row r="27" spans="1:7" ht="17.25" customHeight="1">
      <c r="A27" s="13"/>
      <c r="B27" s="228" t="s">
        <v>227</v>
      </c>
      <c r="C27" s="21"/>
      <c r="D27" s="132">
        <v>13590</v>
      </c>
      <c r="E27" s="132">
        <v>13139</v>
      </c>
      <c r="F27" s="171">
        <v>12708</v>
      </c>
      <c r="G27" s="171">
        <v>11922</v>
      </c>
    </row>
    <row r="28" spans="1:7" ht="17.25" customHeight="1">
      <c r="A28" s="13"/>
      <c r="B28" s="228" t="s">
        <v>228</v>
      </c>
      <c r="C28" s="21"/>
      <c r="D28" s="132">
        <v>32125</v>
      </c>
      <c r="E28" s="132">
        <v>31825</v>
      </c>
      <c r="F28" s="171">
        <v>32888</v>
      </c>
      <c r="G28" s="171">
        <v>32783</v>
      </c>
    </row>
    <row r="29" spans="1:7" ht="17.25" customHeight="1">
      <c r="A29" s="13"/>
      <c r="B29" s="228" t="s">
        <v>249</v>
      </c>
      <c r="C29" s="21"/>
      <c r="D29" s="132">
        <v>6363</v>
      </c>
      <c r="E29" s="132">
        <v>10013</v>
      </c>
      <c r="F29" s="171">
        <v>5652</v>
      </c>
      <c r="G29" s="171">
        <v>6792</v>
      </c>
    </row>
    <row r="30" spans="1:7" ht="17.25" customHeight="1">
      <c r="A30" s="13"/>
      <c r="B30" s="228" t="s">
        <v>229</v>
      </c>
      <c r="C30" s="21"/>
      <c r="D30" s="132">
        <v>12267</v>
      </c>
      <c r="E30" s="132">
        <v>12661</v>
      </c>
      <c r="F30" s="171">
        <v>11232</v>
      </c>
      <c r="G30" s="171">
        <v>11603</v>
      </c>
    </row>
    <row r="31" spans="1:7" ht="17.25" customHeight="1">
      <c r="A31" s="13"/>
      <c r="B31" s="228" t="s">
        <v>230</v>
      </c>
      <c r="C31" s="21"/>
      <c r="D31" s="132">
        <v>13130</v>
      </c>
      <c r="E31" s="132">
        <v>13132</v>
      </c>
      <c r="F31" s="171">
        <v>10529</v>
      </c>
      <c r="G31" s="171">
        <v>11314</v>
      </c>
    </row>
    <row r="32" spans="1:7" ht="17.25" customHeight="1">
      <c r="A32" s="13"/>
      <c r="B32" s="228" t="s">
        <v>231</v>
      </c>
      <c r="C32" s="21"/>
      <c r="D32" s="132">
        <v>63573</v>
      </c>
      <c r="E32" s="132">
        <v>61399</v>
      </c>
      <c r="F32" s="171">
        <v>53266</v>
      </c>
      <c r="G32" s="171">
        <v>52663</v>
      </c>
    </row>
    <row r="33" spans="1:7" ht="17.25" customHeight="1">
      <c r="A33" s="13"/>
      <c r="B33" s="228" t="s">
        <v>232</v>
      </c>
      <c r="C33" s="21"/>
      <c r="D33" s="132">
        <v>28476</v>
      </c>
      <c r="E33" s="132">
        <v>28785</v>
      </c>
      <c r="F33" s="171">
        <v>27847</v>
      </c>
      <c r="G33" s="171">
        <v>27615</v>
      </c>
    </row>
    <row r="34" spans="1:7" ht="17.25" customHeight="1">
      <c r="A34" s="13"/>
      <c r="B34" s="228" t="s">
        <v>233</v>
      </c>
      <c r="C34" s="21"/>
      <c r="D34" s="132">
        <v>41077</v>
      </c>
      <c r="E34" s="132">
        <v>42057</v>
      </c>
      <c r="F34" s="171">
        <v>36933</v>
      </c>
      <c r="G34" s="171">
        <v>35494</v>
      </c>
    </row>
    <row r="35" spans="1:7" ht="17.25" customHeight="1">
      <c r="A35" s="13"/>
      <c r="B35" s="228" t="s">
        <v>234</v>
      </c>
      <c r="C35" s="21"/>
      <c r="D35" s="132">
        <v>23421</v>
      </c>
      <c r="E35" s="132">
        <v>23915</v>
      </c>
      <c r="F35" s="171">
        <v>19981</v>
      </c>
      <c r="G35" s="171">
        <v>20078</v>
      </c>
    </row>
    <row r="36" spans="1:7" ht="17.25" customHeight="1">
      <c r="A36" s="13"/>
      <c r="B36" s="228" t="s">
        <v>235</v>
      </c>
      <c r="C36" s="21"/>
      <c r="D36" s="132">
        <v>13164</v>
      </c>
      <c r="E36" s="132">
        <v>13100</v>
      </c>
      <c r="F36" s="171">
        <v>11347</v>
      </c>
      <c r="G36" s="171">
        <v>11302</v>
      </c>
    </row>
    <row r="37" spans="1:7" ht="17.25" customHeight="1">
      <c r="A37" s="13"/>
      <c r="B37" s="228" t="s">
        <v>236</v>
      </c>
      <c r="C37" s="21"/>
      <c r="D37" s="132">
        <v>8708</v>
      </c>
      <c r="E37" s="132">
        <v>9208</v>
      </c>
      <c r="F37" s="171">
        <v>7484</v>
      </c>
      <c r="G37" s="171">
        <v>8614</v>
      </c>
    </row>
    <row r="38" spans="1:7" ht="17.25" customHeight="1">
      <c r="A38" s="13"/>
      <c r="B38" s="228" t="s">
        <v>237</v>
      </c>
      <c r="C38" s="21"/>
      <c r="D38" s="132">
        <v>18240</v>
      </c>
      <c r="E38" s="132">
        <v>18102</v>
      </c>
      <c r="F38" s="171">
        <v>16535</v>
      </c>
      <c r="G38" s="171">
        <v>16461</v>
      </c>
    </row>
    <row r="39" spans="1:7" ht="17.25" customHeight="1">
      <c r="A39" s="13"/>
      <c r="B39" s="228" t="s">
        <v>238</v>
      </c>
      <c r="C39" s="21"/>
      <c r="D39" s="132">
        <v>22699</v>
      </c>
      <c r="E39" s="132">
        <v>24183</v>
      </c>
      <c r="F39" s="171">
        <v>20171</v>
      </c>
      <c r="G39" s="171">
        <v>22431</v>
      </c>
    </row>
    <row r="40" spans="1:7" ht="17.25" customHeight="1">
      <c r="A40" s="13"/>
      <c r="B40" s="228" t="s">
        <v>239</v>
      </c>
      <c r="C40" s="21"/>
      <c r="D40" s="132">
        <v>103517</v>
      </c>
      <c r="E40" s="132">
        <v>101324</v>
      </c>
      <c r="F40" s="171">
        <v>99282</v>
      </c>
      <c r="G40" s="171">
        <v>97231</v>
      </c>
    </row>
    <row r="41" spans="1:7" ht="17.25" customHeight="1">
      <c r="A41" s="13"/>
      <c r="B41" s="228" t="s">
        <v>240</v>
      </c>
      <c r="C41" s="21"/>
      <c r="D41" s="132">
        <v>16092</v>
      </c>
      <c r="E41" s="132">
        <v>16300</v>
      </c>
      <c r="F41" s="171">
        <v>16194</v>
      </c>
      <c r="G41" s="171">
        <v>16465</v>
      </c>
    </row>
    <row r="42" spans="1:7" ht="17.25" customHeight="1">
      <c r="A42" s="13"/>
      <c r="B42" s="228" t="s">
        <v>241</v>
      </c>
      <c r="C42" s="21"/>
      <c r="D42" s="132">
        <v>22577</v>
      </c>
      <c r="E42" s="132">
        <v>21029</v>
      </c>
      <c r="F42" s="171">
        <v>17867</v>
      </c>
      <c r="G42" s="171">
        <v>18696</v>
      </c>
    </row>
    <row r="43" spans="1:7" ht="17.25" customHeight="1">
      <c r="A43" s="13"/>
      <c r="B43" s="228" t="s">
        <v>242</v>
      </c>
      <c r="C43" s="21"/>
      <c r="D43" s="132">
        <v>28859</v>
      </c>
      <c r="E43" s="132">
        <v>28137</v>
      </c>
      <c r="F43" s="171">
        <v>26466</v>
      </c>
      <c r="G43" s="171">
        <v>26419</v>
      </c>
    </row>
    <row r="44" spans="1:7" ht="17.25" customHeight="1">
      <c r="A44" s="13"/>
      <c r="B44" s="228" t="s">
        <v>243</v>
      </c>
      <c r="C44" s="21"/>
      <c r="D44" s="132" t="s">
        <v>250</v>
      </c>
      <c r="E44" s="132" t="s">
        <v>250</v>
      </c>
      <c r="F44" s="171">
        <v>6600</v>
      </c>
      <c r="G44" s="171">
        <v>6724</v>
      </c>
    </row>
    <row r="45" spans="1:7" ht="17.25" customHeight="1">
      <c r="A45" s="13"/>
      <c r="B45" s="228" t="s">
        <v>244</v>
      </c>
      <c r="C45" s="21"/>
      <c r="D45" s="132">
        <v>11319</v>
      </c>
      <c r="E45" s="132">
        <v>11381</v>
      </c>
      <c r="F45" s="171">
        <v>11266</v>
      </c>
      <c r="G45" s="171">
        <v>11466</v>
      </c>
    </row>
    <row r="46" spans="1:7" ht="17.25" customHeight="1">
      <c r="A46" s="13"/>
      <c r="B46" s="228" t="s">
        <v>245</v>
      </c>
      <c r="C46" s="21"/>
      <c r="D46" s="132">
        <v>190020</v>
      </c>
      <c r="E46" s="132">
        <v>190863</v>
      </c>
      <c r="F46" s="171">
        <v>179442</v>
      </c>
      <c r="G46" s="171">
        <v>184312</v>
      </c>
    </row>
    <row r="47" spans="1:7" ht="6" customHeight="1" thickBot="1">
      <c r="A47" s="4"/>
      <c r="B47" s="85"/>
      <c r="C47" s="4"/>
      <c r="D47" s="20"/>
      <c r="E47" s="4"/>
      <c r="F47" s="87"/>
      <c r="G47" s="87"/>
    </row>
    <row r="48" spans="1:7" ht="18" customHeight="1">
      <c r="A48" s="89" t="s">
        <v>246</v>
      </c>
      <c r="B48" s="89"/>
      <c r="C48" s="2"/>
      <c r="D48" s="7" t="s">
        <v>247</v>
      </c>
      <c r="E48" s="2"/>
      <c r="F48" s="2"/>
      <c r="G48" s="2"/>
    </row>
  </sheetData>
  <mergeCells count="5">
    <mergeCell ref="A1:C1"/>
    <mergeCell ref="A2:G2"/>
    <mergeCell ref="A4:C5"/>
    <mergeCell ref="F4:G4"/>
    <mergeCell ref="D4:E4"/>
  </mergeCells>
  <printOptions horizontalCentered="1"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2" sqref="A2:M2"/>
    </sheetView>
  </sheetViews>
  <sheetFormatPr defaultColWidth="9.00390625" defaultRowHeight="13.5"/>
  <cols>
    <col min="1" max="1" width="1.625" style="210" customWidth="1"/>
    <col min="2" max="3" width="4.625" style="210" customWidth="1"/>
    <col min="4" max="4" width="10.625" style="210" customWidth="1"/>
    <col min="5" max="5" width="1.625" style="1" customWidth="1"/>
    <col min="6" max="6" width="18.625" style="1" customWidth="1"/>
    <col min="7" max="7" width="5.625" style="1" customWidth="1"/>
    <col min="8" max="8" width="1.625" style="210" customWidth="1"/>
    <col min="9" max="10" width="4.625" style="210" customWidth="1"/>
    <col min="11" max="11" width="10.625" style="210" customWidth="1"/>
    <col min="12" max="12" width="1.625" style="1" customWidth="1"/>
    <col min="13" max="13" width="18.625" style="1" customWidth="1"/>
    <col min="14" max="14" width="7.375" style="1" customWidth="1"/>
    <col min="15" max="15" width="7.50390625" style="1" customWidth="1"/>
    <col min="16" max="17" width="14.75390625" style="1" customWidth="1"/>
  </cols>
  <sheetData>
    <row r="1" spans="7:17" ht="19.5" customHeight="1">
      <c r="G1"/>
      <c r="H1" s="147"/>
      <c r="N1"/>
      <c r="O1"/>
      <c r="P1"/>
      <c r="Q1"/>
    </row>
    <row r="2" spans="1:17" ht="27" customHeight="1">
      <c r="A2" s="211" t="s">
        <v>184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212"/>
      <c r="P2" s="212"/>
      <c r="Q2" s="212"/>
    </row>
    <row r="3" spans="1:17" ht="16.5" customHeight="1" thickBot="1">
      <c r="A3" s="147"/>
      <c r="B3" s="147"/>
      <c r="C3" s="147"/>
      <c r="D3" s="147"/>
      <c r="E3" s="13"/>
      <c r="F3" s="13"/>
      <c r="G3" s="13"/>
      <c r="H3" s="147"/>
      <c r="I3" s="147"/>
      <c r="J3" s="147"/>
      <c r="K3" s="147"/>
      <c r="L3" s="13"/>
      <c r="M3" s="213" t="s">
        <v>91</v>
      </c>
      <c r="N3" s="213"/>
      <c r="O3" s="13"/>
      <c r="P3" s="13"/>
      <c r="Q3" s="213"/>
    </row>
    <row r="4" spans="1:17" ht="30" customHeight="1">
      <c r="A4" s="214" t="s">
        <v>185</v>
      </c>
      <c r="B4" s="214"/>
      <c r="C4" s="214"/>
      <c r="D4" s="214"/>
      <c r="E4" s="214"/>
      <c r="F4" s="78" t="s">
        <v>186</v>
      </c>
      <c r="G4"/>
      <c r="H4" s="214" t="s">
        <v>185</v>
      </c>
      <c r="I4" s="214"/>
      <c r="J4" s="214"/>
      <c r="K4" s="214"/>
      <c r="L4" s="214"/>
      <c r="M4" s="78" t="s">
        <v>186</v>
      </c>
      <c r="N4"/>
      <c r="O4"/>
      <c r="P4"/>
      <c r="Q4"/>
    </row>
    <row r="5" spans="1:17" ht="6" customHeight="1">
      <c r="A5" s="147"/>
      <c r="B5" s="215"/>
      <c r="C5" s="215"/>
      <c r="D5" s="215"/>
      <c r="E5" s="216"/>
      <c r="F5" s="217"/>
      <c r="G5"/>
      <c r="H5" s="147"/>
      <c r="I5" s="215"/>
      <c r="J5" s="215"/>
      <c r="K5" s="215"/>
      <c r="L5" s="216"/>
      <c r="M5" s="217"/>
      <c r="N5"/>
      <c r="O5"/>
      <c r="P5"/>
      <c r="Q5"/>
    </row>
    <row r="6" spans="1:17" ht="19.5" customHeight="1">
      <c r="A6" s="147"/>
      <c r="B6" s="218" t="s">
        <v>48</v>
      </c>
      <c r="C6" s="218"/>
      <c r="D6" s="218"/>
      <c r="E6" s="216"/>
      <c r="F6" s="70">
        <v>255136</v>
      </c>
      <c r="G6"/>
      <c r="H6" s="147"/>
      <c r="I6" s="218" t="s">
        <v>187</v>
      </c>
      <c r="J6" s="218"/>
      <c r="K6" s="218"/>
      <c r="L6" s="216"/>
      <c r="M6" s="70">
        <v>5278</v>
      </c>
      <c r="N6"/>
      <c r="O6"/>
      <c r="P6"/>
      <c r="Q6"/>
    </row>
    <row r="7" spans="1:17" ht="19.5" customHeight="1">
      <c r="A7" s="147"/>
      <c r="B7" s="147"/>
      <c r="C7" s="218" t="s">
        <v>188</v>
      </c>
      <c r="D7" s="218"/>
      <c r="E7" s="216"/>
      <c r="F7" s="70">
        <v>171347</v>
      </c>
      <c r="G7"/>
      <c r="H7" s="147"/>
      <c r="I7" s="147"/>
      <c r="J7" s="218" t="s">
        <v>188</v>
      </c>
      <c r="K7" s="218"/>
      <c r="L7" s="216"/>
      <c r="M7" s="70">
        <v>789</v>
      </c>
      <c r="N7"/>
      <c r="O7"/>
      <c r="P7"/>
      <c r="Q7"/>
    </row>
    <row r="8" spans="1:17" ht="19.5" customHeight="1">
      <c r="A8" s="147"/>
      <c r="B8" s="147"/>
      <c r="C8" s="218" t="s">
        <v>189</v>
      </c>
      <c r="D8" s="218"/>
      <c r="E8" s="216"/>
      <c r="F8" s="70">
        <v>83789</v>
      </c>
      <c r="G8"/>
      <c r="H8" s="147"/>
      <c r="I8" s="147"/>
      <c r="J8" s="218" t="s">
        <v>189</v>
      </c>
      <c r="K8" s="218"/>
      <c r="L8" s="216"/>
      <c r="M8" s="70">
        <v>4489</v>
      </c>
      <c r="N8"/>
      <c r="O8"/>
      <c r="P8"/>
      <c r="Q8"/>
    </row>
    <row r="9" spans="1:17" ht="6" customHeight="1">
      <c r="A9" s="147"/>
      <c r="B9" s="54"/>
      <c r="C9" s="54"/>
      <c r="D9" s="54"/>
      <c r="E9" s="216"/>
      <c r="F9" s="70"/>
      <c r="G9"/>
      <c r="H9" s="147"/>
      <c r="I9" s="54"/>
      <c r="J9" s="54"/>
      <c r="K9" s="54"/>
      <c r="L9" s="216"/>
      <c r="M9" s="70"/>
      <c r="N9"/>
      <c r="O9"/>
      <c r="P9"/>
      <c r="Q9"/>
    </row>
    <row r="10" spans="1:17" ht="19.5" customHeight="1">
      <c r="A10" s="147"/>
      <c r="B10" s="218" t="s">
        <v>190</v>
      </c>
      <c r="C10" s="218"/>
      <c r="D10" s="218"/>
      <c r="E10" s="216"/>
      <c r="F10" s="70">
        <v>2248</v>
      </c>
      <c r="G10"/>
      <c r="H10" s="147"/>
      <c r="I10" s="218" t="s">
        <v>191</v>
      </c>
      <c r="J10" s="218"/>
      <c r="K10" s="218"/>
      <c r="L10" s="216"/>
      <c r="M10" s="70">
        <v>3728</v>
      </c>
      <c r="N10"/>
      <c r="O10"/>
      <c r="P10"/>
      <c r="Q10"/>
    </row>
    <row r="11" spans="1:17" ht="19.5" customHeight="1">
      <c r="A11" s="147"/>
      <c r="B11" s="147"/>
      <c r="C11" s="218" t="s">
        <v>188</v>
      </c>
      <c r="D11" s="218"/>
      <c r="E11" s="216"/>
      <c r="F11" s="70">
        <v>1794</v>
      </c>
      <c r="G11"/>
      <c r="H11" s="147"/>
      <c r="I11" s="147"/>
      <c r="J11" s="218" t="s">
        <v>188</v>
      </c>
      <c r="K11" s="218"/>
      <c r="L11" s="216"/>
      <c r="M11" s="70">
        <v>2529</v>
      </c>
      <c r="N11"/>
      <c r="O11"/>
      <c r="P11"/>
      <c r="Q11"/>
    </row>
    <row r="12" spans="1:17" ht="19.5" customHeight="1">
      <c r="A12" s="147"/>
      <c r="B12" s="147"/>
      <c r="C12" s="218" t="s">
        <v>189</v>
      </c>
      <c r="D12" s="218"/>
      <c r="E12" s="216"/>
      <c r="F12" s="70">
        <v>454</v>
      </c>
      <c r="G12"/>
      <c r="H12" s="147"/>
      <c r="I12" s="147"/>
      <c r="J12" s="218" t="s">
        <v>189</v>
      </c>
      <c r="K12" s="218"/>
      <c r="L12" s="216"/>
      <c r="M12" s="70">
        <v>1199</v>
      </c>
      <c r="N12"/>
      <c r="O12"/>
      <c r="P12"/>
      <c r="Q12"/>
    </row>
    <row r="13" spans="1:17" ht="6" customHeight="1">
      <c r="A13" s="147"/>
      <c r="B13" s="54"/>
      <c r="C13" s="54"/>
      <c r="D13" s="54"/>
      <c r="E13" s="216"/>
      <c r="F13" s="70"/>
      <c r="G13"/>
      <c r="H13" s="147"/>
      <c r="I13" s="54"/>
      <c r="J13" s="54"/>
      <c r="K13" s="54"/>
      <c r="L13" s="216"/>
      <c r="M13" s="70"/>
      <c r="N13"/>
      <c r="O13"/>
      <c r="P13"/>
      <c r="Q13"/>
    </row>
    <row r="14" spans="1:17" ht="19.5" customHeight="1">
      <c r="A14" s="147"/>
      <c r="B14" s="218" t="s">
        <v>192</v>
      </c>
      <c r="C14" s="218"/>
      <c r="D14" s="218"/>
      <c r="E14" s="216"/>
      <c r="F14" s="70">
        <v>4828</v>
      </c>
      <c r="G14"/>
      <c r="H14" s="147"/>
      <c r="I14" s="218" t="s">
        <v>193</v>
      </c>
      <c r="J14" s="218"/>
      <c r="K14" s="218"/>
      <c r="L14" s="216"/>
      <c r="M14" s="70">
        <v>20189</v>
      </c>
      <c r="N14"/>
      <c r="O14"/>
      <c r="P14"/>
      <c r="Q14"/>
    </row>
    <row r="15" spans="1:17" ht="19.5" customHeight="1">
      <c r="A15" s="147"/>
      <c r="B15" s="147"/>
      <c r="C15" s="218" t="s">
        <v>188</v>
      </c>
      <c r="D15" s="218"/>
      <c r="E15" s="216"/>
      <c r="F15" s="70">
        <v>3287</v>
      </c>
      <c r="G15"/>
      <c r="H15" s="147"/>
      <c r="I15" s="147"/>
      <c r="J15" s="218" t="s">
        <v>188</v>
      </c>
      <c r="K15" s="218"/>
      <c r="L15" s="216"/>
      <c r="M15" s="70">
        <v>16463</v>
      </c>
      <c r="N15"/>
      <c r="O15"/>
      <c r="P15"/>
      <c r="Q15"/>
    </row>
    <row r="16" spans="1:17" ht="19.5" customHeight="1">
      <c r="A16" s="147"/>
      <c r="B16" s="147"/>
      <c r="C16" s="218" t="s">
        <v>189</v>
      </c>
      <c r="D16" s="218"/>
      <c r="E16" s="216"/>
      <c r="F16" s="70">
        <v>1541</v>
      </c>
      <c r="G16"/>
      <c r="H16" s="147"/>
      <c r="I16" s="147"/>
      <c r="J16" s="218" t="s">
        <v>189</v>
      </c>
      <c r="K16" s="218"/>
      <c r="L16" s="216"/>
      <c r="M16" s="70">
        <v>3726</v>
      </c>
      <c r="N16"/>
      <c r="O16"/>
      <c r="P16"/>
      <c r="Q16"/>
    </row>
    <row r="17" spans="1:17" ht="6" customHeight="1">
      <c r="A17" s="147"/>
      <c r="B17" s="54"/>
      <c r="C17" s="54"/>
      <c r="D17" s="54"/>
      <c r="E17" s="216"/>
      <c r="F17" s="70"/>
      <c r="G17"/>
      <c r="H17" s="147"/>
      <c r="I17" s="54"/>
      <c r="J17" s="54"/>
      <c r="K17" s="54"/>
      <c r="L17" s="216"/>
      <c r="M17" s="70"/>
      <c r="N17"/>
      <c r="O17"/>
      <c r="P17"/>
      <c r="Q17"/>
    </row>
    <row r="18" spans="1:17" ht="19.5" customHeight="1">
      <c r="A18" s="147"/>
      <c r="B18" s="218" t="s">
        <v>194</v>
      </c>
      <c r="C18" s="218"/>
      <c r="D18" s="218"/>
      <c r="E18" s="216"/>
      <c r="F18" s="70">
        <v>37084</v>
      </c>
      <c r="G18"/>
      <c r="H18" s="147"/>
      <c r="I18" s="218" t="s">
        <v>195</v>
      </c>
      <c r="J18" s="218"/>
      <c r="K18" s="218"/>
      <c r="L18" s="216"/>
      <c r="M18" s="70">
        <v>6116</v>
      </c>
      <c r="N18"/>
      <c r="O18"/>
      <c r="P18"/>
      <c r="Q18"/>
    </row>
    <row r="19" spans="1:17" ht="19.5" customHeight="1">
      <c r="A19" s="147"/>
      <c r="B19" s="147"/>
      <c r="C19" s="218" t="s">
        <v>188</v>
      </c>
      <c r="D19" s="218"/>
      <c r="E19" s="216"/>
      <c r="F19" s="70">
        <v>26975</v>
      </c>
      <c r="G19"/>
      <c r="H19" s="147"/>
      <c r="I19" s="147"/>
      <c r="J19" s="218" t="s">
        <v>188</v>
      </c>
      <c r="K19" s="218"/>
      <c r="L19" s="216"/>
      <c r="M19" s="70">
        <v>3013</v>
      </c>
      <c r="N19"/>
      <c r="O19"/>
      <c r="P19"/>
      <c r="Q19"/>
    </row>
    <row r="20" spans="1:17" ht="19.5" customHeight="1">
      <c r="A20" s="147"/>
      <c r="B20" s="147"/>
      <c r="C20" s="218" t="s">
        <v>189</v>
      </c>
      <c r="D20" s="218"/>
      <c r="E20" s="216"/>
      <c r="F20" s="70">
        <v>10109</v>
      </c>
      <c r="G20"/>
      <c r="H20" s="147"/>
      <c r="I20" s="147"/>
      <c r="J20" s="218" t="s">
        <v>189</v>
      </c>
      <c r="K20" s="218"/>
      <c r="L20" s="216"/>
      <c r="M20" s="70">
        <v>3103</v>
      </c>
      <c r="N20"/>
      <c r="O20"/>
      <c r="P20"/>
      <c r="Q20"/>
    </row>
    <row r="21" spans="1:17" ht="6" customHeight="1">
      <c r="A21" s="147"/>
      <c r="B21" s="54"/>
      <c r="C21" s="54"/>
      <c r="D21" s="54"/>
      <c r="E21" s="216"/>
      <c r="F21" s="70"/>
      <c r="G21"/>
      <c r="H21" s="147"/>
      <c r="I21" s="54"/>
      <c r="J21" s="54"/>
      <c r="K21" s="54"/>
      <c r="L21" s="216"/>
      <c r="M21" s="70"/>
      <c r="N21"/>
      <c r="O21"/>
      <c r="P21"/>
      <c r="Q21"/>
    </row>
    <row r="22" spans="1:17" ht="19.5" customHeight="1">
      <c r="A22" s="147"/>
      <c r="B22" s="218" t="s">
        <v>196</v>
      </c>
      <c r="C22" s="218"/>
      <c r="D22" s="218"/>
      <c r="E22" s="216"/>
      <c r="F22" s="70">
        <v>4801</v>
      </c>
      <c r="G22"/>
      <c r="H22" s="147"/>
      <c r="I22" s="218" t="s">
        <v>197</v>
      </c>
      <c r="J22" s="218"/>
      <c r="K22" s="218"/>
      <c r="L22" s="216"/>
      <c r="M22" s="70">
        <v>40924</v>
      </c>
      <c r="N22"/>
      <c r="O22"/>
      <c r="P22"/>
      <c r="Q22"/>
    </row>
    <row r="23" spans="1:17" ht="19.5" customHeight="1">
      <c r="A23" s="147"/>
      <c r="B23" s="147"/>
      <c r="C23" s="218" t="s">
        <v>188</v>
      </c>
      <c r="D23" s="218"/>
      <c r="E23" s="216"/>
      <c r="F23" s="70">
        <v>2979</v>
      </c>
      <c r="G23"/>
      <c r="H23" s="147"/>
      <c r="I23" s="147"/>
      <c r="J23" s="218" t="s">
        <v>188</v>
      </c>
      <c r="K23" s="218"/>
      <c r="L23" s="216"/>
      <c r="M23" s="70">
        <v>25974</v>
      </c>
      <c r="N23"/>
      <c r="O23"/>
      <c r="P23"/>
      <c r="Q23"/>
    </row>
    <row r="24" spans="1:17" ht="19.5" customHeight="1">
      <c r="A24" s="147"/>
      <c r="B24" s="147"/>
      <c r="C24" s="218" t="s">
        <v>189</v>
      </c>
      <c r="D24" s="218"/>
      <c r="E24" s="216"/>
      <c r="F24" s="70">
        <v>1822</v>
      </c>
      <c r="G24"/>
      <c r="H24" s="147"/>
      <c r="I24" s="147"/>
      <c r="J24" s="218" t="s">
        <v>189</v>
      </c>
      <c r="K24" s="218"/>
      <c r="L24" s="216"/>
      <c r="M24" s="70">
        <v>14950</v>
      </c>
      <c r="N24"/>
      <c r="O24"/>
      <c r="P24"/>
      <c r="Q24"/>
    </row>
    <row r="25" spans="1:17" ht="6" customHeight="1">
      <c r="A25" s="147"/>
      <c r="B25" s="54"/>
      <c r="C25" s="54"/>
      <c r="D25" s="54"/>
      <c r="E25" s="216"/>
      <c r="F25" s="70"/>
      <c r="G25"/>
      <c r="H25" s="147"/>
      <c r="I25" s="54"/>
      <c r="J25" s="54"/>
      <c r="K25" s="54"/>
      <c r="L25" s="216"/>
      <c r="M25" s="70"/>
      <c r="N25"/>
      <c r="O25"/>
      <c r="P25"/>
      <c r="Q25"/>
    </row>
    <row r="26" spans="1:17" ht="19.5" customHeight="1">
      <c r="A26" s="147"/>
      <c r="B26" s="218" t="s">
        <v>198</v>
      </c>
      <c r="C26" s="218"/>
      <c r="D26" s="218"/>
      <c r="E26" s="216"/>
      <c r="F26" s="70">
        <v>9563</v>
      </c>
      <c r="G26"/>
      <c r="H26" s="147"/>
      <c r="I26" s="218" t="s">
        <v>199</v>
      </c>
      <c r="J26" s="218"/>
      <c r="K26" s="218"/>
      <c r="L26" s="216"/>
      <c r="M26" s="70">
        <v>12379</v>
      </c>
      <c r="N26"/>
      <c r="O26"/>
      <c r="P26"/>
      <c r="Q26"/>
    </row>
    <row r="27" spans="1:17" ht="19.5" customHeight="1">
      <c r="A27" s="147"/>
      <c r="B27" s="147"/>
      <c r="C27" s="218" t="s">
        <v>188</v>
      </c>
      <c r="D27" s="218"/>
      <c r="E27" s="216"/>
      <c r="F27" s="70">
        <v>7175</v>
      </c>
      <c r="G27"/>
      <c r="H27" s="147"/>
      <c r="I27" s="147"/>
      <c r="J27" s="218" t="s">
        <v>188</v>
      </c>
      <c r="K27" s="218"/>
      <c r="L27" s="216"/>
      <c r="M27" s="70">
        <v>7963</v>
      </c>
      <c r="N27"/>
      <c r="O27"/>
      <c r="P27"/>
      <c r="Q27"/>
    </row>
    <row r="28" spans="1:17" ht="18.75" customHeight="1">
      <c r="A28" s="147"/>
      <c r="B28" s="147"/>
      <c r="C28" s="218" t="s">
        <v>189</v>
      </c>
      <c r="D28" s="218"/>
      <c r="E28" s="216"/>
      <c r="F28" s="70">
        <v>2388</v>
      </c>
      <c r="G28"/>
      <c r="H28" s="147"/>
      <c r="I28" s="147"/>
      <c r="J28" s="218" t="s">
        <v>189</v>
      </c>
      <c r="K28" s="218"/>
      <c r="L28" s="216"/>
      <c r="M28" s="70">
        <v>4416</v>
      </c>
      <c r="N28"/>
      <c r="O28"/>
      <c r="P28"/>
      <c r="Q28"/>
    </row>
    <row r="29" spans="1:17" ht="6" customHeight="1">
      <c r="A29" s="147"/>
      <c r="B29" s="54"/>
      <c r="C29" s="54"/>
      <c r="D29" s="54"/>
      <c r="E29" s="216"/>
      <c r="F29" s="70"/>
      <c r="G29"/>
      <c r="H29" s="147"/>
      <c r="I29" s="54"/>
      <c r="J29" s="54"/>
      <c r="K29" s="54"/>
      <c r="L29" s="216"/>
      <c r="M29" s="70"/>
      <c r="N29"/>
      <c r="O29"/>
      <c r="P29"/>
      <c r="Q29"/>
    </row>
    <row r="30" spans="1:17" ht="19.5" customHeight="1">
      <c r="A30" s="147"/>
      <c r="B30" s="218" t="s">
        <v>200</v>
      </c>
      <c r="C30" s="218"/>
      <c r="D30" s="218"/>
      <c r="E30" s="216"/>
      <c r="F30" s="70">
        <v>105569</v>
      </c>
      <c r="G30"/>
      <c r="H30" s="147"/>
      <c r="I30" s="218" t="s">
        <v>201</v>
      </c>
      <c r="J30" s="218"/>
      <c r="K30" s="218"/>
      <c r="L30" s="216"/>
      <c r="M30" s="70">
        <v>2429</v>
      </c>
      <c r="N30"/>
      <c r="O30"/>
      <c r="P30"/>
      <c r="Q30"/>
    </row>
    <row r="31" spans="1:17" ht="19.5" customHeight="1">
      <c r="A31" s="147"/>
      <c r="B31" s="147"/>
      <c r="C31" s="218" t="s">
        <v>188</v>
      </c>
      <c r="D31" s="218"/>
      <c r="E31" s="216"/>
      <c r="F31" s="70">
        <v>72376</v>
      </c>
      <c r="G31"/>
      <c r="H31" s="147"/>
      <c r="I31" s="147"/>
      <c r="J31" s="218" t="s">
        <v>188</v>
      </c>
      <c r="K31" s="218"/>
      <c r="L31" s="216"/>
      <c r="M31" s="70">
        <v>30</v>
      </c>
      <c r="N31"/>
      <c r="O31"/>
      <c r="P31"/>
      <c r="Q31"/>
    </row>
    <row r="32" spans="1:17" ht="19.5" customHeight="1">
      <c r="A32" s="147"/>
      <c r="B32" s="147"/>
      <c r="C32" s="218" t="s">
        <v>189</v>
      </c>
      <c r="D32" s="218"/>
      <c r="E32" s="216"/>
      <c r="F32" s="70">
        <v>33193</v>
      </c>
      <c r="G32"/>
      <c r="H32" s="147"/>
      <c r="I32" s="147"/>
      <c r="J32" s="218" t="s">
        <v>189</v>
      </c>
      <c r="K32" s="218"/>
      <c r="L32" s="216"/>
      <c r="M32" s="70">
        <v>2399</v>
      </c>
      <c r="N32"/>
      <c r="O32"/>
      <c r="P32"/>
      <c r="Q32"/>
    </row>
    <row r="33" spans="1:17" ht="6" customHeight="1" thickBot="1">
      <c r="A33" s="219"/>
      <c r="B33" s="220"/>
      <c r="C33" s="220"/>
      <c r="D33" s="220"/>
      <c r="E33" s="221"/>
      <c r="F33" s="222"/>
      <c r="G33"/>
      <c r="H33" s="219"/>
      <c r="I33" s="220"/>
      <c r="J33" s="220"/>
      <c r="K33" s="220"/>
      <c r="L33" s="221"/>
      <c r="M33" s="223"/>
      <c r="N33"/>
      <c r="O33"/>
      <c r="P33"/>
      <c r="Q33"/>
    </row>
    <row r="34" spans="1:17" ht="19.5" customHeight="1">
      <c r="A34" s="224" t="s">
        <v>202</v>
      </c>
      <c r="B34" s="224"/>
      <c r="C34" s="147"/>
      <c r="D34" s="147"/>
      <c r="E34" s="216"/>
      <c r="F34" s="216"/>
      <c r="G34"/>
      <c r="H34" s="147"/>
      <c r="I34" s="224"/>
      <c r="J34" s="147"/>
      <c r="K34" s="147"/>
      <c r="L34" s="216"/>
      <c r="M34" s="216"/>
      <c r="N34"/>
      <c r="O34"/>
      <c r="P34"/>
      <c r="Q34"/>
    </row>
    <row r="35" spans="1:17" ht="19.5" customHeight="1">
      <c r="A35" s="147"/>
      <c r="B35" s="147"/>
      <c r="C35" s="147"/>
      <c r="D35" s="147"/>
      <c r="E35" s="216"/>
      <c r="F35" s="216"/>
      <c r="G35"/>
      <c r="H35" s="147"/>
      <c r="I35" s="147"/>
      <c r="J35" s="147"/>
      <c r="K35" s="147"/>
      <c r="L35" s="216"/>
      <c r="M35" s="216"/>
      <c r="N35"/>
      <c r="O35"/>
      <c r="P35"/>
      <c r="Q35"/>
    </row>
    <row r="36" spans="7:17" ht="6" customHeight="1">
      <c r="G36"/>
      <c r="H36" s="147"/>
      <c r="N36"/>
      <c r="O36"/>
      <c r="P36"/>
      <c r="Q36"/>
    </row>
    <row r="37" spans="7:17" ht="19.5" customHeight="1">
      <c r="G37"/>
      <c r="H37" s="147"/>
      <c r="N37"/>
      <c r="O37"/>
      <c r="P37"/>
      <c r="Q37"/>
    </row>
    <row r="38" spans="7:17" ht="19.5" customHeight="1">
      <c r="G38"/>
      <c r="H38" s="147"/>
      <c r="N38"/>
      <c r="O38"/>
      <c r="P38"/>
      <c r="Q38"/>
    </row>
    <row r="39" spans="7:17" ht="19.5" customHeight="1">
      <c r="G39"/>
      <c r="H39" s="147"/>
      <c r="N39"/>
      <c r="O39"/>
      <c r="P39"/>
      <c r="Q39"/>
    </row>
    <row r="40" spans="7:17" ht="6" customHeight="1">
      <c r="G40"/>
      <c r="H40" s="147"/>
      <c r="N40"/>
      <c r="O40"/>
      <c r="P40"/>
      <c r="Q40"/>
    </row>
    <row r="41" spans="7:17" ht="19.5" customHeight="1">
      <c r="G41"/>
      <c r="H41" s="147"/>
      <c r="N41"/>
      <c r="O41"/>
      <c r="P41"/>
      <c r="Q41"/>
    </row>
    <row r="42" spans="7:17" ht="19.5" customHeight="1">
      <c r="G42"/>
      <c r="H42" s="147"/>
      <c r="N42"/>
      <c r="O42"/>
      <c r="P42"/>
      <c r="Q42"/>
    </row>
    <row r="43" spans="7:17" ht="19.5" customHeight="1">
      <c r="G43"/>
      <c r="H43" s="147"/>
      <c r="N43"/>
      <c r="O43"/>
      <c r="P43"/>
      <c r="Q43"/>
    </row>
    <row r="44" spans="7:17" ht="6" customHeight="1">
      <c r="G44"/>
      <c r="H44" s="147"/>
      <c r="N44"/>
      <c r="O44"/>
      <c r="P44"/>
      <c r="Q44"/>
    </row>
    <row r="45" spans="7:17" ht="19.5" customHeight="1">
      <c r="G45"/>
      <c r="H45" s="147"/>
      <c r="N45"/>
      <c r="O45"/>
      <c r="P45"/>
      <c r="Q45"/>
    </row>
    <row r="46" spans="7:17" ht="19.5" customHeight="1">
      <c r="G46"/>
      <c r="H46" s="147"/>
      <c r="N46"/>
      <c r="O46"/>
      <c r="P46"/>
      <c r="Q46"/>
    </row>
    <row r="47" spans="7:17" ht="19.5" customHeight="1">
      <c r="G47"/>
      <c r="H47" s="147"/>
      <c r="N47"/>
      <c r="O47"/>
      <c r="P47"/>
      <c r="Q47"/>
    </row>
    <row r="48" spans="7:17" ht="6" customHeight="1">
      <c r="G48"/>
      <c r="H48" s="147"/>
      <c r="N48"/>
      <c r="O48"/>
      <c r="P48"/>
      <c r="Q48"/>
    </row>
    <row r="49" spans="7:17" ht="19.5" customHeight="1">
      <c r="G49"/>
      <c r="H49" s="147"/>
      <c r="N49"/>
      <c r="O49"/>
      <c r="P49"/>
      <c r="Q49"/>
    </row>
    <row r="50" spans="7:17" ht="19.5" customHeight="1">
      <c r="G50"/>
      <c r="H50" s="147"/>
      <c r="N50"/>
      <c r="O50"/>
      <c r="P50"/>
      <c r="Q50"/>
    </row>
    <row r="51" spans="7:17" ht="19.5" customHeight="1">
      <c r="G51"/>
      <c r="H51" s="147"/>
      <c r="N51"/>
      <c r="O51"/>
      <c r="P51"/>
      <c r="Q51"/>
    </row>
    <row r="52" spans="7:17" ht="6" customHeight="1">
      <c r="G52"/>
      <c r="H52" s="147"/>
      <c r="N52"/>
      <c r="O52"/>
      <c r="P52"/>
      <c r="Q52"/>
    </row>
    <row r="53" spans="7:17" ht="19.5" customHeight="1">
      <c r="G53"/>
      <c r="H53" s="147"/>
      <c r="N53"/>
      <c r="O53"/>
      <c r="P53"/>
      <c r="Q53"/>
    </row>
    <row r="54" spans="7:17" ht="19.5" customHeight="1">
      <c r="G54"/>
      <c r="H54" s="147"/>
      <c r="N54"/>
      <c r="O54"/>
      <c r="P54"/>
      <c r="Q54"/>
    </row>
    <row r="55" spans="7:17" ht="19.5" customHeight="1">
      <c r="G55"/>
      <c r="H55" s="147"/>
      <c r="N55"/>
      <c r="O55"/>
      <c r="P55"/>
      <c r="Q55"/>
    </row>
    <row r="56" spans="7:17" ht="6" customHeight="1">
      <c r="G56"/>
      <c r="H56" s="147"/>
      <c r="N56"/>
      <c r="O56"/>
      <c r="P56"/>
      <c r="Q56"/>
    </row>
    <row r="57" spans="7:17" ht="19.5" customHeight="1">
      <c r="G57"/>
      <c r="H57" s="147"/>
      <c r="N57"/>
      <c r="O57"/>
      <c r="P57"/>
      <c r="Q57"/>
    </row>
    <row r="58" spans="7:17" ht="19.5" customHeight="1">
      <c r="G58"/>
      <c r="H58" s="147"/>
      <c r="N58"/>
      <c r="O58"/>
      <c r="P58"/>
      <c r="Q58"/>
    </row>
    <row r="59" spans="7:17" ht="19.5" customHeight="1">
      <c r="G59"/>
      <c r="H59" s="147"/>
      <c r="N59"/>
      <c r="O59"/>
      <c r="P59"/>
      <c r="Q59"/>
    </row>
    <row r="60" spans="7:17" ht="6" customHeight="1">
      <c r="G60"/>
      <c r="H60" s="147"/>
      <c r="N60"/>
      <c r="O60"/>
      <c r="P60"/>
      <c r="Q60"/>
    </row>
    <row r="61" spans="7:17" ht="16.5" customHeight="1">
      <c r="G61" s="216"/>
      <c r="H61" s="224"/>
      <c r="N61" s="216"/>
      <c r="O61" s="216"/>
      <c r="P61" s="216"/>
      <c r="Q61" s="216"/>
    </row>
    <row r="62" spans="7:17" ht="15" customHeight="1">
      <c r="G62" s="216"/>
      <c r="H62" s="147"/>
      <c r="N62" s="216"/>
      <c r="O62" s="216"/>
      <c r="P62" s="216"/>
      <c r="Q62" s="216"/>
    </row>
  </sheetData>
  <mergeCells count="61">
    <mergeCell ref="J32:K32"/>
    <mergeCell ref="I33:K33"/>
    <mergeCell ref="A2:M2"/>
    <mergeCell ref="J28:K28"/>
    <mergeCell ref="I29:K29"/>
    <mergeCell ref="I30:K30"/>
    <mergeCell ref="J31:K31"/>
    <mergeCell ref="J24:K24"/>
    <mergeCell ref="I25:K25"/>
    <mergeCell ref="I26:K26"/>
    <mergeCell ref="I18:K18"/>
    <mergeCell ref="J19:K19"/>
    <mergeCell ref="J27:K27"/>
    <mergeCell ref="J20:K20"/>
    <mergeCell ref="I21:K21"/>
    <mergeCell ref="I22:K22"/>
    <mergeCell ref="J23:K23"/>
    <mergeCell ref="B22:D22"/>
    <mergeCell ref="C11:D11"/>
    <mergeCell ref="C16:D16"/>
    <mergeCell ref="J8:K8"/>
    <mergeCell ref="I9:K9"/>
    <mergeCell ref="I10:K10"/>
    <mergeCell ref="J11:K11"/>
    <mergeCell ref="J12:K12"/>
    <mergeCell ref="I13:K13"/>
    <mergeCell ref="I14:K14"/>
    <mergeCell ref="B29:D29"/>
    <mergeCell ref="B33:D33"/>
    <mergeCell ref="C24:D24"/>
    <mergeCell ref="B9:D9"/>
    <mergeCell ref="B30:D30"/>
    <mergeCell ref="C31:D31"/>
    <mergeCell ref="C32:D32"/>
    <mergeCell ref="B10:D10"/>
    <mergeCell ref="B13:D13"/>
    <mergeCell ref="B17:D17"/>
    <mergeCell ref="C23:D23"/>
    <mergeCell ref="B18:D18"/>
    <mergeCell ref="H4:L4"/>
    <mergeCell ref="I5:K5"/>
    <mergeCell ref="C12:D12"/>
    <mergeCell ref="B14:D14"/>
    <mergeCell ref="B6:D6"/>
    <mergeCell ref="C7:D7"/>
    <mergeCell ref="A4:E4"/>
    <mergeCell ref="B5:D5"/>
    <mergeCell ref="I6:K6"/>
    <mergeCell ref="J7:K7"/>
    <mergeCell ref="C15:D15"/>
    <mergeCell ref="B21:D21"/>
    <mergeCell ref="C8:D8"/>
    <mergeCell ref="C19:D19"/>
    <mergeCell ref="C20:D20"/>
    <mergeCell ref="J15:K15"/>
    <mergeCell ref="J16:K16"/>
    <mergeCell ref="I17:K17"/>
    <mergeCell ref="C27:D27"/>
    <mergeCell ref="C28:D28"/>
    <mergeCell ref="B25:D25"/>
    <mergeCell ref="B26:D26"/>
  </mergeCells>
  <printOptions/>
  <pageMargins left="0.6692913385826772" right="0.6692913385826772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" sqref="A2:H2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8" width="18.375" style="0" customWidth="1"/>
    <col min="9" max="9" width="17.625" style="0" customWidth="1"/>
    <col min="10" max="10" width="18.50390625" style="0" customWidth="1"/>
    <col min="11" max="13" width="18.00390625" style="0" customWidth="1"/>
  </cols>
  <sheetData>
    <row r="1" spans="1:13" ht="27" customHeight="1">
      <c r="A1" s="193"/>
      <c r="B1" s="193"/>
      <c r="C1" s="193"/>
      <c r="D1" s="193"/>
      <c r="E1" s="2"/>
      <c r="F1" s="2"/>
      <c r="G1" s="2"/>
      <c r="H1" s="2"/>
      <c r="I1" s="74"/>
      <c r="J1" s="74"/>
      <c r="K1" s="74"/>
      <c r="L1" s="74"/>
      <c r="M1" s="74"/>
    </row>
    <row r="2" spans="1:13" ht="18.75" customHeight="1">
      <c r="A2" s="25" t="s">
        <v>174</v>
      </c>
      <c r="B2" s="25"/>
      <c r="C2" s="25"/>
      <c r="D2" s="25"/>
      <c r="E2" s="25"/>
      <c r="F2" s="25"/>
      <c r="G2" s="25"/>
      <c r="H2" s="25"/>
      <c r="I2" s="2"/>
      <c r="J2" s="2"/>
      <c r="K2" s="2"/>
      <c r="L2" s="2"/>
      <c r="M2" s="2"/>
    </row>
    <row r="3" spans="1:13" ht="15" customHeight="1" thickBot="1">
      <c r="A3" s="2"/>
      <c r="B3" s="2"/>
      <c r="C3" s="2"/>
      <c r="D3" s="2"/>
      <c r="E3" s="2"/>
      <c r="F3" s="2"/>
      <c r="G3" s="2"/>
      <c r="H3" s="2"/>
      <c r="I3" s="16"/>
      <c r="J3" s="16"/>
      <c r="K3" s="16"/>
      <c r="L3" s="16"/>
      <c r="M3" s="16" t="s">
        <v>175</v>
      </c>
    </row>
    <row r="4" spans="1:13" ht="15" customHeight="1">
      <c r="A4" s="30" t="s">
        <v>131</v>
      </c>
      <c r="B4" s="30"/>
      <c r="C4" s="30"/>
      <c r="D4" s="31"/>
      <c r="E4" s="194" t="s">
        <v>176</v>
      </c>
      <c r="F4" s="195"/>
      <c r="G4" s="195"/>
      <c r="H4" s="195"/>
      <c r="I4" s="196"/>
      <c r="J4" s="197"/>
      <c r="K4" s="198" t="s">
        <v>177</v>
      </c>
      <c r="L4" s="198"/>
      <c r="M4" s="199"/>
    </row>
    <row r="5" spans="1:13" ht="15" customHeight="1">
      <c r="A5" s="32"/>
      <c r="B5" s="32"/>
      <c r="C5" s="32"/>
      <c r="D5" s="33"/>
      <c r="E5" s="48" t="s">
        <v>160</v>
      </c>
      <c r="F5" s="94"/>
      <c r="G5" s="48" t="s">
        <v>161</v>
      </c>
      <c r="H5" s="94"/>
      <c r="I5" s="95" t="s">
        <v>178</v>
      </c>
      <c r="J5" s="36"/>
      <c r="K5" s="200" t="s">
        <v>179</v>
      </c>
      <c r="L5" s="200"/>
      <c r="M5" s="186" t="s">
        <v>180</v>
      </c>
    </row>
    <row r="6" spans="1:13" ht="15" customHeight="1">
      <c r="A6" s="34"/>
      <c r="B6" s="34"/>
      <c r="C6" s="34"/>
      <c r="D6" s="35"/>
      <c r="E6" s="185" t="s">
        <v>163</v>
      </c>
      <c r="F6" s="14" t="s">
        <v>164</v>
      </c>
      <c r="G6" s="14" t="s">
        <v>163</v>
      </c>
      <c r="H6" s="22" t="s">
        <v>164</v>
      </c>
      <c r="I6" s="179" t="s">
        <v>163</v>
      </c>
      <c r="J6" s="201" t="s">
        <v>165</v>
      </c>
      <c r="K6" s="201" t="s">
        <v>181</v>
      </c>
      <c r="L6" s="201" t="s">
        <v>182</v>
      </c>
      <c r="M6" s="186" t="s">
        <v>181</v>
      </c>
    </row>
    <row r="7" spans="1:13" ht="6" customHeight="1">
      <c r="A7" s="3"/>
      <c r="B7" s="37"/>
      <c r="C7" s="37"/>
      <c r="D7" s="3"/>
      <c r="E7" s="65"/>
      <c r="F7" s="3"/>
      <c r="G7" s="3"/>
      <c r="H7" s="3"/>
      <c r="I7" s="24"/>
      <c r="J7" s="202"/>
      <c r="K7" s="202"/>
      <c r="L7" s="202"/>
      <c r="M7" s="202"/>
    </row>
    <row r="8" spans="1:13" s="99" customFormat="1" ht="15" customHeight="1">
      <c r="A8" s="54" t="s">
        <v>70</v>
      </c>
      <c r="B8" s="54"/>
      <c r="C8" s="54"/>
      <c r="D8" s="203"/>
      <c r="E8" s="168">
        <v>28106936</v>
      </c>
      <c r="F8" s="132">
        <v>77005</v>
      </c>
      <c r="G8" s="132">
        <v>20353573</v>
      </c>
      <c r="H8" s="132">
        <v>55763</v>
      </c>
      <c r="I8" s="132">
        <v>7753363</v>
      </c>
      <c r="J8" s="132">
        <v>21242</v>
      </c>
      <c r="K8" s="132">
        <v>390</v>
      </c>
      <c r="L8" s="204">
        <v>1051.43</v>
      </c>
      <c r="M8" s="132">
        <v>196</v>
      </c>
    </row>
    <row r="9" spans="1:13" s="55" customFormat="1" ht="15" customHeight="1">
      <c r="A9" s="54" t="s">
        <v>84</v>
      </c>
      <c r="B9" s="54"/>
      <c r="C9" s="54"/>
      <c r="D9" s="205"/>
      <c r="E9" s="168">
        <v>28067374</v>
      </c>
      <c r="F9" s="132">
        <v>76897</v>
      </c>
      <c r="G9" s="132">
        <v>20266978</v>
      </c>
      <c r="H9" s="132">
        <v>55526</v>
      </c>
      <c r="I9" s="132">
        <v>7800396</v>
      </c>
      <c r="J9" s="132">
        <v>21371</v>
      </c>
      <c r="K9" s="132">
        <v>381</v>
      </c>
      <c r="L9" s="204">
        <v>1070.53</v>
      </c>
      <c r="M9" s="132">
        <v>191</v>
      </c>
    </row>
    <row r="10" spans="1:13" ht="15" customHeight="1">
      <c r="A10" s="54" t="s">
        <v>85</v>
      </c>
      <c r="B10" s="54"/>
      <c r="C10" s="54"/>
      <c r="D10" s="205"/>
      <c r="E10" s="168">
        <v>27349813</v>
      </c>
      <c r="F10" s="132">
        <v>74931</v>
      </c>
      <c r="G10" s="132">
        <v>20293271</v>
      </c>
      <c r="H10" s="132">
        <v>55598</v>
      </c>
      <c r="I10" s="132">
        <v>7056542</v>
      </c>
      <c r="J10" s="132">
        <v>19333</v>
      </c>
      <c r="K10" s="132">
        <v>379</v>
      </c>
      <c r="L10" s="204">
        <v>1324.14</v>
      </c>
      <c r="M10" s="132">
        <v>169</v>
      </c>
    </row>
    <row r="11" spans="1:13" s="55" customFormat="1" ht="15" customHeight="1">
      <c r="A11" s="54" t="s">
        <v>86</v>
      </c>
      <c r="B11" s="54"/>
      <c r="C11" s="54"/>
      <c r="D11" s="205"/>
      <c r="E11" s="168">
        <v>26893733</v>
      </c>
      <c r="F11" s="132">
        <v>73480</v>
      </c>
      <c r="G11" s="132">
        <v>19548000</v>
      </c>
      <c r="H11" s="132">
        <v>53410</v>
      </c>
      <c r="I11" s="132">
        <v>7345733</v>
      </c>
      <c r="J11" s="132">
        <v>20070</v>
      </c>
      <c r="K11" s="132">
        <v>370</v>
      </c>
      <c r="L11" s="204">
        <v>1305.14</v>
      </c>
      <c r="M11" s="132">
        <v>159</v>
      </c>
    </row>
    <row r="12" spans="1:13" s="59" customFormat="1" ht="15" customHeight="1">
      <c r="A12" s="56" t="s">
        <v>87</v>
      </c>
      <c r="B12" s="56"/>
      <c r="C12" s="56"/>
      <c r="D12" s="206"/>
      <c r="E12" s="207">
        <v>24767153</v>
      </c>
      <c r="F12" s="171">
        <v>67670</v>
      </c>
      <c r="G12" s="171">
        <v>19178806</v>
      </c>
      <c r="H12" s="171">
        <v>52401</v>
      </c>
      <c r="I12" s="171">
        <v>5588347</v>
      </c>
      <c r="J12" s="171">
        <v>15269</v>
      </c>
      <c r="K12" s="171">
        <v>380</v>
      </c>
      <c r="L12" s="208">
        <v>1270.98</v>
      </c>
      <c r="M12" s="171">
        <v>127</v>
      </c>
    </row>
    <row r="13" spans="1:13" ht="6" customHeight="1">
      <c r="A13" s="3"/>
      <c r="B13" s="54"/>
      <c r="C13" s="54"/>
      <c r="D13" s="3"/>
      <c r="E13" s="168"/>
      <c r="F13" s="132"/>
      <c r="G13" s="132"/>
      <c r="H13" s="132"/>
      <c r="I13" s="132"/>
      <c r="J13" s="132"/>
      <c r="K13" s="132"/>
      <c r="L13" s="204"/>
      <c r="M13" s="132"/>
    </row>
    <row r="14" spans="1:13" ht="15" customHeight="1">
      <c r="A14" s="3"/>
      <c r="B14" s="141" t="s">
        <v>32</v>
      </c>
      <c r="C14" s="3" t="s">
        <v>71</v>
      </c>
      <c r="D14" s="3"/>
      <c r="E14" s="168">
        <v>2068051</v>
      </c>
      <c r="F14" s="132">
        <v>66711</v>
      </c>
      <c r="G14" s="132">
        <v>1626967</v>
      </c>
      <c r="H14" s="132">
        <v>52483</v>
      </c>
      <c r="I14" s="132">
        <v>441084</v>
      </c>
      <c r="J14" s="132">
        <v>14229</v>
      </c>
      <c r="K14" s="132">
        <v>370</v>
      </c>
      <c r="L14" s="204">
        <v>1305.14</v>
      </c>
      <c r="M14" s="132">
        <v>160</v>
      </c>
    </row>
    <row r="15" spans="1:13" ht="15" customHeight="1">
      <c r="A15" s="3"/>
      <c r="B15" s="145"/>
      <c r="C15" s="145" t="s">
        <v>88</v>
      </c>
      <c r="D15" s="3"/>
      <c r="E15" s="168">
        <v>1963890</v>
      </c>
      <c r="F15" s="132">
        <v>67720</v>
      </c>
      <c r="G15" s="132">
        <v>1487715</v>
      </c>
      <c r="H15" s="132">
        <v>51301</v>
      </c>
      <c r="I15" s="132">
        <v>476175</v>
      </c>
      <c r="J15" s="132">
        <v>16420</v>
      </c>
      <c r="K15" s="132">
        <v>369</v>
      </c>
      <c r="L15" s="204">
        <v>1305.14</v>
      </c>
      <c r="M15" s="132">
        <v>155</v>
      </c>
    </row>
    <row r="16" spans="1:13" ht="15" customHeight="1">
      <c r="A16" s="3"/>
      <c r="B16" s="145"/>
      <c r="C16" s="145" t="s">
        <v>72</v>
      </c>
      <c r="D16" s="3"/>
      <c r="E16" s="168">
        <v>2075349</v>
      </c>
      <c r="F16" s="132">
        <v>66947</v>
      </c>
      <c r="G16" s="132">
        <v>1638776</v>
      </c>
      <c r="H16" s="132">
        <v>52864</v>
      </c>
      <c r="I16" s="132">
        <v>436573</v>
      </c>
      <c r="J16" s="132">
        <v>14083</v>
      </c>
      <c r="K16" s="132">
        <v>369</v>
      </c>
      <c r="L16" s="204">
        <v>1304.46</v>
      </c>
      <c r="M16" s="132">
        <v>154</v>
      </c>
    </row>
    <row r="17" spans="1:13" ht="15" customHeight="1">
      <c r="A17" s="3"/>
      <c r="B17" s="145"/>
      <c r="C17" s="145" t="s">
        <v>73</v>
      </c>
      <c r="D17" s="3"/>
      <c r="E17" s="168">
        <v>2071010</v>
      </c>
      <c r="F17" s="132">
        <v>69034</v>
      </c>
      <c r="G17" s="132">
        <v>1618971</v>
      </c>
      <c r="H17" s="132">
        <v>53966</v>
      </c>
      <c r="I17" s="132">
        <v>452039</v>
      </c>
      <c r="J17" s="132">
        <v>15068</v>
      </c>
      <c r="K17" s="132">
        <v>387</v>
      </c>
      <c r="L17" s="204">
        <v>1306.02</v>
      </c>
      <c r="M17" s="132">
        <v>136</v>
      </c>
    </row>
    <row r="18" spans="1:13" ht="15" customHeight="1">
      <c r="A18" s="3"/>
      <c r="B18" s="145"/>
      <c r="C18" s="145" t="s">
        <v>74</v>
      </c>
      <c r="D18" s="3"/>
      <c r="E18" s="168">
        <v>2151077</v>
      </c>
      <c r="F18" s="132">
        <v>69390</v>
      </c>
      <c r="G18" s="132">
        <v>1646997</v>
      </c>
      <c r="H18" s="132">
        <v>53129</v>
      </c>
      <c r="I18" s="132">
        <v>504080</v>
      </c>
      <c r="J18" s="132">
        <v>16261</v>
      </c>
      <c r="K18" s="132">
        <v>387</v>
      </c>
      <c r="L18" s="204">
        <v>1306.02</v>
      </c>
      <c r="M18" s="132">
        <v>136</v>
      </c>
    </row>
    <row r="19" spans="1:13" ht="15" customHeight="1">
      <c r="A19" s="3"/>
      <c r="B19" s="3"/>
      <c r="C19" s="145" t="s">
        <v>75</v>
      </c>
      <c r="D19" s="3"/>
      <c r="E19" s="168">
        <v>2019065</v>
      </c>
      <c r="F19" s="132">
        <v>67302</v>
      </c>
      <c r="G19" s="132">
        <v>1600052</v>
      </c>
      <c r="H19" s="132">
        <v>53335</v>
      </c>
      <c r="I19" s="132">
        <v>419013</v>
      </c>
      <c r="J19" s="132">
        <v>13967</v>
      </c>
      <c r="K19" s="132">
        <v>387</v>
      </c>
      <c r="L19" s="204">
        <v>1331.1</v>
      </c>
      <c r="M19" s="132">
        <v>136</v>
      </c>
    </row>
    <row r="20" spans="1:13" ht="15" customHeight="1">
      <c r="A20" s="3"/>
      <c r="B20" s="3"/>
      <c r="C20" s="145" t="s">
        <v>76</v>
      </c>
      <c r="D20" s="3"/>
      <c r="E20" s="168">
        <v>2131394</v>
      </c>
      <c r="F20" s="132">
        <v>68755</v>
      </c>
      <c r="G20" s="132">
        <v>1641231</v>
      </c>
      <c r="H20" s="132">
        <v>52943</v>
      </c>
      <c r="I20" s="132">
        <v>490164</v>
      </c>
      <c r="J20" s="132">
        <v>15812</v>
      </c>
      <c r="K20" s="132">
        <v>387</v>
      </c>
      <c r="L20" s="204">
        <v>1324.7</v>
      </c>
      <c r="M20" s="132">
        <v>136</v>
      </c>
    </row>
    <row r="21" spans="1:13" ht="15" customHeight="1">
      <c r="A21" s="3"/>
      <c r="B21" s="3"/>
      <c r="C21" s="145" t="s">
        <v>77</v>
      </c>
      <c r="D21" s="3"/>
      <c r="E21" s="168">
        <v>1982060</v>
      </c>
      <c r="F21" s="132">
        <v>63937</v>
      </c>
      <c r="G21" s="132">
        <v>1619410</v>
      </c>
      <c r="H21" s="132">
        <v>52239</v>
      </c>
      <c r="I21" s="132">
        <v>362650</v>
      </c>
      <c r="J21" s="132">
        <v>11698</v>
      </c>
      <c r="K21" s="132">
        <v>385</v>
      </c>
      <c r="L21" s="204">
        <v>1324.7</v>
      </c>
      <c r="M21" s="132">
        <v>136</v>
      </c>
    </row>
    <row r="22" spans="1:13" ht="15" customHeight="1">
      <c r="A22" s="3"/>
      <c r="B22" s="3"/>
      <c r="C22" s="145" t="s">
        <v>78</v>
      </c>
      <c r="D22" s="3"/>
      <c r="E22" s="168">
        <v>2027440</v>
      </c>
      <c r="F22" s="132">
        <v>67581</v>
      </c>
      <c r="G22" s="132">
        <v>1586753</v>
      </c>
      <c r="H22" s="132">
        <v>52892</v>
      </c>
      <c r="I22" s="132">
        <v>440687</v>
      </c>
      <c r="J22" s="132">
        <v>14690</v>
      </c>
      <c r="K22" s="132">
        <v>383</v>
      </c>
      <c r="L22" s="204">
        <v>1325.6</v>
      </c>
      <c r="M22" s="132">
        <v>126</v>
      </c>
    </row>
    <row r="23" spans="1:13" ht="15" customHeight="1">
      <c r="A23" s="3"/>
      <c r="B23" s="3"/>
      <c r="C23" s="145" t="s">
        <v>89</v>
      </c>
      <c r="D23" s="3"/>
      <c r="E23" s="168">
        <v>2161293</v>
      </c>
      <c r="F23" s="132">
        <v>69719</v>
      </c>
      <c r="G23" s="132">
        <v>1592851</v>
      </c>
      <c r="H23" s="132">
        <v>51382</v>
      </c>
      <c r="I23" s="132">
        <v>568441</v>
      </c>
      <c r="J23" s="132">
        <v>18337</v>
      </c>
      <c r="K23" s="132">
        <v>382</v>
      </c>
      <c r="L23" s="204">
        <v>1325.6</v>
      </c>
      <c r="M23" s="132">
        <v>127</v>
      </c>
    </row>
    <row r="24" spans="1:13" ht="15" customHeight="1">
      <c r="A24" s="3"/>
      <c r="B24" s="3"/>
      <c r="C24" s="145" t="s">
        <v>79</v>
      </c>
      <c r="D24" s="3"/>
      <c r="E24" s="168">
        <v>2252840</v>
      </c>
      <c r="F24" s="132">
        <v>75095</v>
      </c>
      <c r="G24" s="132">
        <v>1550253</v>
      </c>
      <c r="H24" s="132">
        <v>51675</v>
      </c>
      <c r="I24" s="132">
        <v>702587</v>
      </c>
      <c r="J24" s="132">
        <v>23420</v>
      </c>
      <c r="K24" s="132">
        <v>380</v>
      </c>
      <c r="L24" s="204">
        <v>1285.7</v>
      </c>
      <c r="M24" s="132">
        <v>127</v>
      </c>
    </row>
    <row r="25" spans="1:13" ht="15" customHeight="1">
      <c r="A25" s="3"/>
      <c r="B25" s="3"/>
      <c r="C25" s="145" t="s">
        <v>80</v>
      </c>
      <c r="D25" s="3"/>
      <c r="E25" s="168">
        <v>1863685</v>
      </c>
      <c r="F25" s="132">
        <v>60119</v>
      </c>
      <c r="G25" s="132">
        <v>1568830</v>
      </c>
      <c r="H25" s="132">
        <v>50607</v>
      </c>
      <c r="I25" s="132">
        <v>294855</v>
      </c>
      <c r="J25" s="132">
        <v>9511</v>
      </c>
      <c r="K25" s="132">
        <v>380</v>
      </c>
      <c r="L25" s="204">
        <v>1270.98</v>
      </c>
      <c r="M25" s="132">
        <v>127</v>
      </c>
    </row>
    <row r="26" spans="1:13" ht="6" customHeight="1" thickBot="1">
      <c r="A26" s="4"/>
      <c r="B26" s="60"/>
      <c r="C26" s="60"/>
      <c r="D26" s="4"/>
      <c r="E26" s="189"/>
      <c r="F26" s="209"/>
      <c r="G26" s="209"/>
      <c r="H26" s="209"/>
      <c r="I26" s="209"/>
      <c r="J26" s="209"/>
      <c r="K26" s="209"/>
      <c r="L26" s="209"/>
      <c r="M26" s="209"/>
    </row>
    <row r="27" spans="1:13" ht="18" customHeight="1">
      <c r="A27" s="7" t="s">
        <v>183</v>
      </c>
      <c r="B27" s="7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</row>
    <row r="28" ht="13.5">
      <c r="I28" s="174"/>
    </row>
    <row r="29" spans="5:9" ht="13.5">
      <c r="E29" s="174"/>
      <c r="G29" s="174"/>
      <c r="I29" s="174"/>
    </row>
  </sheetData>
  <mergeCells count="17">
    <mergeCell ref="A12:D12"/>
    <mergeCell ref="A8:D8"/>
    <mergeCell ref="K5:L5"/>
    <mergeCell ref="K4:M4"/>
    <mergeCell ref="I5:J5"/>
    <mergeCell ref="E5:F5"/>
    <mergeCell ref="E4:J4"/>
    <mergeCell ref="B13:C13"/>
    <mergeCell ref="B26:C26"/>
    <mergeCell ref="A2:H2"/>
    <mergeCell ref="A1:D1"/>
    <mergeCell ref="G5:H5"/>
    <mergeCell ref="A9:D9"/>
    <mergeCell ref="B7:C7"/>
    <mergeCell ref="A4:D6"/>
    <mergeCell ref="A10:D10"/>
    <mergeCell ref="A11:D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:J2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7" customHeight="1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39" customHeight="1">
      <c r="A2" s="25" t="s">
        <v>171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 t="s">
        <v>91</v>
      </c>
    </row>
    <row r="4" spans="1:10" ht="18" customHeight="1">
      <c r="A4" s="158" t="s">
        <v>147</v>
      </c>
      <c r="B4" s="46"/>
      <c r="C4" s="176" t="s">
        <v>148</v>
      </c>
      <c r="D4" s="177"/>
      <c r="E4" s="177"/>
      <c r="F4" s="177"/>
      <c r="G4" s="177"/>
      <c r="H4" s="177"/>
      <c r="I4" s="177"/>
      <c r="J4" s="178" t="s">
        <v>133</v>
      </c>
    </row>
    <row r="5" spans="1:10" ht="24" customHeight="1">
      <c r="A5" s="95"/>
      <c r="B5" s="36"/>
      <c r="C5" s="179" t="s">
        <v>97</v>
      </c>
      <c r="D5" s="180" t="s">
        <v>149</v>
      </c>
      <c r="E5" s="180"/>
      <c r="F5" s="180" t="s">
        <v>150</v>
      </c>
      <c r="G5" s="180"/>
      <c r="H5" s="180" t="s">
        <v>172</v>
      </c>
      <c r="I5" s="180"/>
      <c r="J5" s="48"/>
    </row>
    <row r="6" spans="1:10" ht="6" customHeight="1">
      <c r="A6" s="37"/>
      <c r="B6" s="49"/>
      <c r="C6" s="127"/>
      <c r="D6" s="191"/>
      <c r="E6" s="191"/>
      <c r="F6" s="191"/>
      <c r="G6" s="191"/>
      <c r="H6" s="191"/>
      <c r="I6" s="191"/>
      <c r="J6" s="127"/>
    </row>
    <row r="7" spans="1:10" s="99" customFormat="1" ht="18.75" customHeight="1">
      <c r="A7" s="54" t="s">
        <v>70</v>
      </c>
      <c r="B7" s="68"/>
      <c r="C7" s="67">
        <v>34138621</v>
      </c>
      <c r="D7" s="53">
        <v>10088477</v>
      </c>
      <c r="E7" s="53"/>
      <c r="F7" s="53">
        <v>21655287</v>
      </c>
      <c r="G7" s="53"/>
      <c r="H7" s="53">
        <v>2394857</v>
      </c>
      <c r="I7" s="53"/>
      <c r="J7" s="67">
        <v>93530</v>
      </c>
    </row>
    <row r="8" spans="1:10" s="55" customFormat="1" ht="18.75" customHeight="1">
      <c r="A8" s="54" t="s">
        <v>84</v>
      </c>
      <c r="B8" s="68"/>
      <c r="C8" s="67">
        <v>32896693</v>
      </c>
      <c r="D8" s="53">
        <v>10029084</v>
      </c>
      <c r="E8" s="53"/>
      <c r="F8" s="53">
        <v>20563923</v>
      </c>
      <c r="G8" s="53"/>
      <c r="H8" s="53">
        <v>2303686</v>
      </c>
      <c r="I8" s="53"/>
      <c r="J8" s="67">
        <v>90128</v>
      </c>
    </row>
    <row r="9" spans="1:10" ht="18.75" customHeight="1">
      <c r="A9" s="54" t="s">
        <v>85</v>
      </c>
      <c r="B9" s="68"/>
      <c r="C9" s="67">
        <v>32596601</v>
      </c>
      <c r="D9" s="53">
        <v>10008162</v>
      </c>
      <c r="E9" s="53"/>
      <c r="F9" s="53">
        <v>20674262</v>
      </c>
      <c r="G9" s="53"/>
      <c r="H9" s="53">
        <v>1914177</v>
      </c>
      <c r="I9" s="53"/>
      <c r="J9" s="67">
        <v>89306</v>
      </c>
    </row>
    <row r="10" spans="1:10" s="55" customFormat="1" ht="18.75" customHeight="1">
      <c r="A10" s="54" t="s">
        <v>86</v>
      </c>
      <c r="B10" s="68"/>
      <c r="C10" s="67">
        <v>31799128</v>
      </c>
      <c r="D10" s="53">
        <v>10049851</v>
      </c>
      <c r="E10" s="53"/>
      <c r="F10" s="53">
        <v>19910440</v>
      </c>
      <c r="G10" s="53"/>
      <c r="H10" s="53">
        <v>1838836</v>
      </c>
      <c r="I10" s="53"/>
      <c r="J10" s="67">
        <v>86883</v>
      </c>
    </row>
    <row r="11" spans="1:10" s="59" customFormat="1" ht="18.75" customHeight="1">
      <c r="A11" s="56" t="s">
        <v>87</v>
      </c>
      <c r="B11" s="69"/>
      <c r="C11" s="71">
        <v>29687635</v>
      </c>
      <c r="D11" s="58">
        <v>9680549</v>
      </c>
      <c r="E11" s="58"/>
      <c r="F11" s="58">
        <v>18554248</v>
      </c>
      <c r="G11" s="58"/>
      <c r="H11" s="58">
        <v>1452838</v>
      </c>
      <c r="I11" s="58"/>
      <c r="J11" s="71">
        <v>81114</v>
      </c>
    </row>
    <row r="12" spans="1:9" ht="6" customHeight="1">
      <c r="A12" s="54"/>
      <c r="B12" s="68"/>
      <c r="C12" s="67"/>
      <c r="D12" s="53"/>
      <c r="E12" s="53"/>
      <c r="F12" s="53"/>
      <c r="G12" s="53"/>
      <c r="H12" s="183"/>
      <c r="I12" s="183"/>
    </row>
    <row r="13" spans="1:10" ht="17.25" customHeight="1">
      <c r="A13" s="141" t="s">
        <v>32</v>
      </c>
      <c r="B13" s="142" t="s">
        <v>122</v>
      </c>
      <c r="C13" s="67">
        <v>2588810</v>
      </c>
      <c r="D13" s="53">
        <v>909436</v>
      </c>
      <c r="E13" s="53"/>
      <c r="F13" s="53">
        <v>1573591</v>
      </c>
      <c r="G13" s="53"/>
      <c r="H13" s="53">
        <v>105782</v>
      </c>
      <c r="I13" s="53"/>
      <c r="J13" s="67">
        <v>83510</v>
      </c>
    </row>
    <row r="14" spans="1:10" ht="17.25" customHeight="1">
      <c r="A14" s="145"/>
      <c r="B14" s="146" t="s">
        <v>155</v>
      </c>
      <c r="C14" s="67">
        <v>2341934</v>
      </c>
      <c r="D14" s="53">
        <v>765466</v>
      </c>
      <c r="E14" s="53"/>
      <c r="F14" s="53">
        <v>1462975</v>
      </c>
      <c r="G14" s="53"/>
      <c r="H14" s="53">
        <v>113493</v>
      </c>
      <c r="I14" s="53"/>
      <c r="J14" s="67">
        <v>80756</v>
      </c>
    </row>
    <row r="15" spans="1:10" ht="17.25" customHeight="1">
      <c r="A15" s="147"/>
      <c r="B15" s="146" t="s">
        <v>124</v>
      </c>
      <c r="C15" s="67">
        <v>2314387</v>
      </c>
      <c r="D15" s="53">
        <v>576651</v>
      </c>
      <c r="E15" s="53"/>
      <c r="F15" s="53">
        <v>1631410</v>
      </c>
      <c r="G15" s="53"/>
      <c r="H15" s="53">
        <v>106326</v>
      </c>
      <c r="I15" s="53"/>
      <c r="J15" s="67">
        <v>74658</v>
      </c>
    </row>
    <row r="16" spans="1:10" ht="17.25" customHeight="1">
      <c r="A16" s="147"/>
      <c r="B16" s="146" t="s">
        <v>156</v>
      </c>
      <c r="C16" s="67">
        <v>2627657</v>
      </c>
      <c r="D16" s="53">
        <v>985388</v>
      </c>
      <c r="E16" s="53"/>
      <c r="F16" s="53">
        <v>1518263</v>
      </c>
      <c r="G16" s="53"/>
      <c r="H16" s="53">
        <v>124006</v>
      </c>
      <c r="I16" s="53"/>
      <c r="J16" s="67">
        <v>87589</v>
      </c>
    </row>
    <row r="17" spans="1:10" ht="17.25" customHeight="1">
      <c r="A17" s="145"/>
      <c r="B17" s="146" t="s">
        <v>113</v>
      </c>
      <c r="C17" s="67">
        <v>2662414</v>
      </c>
      <c r="D17" s="53">
        <v>995174</v>
      </c>
      <c r="E17" s="53"/>
      <c r="F17" s="53">
        <v>1521304</v>
      </c>
      <c r="G17" s="53"/>
      <c r="H17" s="53">
        <v>145936</v>
      </c>
      <c r="I17" s="53"/>
      <c r="J17" s="67">
        <v>85884</v>
      </c>
    </row>
    <row r="18" spans="1:10" ht="17.25" customHeight="1">
      <c r="A18" s="145"/>
      <c r="B18" s="146" t="s">
        <v>114</v>
      </c>
      <c r="C18" s="67">
        <v>2511957</v>
      </c>
      <c r="D18" s="53">
        <v>952118</v>
      </c>
      <c r="E18" s="53"/>
      <c r="F18" s="53">
        <v>1447619</v>
      </c>
      <c r="G18" s="53"/>
      <c r="H18" s="53">
        <v>112221</v>
      </c>
      <c r="I18" s="53"/>
      <c r="J18" s="67">
        <v>83732</v>
      </c>
    </row>
    <row r="19" spans="1:10" ht="17.25" customHeight="1">
      <c r="A19" s="147"/>
      <c r="B19" s="146" t="s">
        <v>115</v>
      </c>
      <c r="C19" s="67">
        <v>2508994</v>
      </c>
      <c r="D19" s="53">
        <v>622896</v>
      </c>
      <c r="E19" s="53"/>
      <c r="F19" s="53">
        <v>1737096</v>
      </c>
      <c r="G19" s="53"/>
      <c r="H19" s="53">
        <v>149002</v>
      </c>
      <c r="I19" s="53"/>
      <c r="J19" s="67">
        <v>80935</v>
      </c>
    </row>
    <row r="20" spans="1:10" ht="17.25" customHeight="1">
      <c r="A20" s="147"/>
      <c r="B20" s="146" t="s">
        <v>116</v>
      </c>
      <c r="C20" s="67">
        <v>2402889</v>
      </c>
      <c r="D20" s="53">
        <v>771306</v>
      </c>
      <c r="E20" s="53"/>
      <c r="F20" s="53">
        <v>1547194</v>
      </c>
      <c r="G20" s="53"/>
      <c r="H20" s="53">
        <v>84389</v>
      </c>
      <c r="I20" s="53"/>
      <c r="J20" s="67">
        <v>77513</v>
      </c>
    </row>
    <row r="21" spans="1:10" ht="17.25" customHeight="1">
      <c r="A21" s="145"/>
      <c r="B21" s="146" t="s">
        <v>117</v>
      </c>
      <c r="C21" s="67">
        <v>2406118</v>
      </c>
      <c r="D21" s="53">
        <v>910811</v>
      </c>
      <c r="E21" s="53"/>
      <c r="F21" s="53">
        <v>1372019</v>
      </c>
      <c r="G21" s="53"/>
      <c r="H21" s="53">
        <v>123288</v>
      </c>
      <c r="I21" s="53"/>
      <c r="J21" s="67">
        <v>80204</v>
      </c>
    </row>
    <row r="22" spans="1:10" ht="17.25" customHeight="1">
      <c r="A22" s="147"/>
      <c r="B22" s="146" t="s">
        <v>118</v>
      </c>
      <c r="C22" s="67">
        <v>2682428</v>
      </c>
      <c r="D22" s="53">
        <v>922894</v>
      </c>
      <c r="E22" s="53"/>
      <c r="F22" s="53">
        <v>1610323</v>
      </c>
      <c r="G22" s="53"/>
      <c r="H22" s="53">
        <v>149211</v>
      </c>
      <c r="I22" s="53"/>
      <c r="J22" s="67">
        <v>86530</v>
      </c>
    </row>
    <row r="23" spans="1:10" ht="17.25" customHeight="1">
      <c r="A23" s="13"/>
      <c r="B23" s="146" t="s">
        <v>119</v>
      </c>
      <c r="C23" s="67">
        <v>2450075</v>
      </c>
      <c r="D23" s="53">
        <v>712313</v>
      </c>
      <c r="E23" s="53"/>
      <c r="F23" s="53">
        <v>1591303</v>
      </c>
      <c r="G23" s="53"/>
      <c r="H23" s="53">
        <v>146459</v>
      </c>
      <c r="I23" s="53"/>
      <c r="J23" s="67">
        <v>81669</v>
      </c>
    </row>
    <row r="24" spans="1:10" ht="17.25" customHeight="1">
      <c r="A24" s="3"/>
      <c r="B24" s="146" t="s">
        <v>120</v>
      </c>
      <c r="C24" s="67">
        <v>2189972</v>
      </c>
      <c r="D24" s="53">
        <v>556097</v>
      </c>
      <c r="E24" s="53"/>
      <c r="F24" s="53">
        <v>1541151</v>
      </c>
      <c r="G24" s="53"/>
      <c r="H24" s="53">
        <v>92725</v>
      </c>
      <c r="I24" s="53"/>
      <c r="J24" s="67">
        <v>70644</v>
      </c>
    </row>
    <row r="25" spans="1:10" ht="6" customHeight="1" thickBot="1">
      <c r="A25" s="149"/>
      <c r="B25" s="150"/>
      <c r="C25" s="151"/>
      <c r="D25" s="149"/>
      <c r="E25" s="149"/>
      <c r="F25" s="149"/>
      <c r="G25" s="149"/>
      <c r="H25" s="149"/>
      <c r="I25" s="149"/>
      <c r="J25" s="151"/>
    </row>
    <row r="26" spans="1:10" ht="18" customHeight="1">
      <c r="A26" s="7" t="s">
        <v>173</v>
      </c>
      <c r="B26" s="2"/>
      <c r="C26" s="2"/>
      <c r="D26" s="2"/>
      <c r="E26" s="2"/>
      <c r="F26" s="2"/>
      <c r="G26" s="2"/>
      <c r="H26" s="2"/>
      <c r="I26" s="2"/>
      <c r="J26" s="2"/>
    </row>
    <row r="27" ht="13.5">
      <c r="J27" s="157"/>
    </row>
    <row r="28" spans="3:10" ht="13.5">
      <c r="C28" s="157"/>
      <c r="D28" s="192"/>
      <c r="E28" s="114"/>
      <c r="F28" s="192"/>
      <c r="G28" s="114"/>
      <c r="H28" s="157"/>
      <c r="J28" s="174"/>
    </row>
  </sheetData>
  <mergeCells count="77">
    <mergeCell ref="D5:E5"/>
    <mergeCell ref="F5:G5"/>
    <mergeCell ref="H5:I5"/>
    <mergeCell ref="D6:E6"/>
    <mergeCell ref="F6:G6"/>
    <mergeCell ref="A4:B5"/>
    <mergeCell ref="A2:J2"/>
    <mergeCell ref="F24:G24"/>
    <mergeCell ref="D24:E24"/>
    <mergeCell ref="F13:G13"/>
    <mergeCell ref="F15:G15"/>
    <mergeCell ref="D19:E19"/>
    <mergeCell ref="J4:J5"/>
    <mergeCell ref="C4:I4"/>
    <mergeCell ref="D11:E11"/>
    <mergeCell ref="A7:B7"/>
    <mergeCell ref="F21:G21"/>
    <mergeCell ref="F14:G14"/>
    <mergeCell ref="D13:E13"/>
    <mergeCell ref="F10:G10"/>
    <mergeCell ref="F20:G20"/>
    <mergeCell ref="D20:E20"/>
    <mergeCell ref="D21:E21"/>
    <mergeCell ref="F11:G11"/>
    <mergeCell ref="H25:I25"/>
    <mergeCell ref="A9:B9"/>
    <mergeCell ref="A8:B8"/>
    <mergeCell ref="A10:B10"/>
    <mergeCell ref="D23:E23"/>
    <mergeCell ref="F23:G23"/>
    <mergeCell ref="D22:E22"/>
    <mergeCell ref="F22:G22"/>
    <mergeCell ref="H11:I11"/>
    <mergeCell ref="H12:I12"/>
    <mergeCell ref="H9:I9"/>
    <mergeCell ref="D12:E12"/>
    <mergeCell ref="F12:G12"/>
    <mergeCell ref="D10:E10"/>
    <mergeCell ref="H10:I10"/>
    <mergeCell ref="D9:E9"/>
    <mergeCell ref="F9:G9"/>
    <mergeCell ref="D7:E7"/>
    <mergeCell ref="H7:I7"/>
    <mergeCell ref="H6:I6"/>
    <mergeCell ref="F8:G8"/>
    <mergeCell ref="H8:I8"/>
    <mergeCell ref="D8:E8"/>
    <mergeCell ref="A12:B12"/>
    <mergeCell ref="F19:G19"/>
    <mergeCell ref="D16:E16"/>
    <mergeCell ref="F16:G16"/>
    <mergeCell ref="D17:E17"/>
    <mergeCell ref="F17:G17"/>
    <mergeCell ref="D18:E18"/>
    <mergeCell ref="F18:G18"/>
    <mergeCell ref="A11:B11"/>
    <mergeCell ref="D28:E28"/>
    <mergeCell ref="F28:G28"/>
    <mergeCell ref="A6:B6"/>
    <mergeCell ref="A25:B25"/>
    <mergeCell ref="D25:E25"/>
    <mergeCell ref="F25:G25"/>
    <mergeCell ref="D15:E15"/>
    <mergeCell ref="F7:G7"/>
    <mergeCell ref="D14:E14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2" sqref="A2:J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ht="30" customHeight="1">
      <c r="A1">
        <v>936409</v>
      </c>
    </row>
    <row r="2" spans="1:10" ht="18.75" customHeight="1">
      <c r="A2" s="25" t="s">
        <v>157</v>
      </c>
      <c r="B2" s="25"/>
      <c r="C2" s="25"/>
      <c r="D2" s="25"/>
      <c r="E2" s="25"/>
      <c r="F2" s="25"/>
      <c r="G2" s="25"/>
      <c r="H2" s="25"/>
      <c r="I2" s="114"/>
      <c r="J2" s="114"/>
    </row>
    <row r="3" spans="1:10" ht="15" customHeight="1" thickBot="1">
      <c r="A3" s="2"/>
      <c r="B3" s="2"/>
      <c r="C3" s="2"/>
      <c r="D3" s="2"/>
      <c r="E3" s="2"/>
      <c r="F3" s="2"/>
      <c r="G3" s="2"/>
      <c r="H3" s="2"/>
      <c r="I3" s="16"/>
      <c r="J3" s="16" t="s">
        <v>158</v>
      </c>
    </row>
    <row r="4" spans="1:10" ht="15" customHeight="1">
      <c r="A4" s="30" t="s">
        <v>131</v>
      </c>
      <c r="B4" s="30"/>
      <c r="C4" s="30"/>
      <c r="D4" s="31"/>
      <c r="E4" s="47" t="s">
        <v>159</v>
      </c>
      <c r="F4" s="76"/>
      <c r="G4" s="76"/>
      <c r="H4" s="76"/>
      <c r="I4" s="184"/>
      <c r="J4" s="184"/>
    </row>
    <row r="5" spans="1:10" ht="15" customHeight="1">
      <c r="A5" s="32"/>
      <c r="B5" s="32"/>
      <c r="C5" s="32"/>
      <c r="D5" s="33"/>
      <c r="E5" s="48" t="s">
        <v>160</v>
      </c>
      <c r="F5" s="94"/>
      <c r="G5" s="48" t="s">
        <v>161</v>
      </c>
      <c r="H5" s="94"/>
      <c r="I5" s="36" t="s">
        <v>162</v>
      </c>
      <c r="J5" s="48"/>
    </row>
    <row r="6" spans="1:10" ht="15" customHeight="1">
      <c r="A6" s="34"/>
      <c r="B6" s="34"/>
      <c r="C6" s="34"/>
      <c r="D6" s="35"/>
      <c r="E6" s="185" t="s">
        <v>163</v>
      </c>
      <c r="F6" s="14" t="s">
        <v>164</v>
      </c>
      <c r="G6" s="14" t="s">
        <v>163</v>
      </c>
      <c r="H6" s="22" t="s">
        <v>164</v>
      </c>
      <c r="I6" s="14" t="s">
        <v>163</v>
      </c>
      <c r="J6" s="186" t="s">
        <v>165</v>
      </c>
    </row>
    <row r="7" spans="1:10" ht="6" customHeight="1">
      <c r="A7" s="3"/>
      <c r="B7" s="37"/>
      <c r="C7" s="37"/>
      <c r="D7" s="3"/>
      <c r="E7" s="65"/>
      <c r="F7" s="12"/>
      <c r="G7" s="12"/>
      <c r="H7" s="12"/>
      <c r="I7" s="24"/>
      <c r="J7" s="187"/>
    </row>
    <row r="8" spans="1:10" s="99" customFormat="1" ht="19.5" customHeight="1">
      <c r="A8" s="3"/>
      <c r="B8" s="54" t="s">
        <v>70</v>
      </c>
      <c r="C8" s="54"/>
      <c r="D8" s="3"/>
      <c r="E8" s="168">
        <v>808092</v>
      </c>
      <c r="F8" s="132">
        <v>2213</v>
      </c>
      <c r="G8" s="132">
        <v>680671</v>
      </c>
      <c r="H8" s="132">
        <v>1864</v>
      </c>
      <c r="I8" s="132">
        <v>127421</v>
      </c>
      <c r="J8" s="132">
        <v>349</v>
      </c>
    </row>
    <row r="9" spans="1:10" s="55" customFormat="1" ht="19.5" customHeight="1">
      <c r="A9" s="3"/>
      <c r="B9" s="54" t="s">
        <v>84</v>
      </c>
      <c r="C9" s="54"/>
      <c r="D9" s="3"/>
      <c r="E9" s="168">
        <v>799316</v>
      </c>
      <c r="F9" s="132">
        <v>2190</v>
      </c>
      <c r="G9" s="132">
        <v>671729</v>
      </c>
      <c r="H9" s="132">
        <v>1840</v>
      </c>
      <c r="I9" s="132">
        <v>127587</v>
      </c>
      <c r="J9" s="132">
        <v>350</v>
      </c>
    </row>
    <row r="10" spans="1:10" ht="19.5" customHeight="1">
      <c r="A10" s="3"/>
      <c r="B10" s="54" t="s">
        <v>85</v>
      </c>
      <c r="C10" s="54"/>
      <c r="D10" s="3"/>
      <c r="E10" s="168">
        <v>1021799</v>
      </c>
      <c r="F10" s="132">
        <v>2799</v>
      </c>
      <c r="G10" s="132">
        <v>895650</v>
      </c>
      <c r="H10" s="132">
        <v>2454</v>
      </c>
      <c r="I10" s="132">
        <v>126149</v>
      </c>
      <c r="J10" s="132">
        <v>345</v>
      </c>
    </row>
    <row r="11" spans="1:10" s="55" customFormat="1" ht="19.5" customHeight="1">
      <c r="A11" s="3"/>
      <c r="B11" s="54" t="s">
        <v>166</v>
      </c>
      <c r="C11" s="54"/>
      <c r="D11" s="3"/>
      <c r="E11" s="168">
        <v>936409</v>
      </c>
      <c r="F11" s="132">
        <v>2559</v>
      </c>
      <c r="G11" s="132">
        <v>873077</v>
      </c>
      <c r="H11" s="132">
        <v>2386</v>
      </c>
      <c r="I11" s="132">
        <v>63332</v>
      </c>
      <c r="J11" s="132">
        <v>173</v>
      </c>
    </row>
    <row r="12" spans="1:10" s="59" customFormat="1" ht="19.5" customHeight="1">
      <c r="A12" s="188"/>
      <c r="B12" s="56" t="s">
        <v>87</v>
      </c>
      <c r="C12" s="56"/>
      <c r="D12" s="188"/>
      <c r="E12" s="170">
        <v>902335</v>
      </c>
      <c r="F12" s="171">
        <v>2473</v>
      </c>
      <c r="G12" s="171">
        <v>859949</v>
      </c>
      <c r="H12" s="171">
        <v>2356</v>
      </c>
      <c r="I12" s="171">
        <v>42386</v>
      </c>
      <c r="J12" s="171">
        <v>116</v>
      </c>
    </row>
    <row r="13" spans="1:10" ht="6" customHeight="1">
      <c r="A13" s="3"/>
      <c r="B13" s="54"/>
      <c r="C13" s="54"/>
      <c r="D13" s="3"/>
      <c r="E13" s="168"/>
      <c r="F13" s="132"/>
      <c r="G13" s="132"/>
      <c r="H13" s="132"/>
      <c r="I13" s="132"/>
      <c r="J13" s="132"/>
    </row>
    <row r="14" spans="1:10" ht="19.5" customHeight="1">
      <c r="A14" s="3"/>
      <c r="B14" s="141" t="s">
        <v>32</v>
      </c>
      <c r="C14" s="3" t="s">
        <v>71</v>
      </c>
      <c r="D14" s="3"/>
      <c r="E14" s="168">
        <v>75005</v>
      </c>
      <c r="F14" s="132">
        <v>2420</v>
      </c>
      <c r="G14" s="132">
        <v>71645</v>
      </c>
      <c r="H14" s="132">
        <v>2311</v>
      </c>
      <c r="I14" s="132">
        <v>3360</v>
      </c>
      <c r="J14" s="132">
        <v>108</v>
      </c>
    </row>
    <row r="15" spans="1:10" ht="19.5" customHeight="1">
      <c r="A15" s="3"/>
      <c r="B15" s="145"/>
      <c r="C15" s="145" t="s">
        <v>88</v>
      </c>
      <c r="D15" s="3"/>
      <c r="E15" s="168">
        <v>69602</v>
      </c>
      <c r="F15" s="132">
        <v>2486</v>
      </c>
      <c r="G15" s="132">
        <v>66242</v>
      </c>
      <c r="H15" s="132">
        <v>2366</v>
      </c>
      <c r="I15" s="132">
        <v>3360</v>
      </c>
      <c r="J15" s="132">
        <v>120</v>
      </c>
    </row>
    <row r="16" spans="1:10" ht="19.5" customHeight="1">
      <c r="A16" s="3"/>
      <c r="B16" s="145"/>
      <c r="C16" s="145" t="s">
        <v>72</v>
      </c>
      <c r="D16" s="3"/>
      <c r="E16" s="168">
        <v>76717</v>
      </c>
      <c r="F16" s="132">
        <v>2475</v>
      </c>
      <c r="G16" s="132">
        <v>73064</v>
      </c>
      <c r="H16" s="132">
        <v>2357</v>
      </c>
      <c r="I16" s="132">
        <v>3653</v>
      </c>
      <c r="J16" s="132">
        <v>118</v>
      </c>
    </row>
    <row r="17" spans="1:10" ht="19.5" customHeight="1">
      <c r="A17" s="3"/>
      <c r="B17" s="145"/>
      <c r="C17" s="145" t="s">
        <v>73</v>
      </c>
      <c r="D17" s="3"/>
      <c r="E17" s="168">
        <v>74427</v>
      </c>
      <c r="F17" s="132">
        <v>2481</v>
      </c>
      <c r="G17" s="132">
        <v>70774</v>
      </c>
      <c r="H17" s="132">
        <v>2359</v>
      </c>
      <c r="I17" s="132">
        <v>3653</v>
      </c>
      <c r="J17" s="132">
        <v>122</v>
      </c>
    </row>
    <row r="18" spans="1:10" ht="19.5" customHeight="1">
      <c r="A18" s="3"/>
      <c r="B18" s="145"/>
      <c r="C18" s="145" t="s">
        <v>74</v>
      </c>
      <c r="D18" s="3"/>
      <c r="E18" s="168">
        <v>73524</v>
      </c>
      <c r="F18" s="132">
        <v>2372</v>
      </c>
      <c r="G18" s="132">
        <v>70164</v>
      </c>
      <c r="H18" s="132">
        <v>2263</v>
      </c>
      <c r="I18" s="132">
        <v>3360</v>
      </c>
      <c r="J18" s="132">
        <v>108</v>
      </c>
    </row>
    <row r="19" spans="1:10" ht="19.5" customHeight="1">
      <c r="A19" s="3"/>
      <c r="B19" s="3"/>
      <c r="C19" s="145" t="s">
        <v>75</v>
      </c>
      <c r="D19" s="3"/>
      <c r="E19" s="168">
        <v>75475</v>
      </c>
      <c r="F19" s="132">
        <v>2516</v>
      </c>
      <c r="G19" s="132">
        <v>71676</v>
      </c>
      <c r="H19" s="132">
        <v>2389</v>
      </c>
      <c r="I19" s="132">
        <v>3799</v>
      </c>
      <c r="J19" s="132">
        <v>127</v>
      </c>
    </row>
    <row r="20" spans="1:10" ht="19.5" customHeight="1">
      <c r="A20" s="3"/>
      <c r="B20" s="3"/>
      <c r="C20" s="145" t="s">
        <v>76</v>
      </c>
      <c r="D20" s="3"/>
      <c r="E20" s="168">
        <v>77049</v>
      </c>
      <c r="F20" s="132">
        <v>2485</v>
      </c>
      <c r="G20" s="132">
        <v>73250</v>
      </c>
      <c r="H20" s="132">
        <v>2363</v>
      </c>
      <c r="I20" s="132">
        <v>3799</v>
      </c>
      <c r="J20" s="132">
        <v>123</v>
      </c>
    </row>
    <row r="21" spans="1:10" ht="19.5" customHeight="1">
      <c r="A21" s="3"/>
      <c r="B21" s="3"/>
      <c r="C21" s="145" t="s">
        <v>77</v>
      </c>
      <c r="D21" s="3"/>
      <c r="E21" s="168">
        <v>73741</v>
      </c>
      <c r="F21" s="132">
        <v>2379</v>
      </c>
      <c r="G21" s="132">
        <v>70381</v>
      </c>
      <c r="H21" s="132">
        <v>2270</v>
      </c>
      <c r="I21" s="132">
        <v>3360</v>
      </c>
      <c r="J21" s="132">
        <v>108</v>
      </c>
    </row>
    <row r="22" spans="1:10" ht="19.5" customHeight="1">
      <c r="A22" s="3"/>
      <c r="B22" s="3"/>
      <c r="C22" s="145" t="s">
        <v>78</v>
      </c>
      <c r="D22" s="3"/>
      <c r="E22" s="168">
        <v>72548</v>
      </c>
      <c r="F22" s="132">
        <v>2418</v>
      </c>
      <c r="G22" s="132">
        <v>69188</v>
      </c>
      <c r="H22" s="132">
        <v>2306</v>
      </c>
      <c r="I22" s="132">
        <v>3360</v>
      </c>
      <c r="J22" s="132">
        <v>112</v>
      </c>
    </row>
    <row r="23" spans="1:10" ht="19.5" customHeight="1">
      <c r="A23" s="3"/>
      <c r="B23" s="3"/>
      <c r="C23" s="145" t="s">
        <v>89</v>
      </c>
      <c r="D23" s="3"/>
      <c r="E23" s="168">
        <v>79777</v>
      </c>
      <c r="F23" s="132">
        <v>2573</v>
      </c>
      <c r="G23" s="132">
        <v>76025</v>
      </c>
      <c r="H23" s="132">
        <v>2452</v>
      </c>
      <c r="I23" s="132">
        <v>3752</v>
      </c>
      <c r="J23" s="132">
        <v>121</v>
      </c>
    </row>
    <row r="24" spans="1:10" ht="19.5" customHeight="1">
      <c r="A24" s="3"/>
      <c r="B24" s="3"/>
      <c r="C24" s="145" t="s">
        <v>79</v>
      </c>
      <c r="D24" s="3"/>
      <c r="E24" s="168">
        <v>75918</v>
      </c>
      <c r="F24" s="132">
        <v>2531</v>
      </c>
      <c r="G24" s="132">
        <v>72451</v>
      </c>
      <c r="H24" s="132">
        <v>2415</v>
      </c>
      <c r="I24" s="132">
        <v>3467</v>
      </c>
      <c r="J24" s="132">
        <v>116</v>
      </c>
    </row>
    <row r="25" spans="1:10" ht="19.5" customHeight="1">
      <c r="A25" s="3"/>
      <c r="B25" s="3"/>
      <c r="C25" s="145" t="s">
        <v>80</v>
      </c>
      <c r="D25" s="3"/>
      <c r="E25" s="168">
        <v>78552</v>
      </c>
      <c r="F25" s="132">
        <v>2534</v>
      </c>
      <c r="G25" s="132">
        <v>75089</v>
      </c>
      <c r="H25" s="132">
        <v>2422</v>
      </c>
      <c r="I25" s="132">
        <v>3463</v>
      </c>
      <c r="J25" s="132">
        <v>112</v>
      </c>
    </row>
    <row r="26" spans="1:10" ht="6" customHeight="1" thickBot="1">
      <c r="A26" s="4"/>
      <c r="B26" s="60"/>
      <c r="C26" s="60"/>
      <c r="D26" s="4"/>
      <c r="E26" s="189"/>
      <c r="F26" s="4"/>
      <c r="G26" s="4"/>
      <c r="H26" s="4"/>
      <c r="I26" s="190"/>
      <c r="J26" s="190"/>
    </row>
    <row r="27" spans="1:10" ht="18" customHeight="1">
      <c r="A27" s="7" t="s">
        <v>167</v>
      </c>
      <c r="B27" s="7"/>
      <c r="C27" s="2"/>
      <c r="D27" s="2"/>
      <c r="E27" s="2"/>
      <c r="F27" s="2"/>
      <c r="G27" s="2"/>
      <c r="H27" s="2"/>
      <c r="I27" s="1"/>
      <c r="J27" s="1"/>
    </row>
    <row r="28" spans="1:10" ht="15" customHeight="1">
      <c r="A28" s="1" t="s">
        <v>168</v>
      </c>
      <c r="E28" s="174"/>
      <c r="F28" s="174"/>
      <c r="G28" s="174"/>
      <c r="H28" s="174"/>
      <c r="I28" s="174"/>
      <c r="J28" s="174"/>
    </row>
    <row r="29" spans="1:5" ht="15" customHeight="1">
      <c r="A29" s="1" t="s">
        <v>169</v>
      </c>
      <c r="E29" s="174"/>
    </row>
    <row r="30" ht="15" customHeight="1">
      <c r="A30" s="1" t="s">
        <v>170</v>
      </c>
    </row>
    <row r="31" ht="6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6" customHeight="1"/>
  </sheetData>
  <mergeCells count="14">
    <mergeCell ref="B12:C12"/>
    <mergeCell ref="A2:J2"/>
    <mergeCell ref="B13:C13"/>
    <mergeCell ref="B26:C26"/>
    <mergeCell ref="G5:H5"/>
    <mergeCell ref="B9:C9"/>
    <mergeCell ref="B10:C10"/>
    <mergeCell ref="B11:C11"/>
    <mergeCell ref="B8:C8"/>
    <mergeCell ref="B7:C7"/>
    <mergeCell ref="A4:D6"/>
    <mergeCell ref="I5:J5"/>
    <mergeCell ref="E5:F5"/>
    <mergeCell ref="E4:J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2010-01-19T00:00:40Z</cp:lastPrinted>
  <dcterms:created xsi:type="dcterms:W3CDTF">2001-02-09T06:42:36Z</dcterms:created>
  <dcterms:modified xsi:type="dcterms:W3CDTF">2011-04-12T02:18:09Z</dcterms:modified>
  <cp:category/>
  <cp:version/>
  <cp:contentType/>
  <cp:contentStatus/>
</cp:coreProperties>
</file>